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2760" yWindow="32760" windowWidth="20730" windowHeight="11760" activeTab="2"/>
  </bookViews>
  <sheets>
    <sheet name="Cash-Flow-DATA" sheetId="15" r:id="rId1"/>
    <sheet name="OTCHET-agregirani pokazateli" sheetId="14" r:id="rId2"/>
    <sheet name="OTCHET" sheetId="3" r:id="rId3"/>
    <sheet name="OCHAKVANO" sheetId="16" r:id="rId4"/>
    <sheet name="list" sheetId="10" state="hidden" r:id="rId5"/>
    <sheet name="INF" sheetId="11" state="hidden" r:id="rId6"/>
  </sheets>
  <definedNames>
    <definedName name="_xlnm._FilterDatabase" localSheetId="2" hidden="1">OTCHET!$M$1:$M$6534</definedName>
    <definedName name="DATE">list!$B$714:$B$725</definedName>
    <definedName name="DateName">list!$B$714:$C$725</definedName>
    <definedName name="EBK_DEIN">list!$B$11:$B$277</definedName>
    <definedName name="EBK_DEIN2">list!$B$11:$C$277</definedName>
    <definedName name="OP_LIST">list!$A$283:$A$306</definedName>
    <definedName name="OP_LIST2">list!$A$283:$B$306</definedName>
    <definedName name="PRBK">list!$A$423:$B$711</definedName>
    <definedName name="SMETKA">list!$A$2:$C$7</definedName>
    <definedName name="Z_D568CAA1_2ECB_11D7_B07A_00010309AF38_.wvu.Cols" localSheetId="1" hidden="1">'OTCHET-agregirani pokazateli'!#REF!,'OTCHET-agregirani pokazateli'!$J:$K,'OTCHET-agregirani pokazateli'!$M:$N,'OTCHET-agregirani pokazateli'!$P:$Q,'OTCHET-agregirani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pokazateli'!$B$1:$I$148</definedName>
    <definedName name="Z_D568CAA1_2ECB_11D7_B07A_00010309AF38_.wvu.Rows" localSheetId="1" hidden="1">'OTCHET-agregirani pokazateli'!$55:$55,'OTCHET-agregirani pokazateli'!$62:$62,'OTCHET-agregirani pokazateli'!$130:$134,'OTCHET-agregirani pokazateli'!$136:$144</definedName>
  </definedNames>
  <calcPr calcId="125725" fullCalcOnLoad="1"/>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M6502" i="3"/>
  <c r="M6501"/>
  <c r="D6498"/>
  <c r="M6497"/>
  <c r="M6496"/>
  <c r="M6495"/>
  <c r="L6494"/>
  <c r="E6494"/>
  <c r="M6493"/>
  <c r="L6492"/>
  <c r="E6492"/>
  <c r="M6492"/>
  <c r="L6491"/>
  <c r="M6491"/>
  <c r="E6491"/>
  <c r="M6490"/>
  <c r="L6490"/>
  <c r="L6489"/>
  <c r="E6490"/>
  <c r="L6488"/>
  <c r="E6488"/>
  <c r="M6488"/>
  <c r="L6487"/>
  <c r="E6487"/>
  <c r="M6487"/>
  <c r="L6486"/>
  <c r="E6486"/>
  <c r="M6486"/>
  <c r="M6485"/>
  <c r="L6485"/>
  <c r="E6485"/>
  <c r="E6484"/>
  <c r="M6484"/>
  <c r="L6484"/>
  <c r="K6484"/>
  <c r="J6484"/>
  <c r="I6484"/>
  <c r="H6484"/>
  <c r="G6484"/>
  <c r="F6484"/>
  <c r="M6483"/>
  <c r="L6483"/>
  <c r="E6483"/>
  <c r="L6482"/>
  <c r="L6480"/>
  <c r="E6482"/>
  <c r="M6482"/>
  <c r="L6481"/>
  <c r="E6481"/>
  <c r="E6480"/>
  <c r="M6480"/>
  <c r="K6480"/>
  <c r="J6480"/>
  <c r="I6480"/>
  <c r="H6480"/>
  <c r="G6480"/>
  <c r="F6480"/>
  <c r="L6479"/>
  <c r="M6479"/>
  <c r="E6479"/>
  <c r="M6478"/>
  <c r="L6478"/>
  <c r="E6478"/>
  <c r="L6477"/>
  <c r="E6477"/>
  <c r="M6477"/>
  <c r="L6476"/>
  <c r="E6476"/>
  <c r="M6476"/>
  <c r="L6475"/>
  <c r="M6475"/>
  <c r="E6475"/>
  <c r="M6474"/>
  <c r="L6474"/>
  <c r="E6474"/>
  <c r="L6473"/>
  <c r="E6473"/>
  <c r="E6472"/>
  <c r="M6472"/>
  <c r="L6472"/>
  <c r="K6472"/>
  <c r="J6472"/>
  <c r="I6472"/>
  <c r="H6472"/>
  <c r="G6472"/>
  <c r="F6472"/>
  <c r="L6471"/>
  <c r="E6471"/>
  <c r="M6471"/>
  <c r="L6470"/>
  <c r="L6468"/>
  <c r="E6470"/>
  <c r="M6470"/>
  <c r="L6469"/>
  <c r="E6469"/>
  <c r="E6468"/>
  <c r="M6468"/>
  <c r="K6468"/>
  <c r="J6468"/>
  <c r="I6468"/>
  <c r="H6468"/>
  <c r="G6468"/>
  <c r="F6468"/>
  <c r="L6467"/>
  <c r="E6467"/>
  <c r="M6467"/>
  <c r="L6466"/>
  <c r="E6466"/>
  <c r="M6466"/>
  <c r="L6465"/>
  <c r="E6465"/>
  <c r="M6465"/>
  <c r="L6464"/>
  <c r="E6464"/>
  <c r="M6464"/>
  <c r="L6463"/>
  <c r="M6463"/>
  <c r="E6463"/>
  <c r="M6462"/>
  <c r="L6462"/>
  <c r="L6461"/>
  <c r="E6462"/>
  <c r="K6461"/>
  <c r="J6461"/>
  <c r="I6461"/>
  <c r="H6461"/>
  <c r="G6461"/>
  <c r="F6461"/>
  <c r="E6461"/>
  <c r="M6461"/>
  <c r="L6460"/>
  <c r="E6460"/>
  <c r="M6460"/>
  <c r="L6459"/>
  <c r="E6459"/>
  <c r="M6459"/>
  <c r="L6458"/>
  <c r="M6458"/>
  <c r="E6458"/>
  <c r="L6457"/>
  <c r="E6457"/>
  <c r="M6457"/>
  <c r="L6456"/>
  <c r="L6454"/>
  <c r="E6456"/>
  <c r="M6456"/>
  <c r="L6455"/>
  <c r="E6455"/>
  <c r="E6454"/>
  <c r="K6454"/>
  <c r="J6454"/>
  <c r="I6454"/>
  <c r="H6454"/>
  <c r="G6454"/>
  <c r="F6454"/>
  <c r="L6453"/>
  <c r="E6453"/>
  <c r="M6453"/>
  <c r="L6452"/>
  <c r="M6452"/>
  <c r="E6452"/>
  <c r="L6451"/>
  <c r="E6451"/>
  <c r="M6451"/>
  <c r="L6450"/>
  <c r="E6450"/>
  <c r="M6450"/>
  <c r="L6449"/>
  <c r="E6449"/>
  <c r="E6445"/>
  <c r="M6445"/>
  <c r="L6448"/>
  <c r="E6448"/>
  <c r="M6448"/>
  <c r="L6447"/>
  <c r="M6447"/>
  <c r="E6447"/>
  <c r="M6446"/>
  <c r="L6446"/>
  <c r="L6445"/>
  <c r="E6446"/>
  <c r="K6445"/>
  <c r="J6445"/>
  <c r="I6445"/>
  <c r="H6445"/>
  <c r="G6445"/>
  <c r="F6445"/>
  <c r="L6444"/>
  <c r="E6444"/>
  <c r="M6444"/>
  <c r="L6443"/>
  <c r="E6443"/>
  <c r="M6443"/>
  <c r="L6442"/>
  <c r="M6442"/>
  <c r="E6442"/>
  <c r="L6441"/>
  <c r="E6441"/>
  <c r="M6441"/>
  <c r="L6440"/>
  <c r="E6440"/>
  <c r="M6440"/>
  <c r="L6439"/>
  <c r="E6439"/>
  <c r="M6439"/>
  <c r="L6438"/>
  <c r="E6438"/>
  <c r="M6438"/>
  <c r="L6437"/>
  <c r="L6436"/>
  <c r="E6437"/>
  <c r="K6436"/>
  <c r="J6436"/>
  <c r="I6436"/>
  <c r="H6436"/>
  <c r="G6436"/>
  <c r="F6436"/>
  <c r="L6435"/>
  <c r="E6435"/>
  <c r="M6435"/>
  <c r="L6434"/>
  <c r="E6434"/>
  <c r="M6434"/>
  <c r="M6433"/>
  <c r="L6433"/>
  <c r="E6433"/>
  <c r="L6432"/>
  <c r="E6432"/>
  <c r="M6432"/>
  <c r="L6431"/>
  <c r="E6431"/>
  <c r="M6431"/>
  <c r="L6430"/>
  <c r="E6430"/>
  <c r="M6430"/>
  <c r="L6429"/>
  <c r="K6429"/>
  <c r="J6429"/>
  <c r="I6429"/>
  <c r="H6429"/>
  <c r="G6429"/>
  <c r="F6429"/>
  <c r="E6429"/>
  <c r="M6429"/>
  <c r="L6428"/>
  <c r="E6428"/>
  <c r="M6428"/>
  <c r="M6427"/>
  <c r="L6427"/>
  <c r="E6427"/>
  <c r="L6426"/>
  <c r="M6426"/>
  <c r="E6426"/>
  <c r="L6425"/>
  <c r="E6425"/>
  <c r="M6425"/>
  <c r="L6424"/>
  <c r="L6423"/>
  <c r="E6424"/>
  <c r="M6424"/>
  <c r="K6423"/>
  <c r="J6423"/>
  <c r="I6423"/>
  <c r="H6423"/>
  <c r="G6423"/>
  <c r="F6423"/>
  <c r="E6423"/>
  <c r="M6422"/>
  <c r="L6422"/>
  <c r="E6422"/>
  <c r="M6421"/>
  <c r="L6421"/>
  <c r="E6421"/>
  <c r="L6420"/>
  <c r="L6419"/>
  <c r="E6420"/>
  <c r="E6419"/>
  <c r="K6419"/>
  <c r="J6419"/>
  <c r="I6419"/>
  <c r="H6419"/>
  <c r="G6419"/>
  <c r="F6419"/>
  <c r="L6418"/>
  <c r="M6418"/>
  <c r="E6418"/>
  <c r="L6417"/>
  <c r="E6417"/>
  <c r="M6417"/>
  <c r="L6416"/>
  <c r="E6416"/>
  <c r="M6416"/>
  <c r="L6415"/>
  <c r="E6415"/>
  <c r="M6415"/>
  <c r="L6414"/>
  <c r="M6414"/>
  <c r="E6414"/>
  <c r="L6413"/>
  <c r="E6413"/>
  <c r="M6413"/>
  <c r="L6412"/>
  <c r="E6412"/>
  <c r="M6412"/>
  <c r="L6411"/>
  <c r="E6411"/>
  <c r="M6411"/>
  <c r="L6410"/>
  <c r="M6410"/>
  <c r="E6410"/>
  <c r="L6409"/>
  <c r="E6409"/>
  <c r="M6409"/>
  <c r="L6408"/>
  <c r="E6408"/>
  <c r="M6408"/>
  <c r="L6407"/>
  <c r="E6407"/>
  <c r="M6407"/>
  <c r="L6406"/>
  <c r="M6406"/>
  <c r="E6406"/>
  <c r="L6405"/>
  <c r="E6405"/>
  <c r="M6405"/>
  <c r="L6404"/>
  <c r="E6404"/>
  <c r="M6404"/>
  <c r="L6403"/>
  <c r="E6403"/>
  <c r="M6403"/>
  <c r="L6402"/>
  <c r="L6401"/>
  <c r="E6402"/>
  <c r="E6401"/>
  <c r="K6401"/>
  <c r="J6401"/>
  <c r="I6401"/>
  <c r="H6401"/>
  <c r="G6401"/>
  <c r="F6401"/>
  <c r="L6400"/>
  <c r="E6400"/>
  <c r="M6400"/>
  <c r="L6399"/>
  <c r="E6399"/>
  <c r="M6399"/>
  <c r="M6398"/>
  <c r="L6398"/>
  <c r="E6398"/>
  <c r="M6397"/>
  <c r="L6397"/>
  <c r="E6397"/>
  <c r="L6396"/>
  <c r="E6396"/>
  <c r="M6396"/>
  <c r="L6395"/>
  <c r="E6395"/>
  <c r="M6395"/>
  <c r="M6394"/>
  <c r="L6394"/>
  <c r="E6394"/>
  <c r="M6393"/>
  <c r="L6393"/>
  <c r="E6393"/>
  <c r="L6392"/>
  <c r="K6392"/>
  <c r="J6392"/>
  <c r="I6392"/>
  <c r="H6392"/>
  <c r="G6392"/>
  <c r="F6392"/>
  <c r="M6391"/>
  <c r="L6391"/>
  <c r="E6391"/>
  <c r="L6390"/>
  <c r="E6390"/>
  <c r="M6390"/>
  <c r="L6389"/>
  <c r="E6389"/>
  <c r="M6389"/>
  <c r="M6388"/>
  <c r="L6388"/>
  <c r="E6388"/>
  <c r="M6387"/>
  <c r="L6387"/>
  <c r="E6387"/>
  <c r="L6386"/>
  <c r="K6386"/>
  <c r="J6386"/>
  <c r="I6386"/>
  <c r="H6386"/>
  <c r="G6386"/>
  <c r="F6386"/>
  <c r="M6385"/>
  <c r="L6385"/>
  <c r="E6385"/>
  <c r="L6384"/>
  <c r="L6383"/>
  <c r="E6384"/>
  <c r="E6383"/>
  <c r="K6383"/>
  <c r="K6498"/>
  <c r="J6383"/>
  <c r="J6498"/>
  <c r="I6383"/>
  <c r="I6498"/>
  <c r="H6383"/>
  <c r="H6498"/>
  <c r="G6383"/>
  <c r="G6498"/>
  <c r="F6383"/>
  <c r="F6498"/>
  <c r="C6380"/>
  <c r="N6498" s="1"/>
  <c r="C6379"/>
  <c r="L6378"/>
  <c r="K6378"/>
  <c r="J6378"/>
  <c r="I6378"/>
  <c r="H6378"/>
  <c r="G6378"/>
  <c r="F6378"/>
  <c r="E6378"/>
  <c r="L6377"/>
  <c r="K6377"/>
  <c r="J6377"/>
  <c r="I6377"/>
  <c r="H6377"/>
  <c r="G6377"/>
  <c r="F6377"/>
  <c r="E6377"/>
  <c r="E6374"/>
  <c r="B6373"/>
  <c r="F6372"/>
  <c r="B6370"/>
  <c r="F6369"/>
  <c r="E6369"/>
  <c r="B6369"/>
  <c r="M6364"/>
  <c r="D6361"/>
  <c r="M6360"/>
  <c r="M6359"/>
  <c r="M6358"/>
  <c r="L6357"/>
  <c r="E6357"/>
  <c r="M6356"/>
  <c r="L6355"/>
  <c r="E6355"/>
  <c r="M6355"/>
  <c r="L6354"/>
  <c r="E6354"/>
  <c r="M6354"/>
  <c r="L6353"/>
  <c r="L6352"/>
  <c r="E6353"/>
  <c r="M6353"/>
  <c r="L6351"/>
  <c r="E6351"/>
  <c r="M6351"/>
  <c r="L6350"/>
  <c r="E6350"/>
  <c r="M6350"/>
  <c r="M6349"/>
  <c r="L6349"/>
  <c r="E6349"/>
  <c r="L6348"/>
  <c r="E6348"/>
  <c r="E6347"/>
  <c r="M6347"/>
  <c r="L6347"/>
  <c r="K6347"/>
  <c r="J6347"/>
  <c r="I6347"/>
  <c r="H6347"/>
  <c r="G6347"/>
  <c r="F6347"/>
  <c r="L6346"/>
  <c r="E6346"/>
  <c r="M6346"/>
  <c r="L6345"/>
  <c r="E6345"/>
  <c r="M6345"/>
  <c r="L6344"/>
  <c r="L6343"/>
  <c r="E6344"/>
  <c r="E6343"/>
  <c r="K6343"/>
  <c r="J6343"/>
  <c r="I6343"/>
  <c r="H6343"/>
  <c r="G6343"/>
  <c r="F6343"/>
  <c r="L6342"/>
  <c r="E6342"/>
  <c r="M6342"/>
  <c r="L6341"/>
  <c r="E6341"/>
  <c r="M6341"/>
  <c r="M6340"/>
  <c r="L6340"/>
  <c r="E6340"/>
  <c r="L6339"/>
  <c r="L6335"/>
  <c r="E6339"/>
  <c r="M6339"/>
  <c r="L6338"/>
  <c r="E6338"/>
  <c r="M6338"/>
  <c r="L6337"/>
  <c r="E6337"/>
  <c r="M6337"/>
  <c r="M6336"/>
  <c r="L6336"/>
  <c r="E6336"/>
  <c r="E6335"/>
  <c r="K6335"/>
  <c r="J6335"/>
  <c r="I6335"/>
  <c r="H6335"/>
  <c r="G6335"/>
  <c r="F6335"/>
  <c r="M6334"/>
  <c r="L6334"/>
  <c r="E6334"/>
  <c r="L6333"/>
  <c r="E6333"/>
  <c r="M6333"/>
  <c r="L6332"/>
  <c r="L6331"/>
  <c r="E6332"/>
  <c r="E6331"/>
  <c r="K6331"/>
  <c r="J6331"/>
  <c r="I6331"/>
  <c r="H6331"/>
  <c r="G6331"/>
  <c r="F6331"/>
  <c r="L6330"/>
  <c r="E6330"/>
  <c r="M6330"/>
  <c r="M6329"/>
  <c r="L6329"/>
  <c r="E6329"/>
  <c r="M6328"/>
  <c r="L6328"/>
  <c r="E6328"/>
  <c r="L6327"/>
  <c r="L6324"/>
  <c r="E6327"/>
  <c r="M6327"/>
  <c r="L6326"/>
  <c r="E6326"/>
  <c r="M6326"/>
  <c r="L6325"/>
  <c r="E6325"/>
  <c r="M6325"/>
  <c r="K6324"/>
  <c r="J6324"/>
  <c r="I6324"/>
  <c r="H6324"/>
  <c r="G6324"/>
  <c r="F6324"/>
  <c r="M6323"/>
  <c r="L6323"/>
  <c r="E6323"/>
  <c r="M6322"/>
  <c r="L6322"/>
  <c r="E6322"/>
  <c r="L6321"/>
  <c r="E6321"/>
  <c r="M6321"/>
  <c r="L6320"/>
  <c r="E6320"/>
  <c r="M6320"/>
  <c r="M6319"/>
  <c r="L6319"/>
  <c r="E6319"/>
  <c r="M6318"/>
  <c r="L6318"/>
  <c r="L6317"/>
  <c r="E6318"/>
  <c r="K6317"/>
  <c r="J6317"/>
  <c r="I6317"/>
  <c r="H6317"/>
  <c r="G6317"/>
  <c r="F6317"/>
  <c r="L6316"/>
  <c r="E6316"/>
  <c r="M6316"/>
  <c r="L6315"/>
  <c r="E6315"/>
  <c r="M6315"/>
  <c r="L6314"/>
  <c r="E6314"/>
  <c r="M6314"/>
  <c r="L6313"/>
  <c r="E6313"/>
  <c r="M6313"/>
  <c r="L6312"/>
  <c r="E6312"/>
  <c r="E6308"/>
  <c r="M6308"/>
  <c r="L6311"/>
  <c r="E6311"/>
  <c r="M6311"/>
  <c r="L6310"/>
  <c r="E6310"/>
  <c r="M6310"/>
  <c r="M6309"/>
  <c r="L6309"/>
  <c r="L6308"/>
  <c r="E6309"/>
  <c r="K6308"/>
  <c r="J6308"/>
  <c r="I6308"/>
  <c r="H6308"/>
  <c r="G6308"/>
  <c r="F6308"/>
  <c r="L6307"/>
  <c r="E6307"/>
  <c r="M6307"/>
  <c r="L6306"/>
  <c r="E6306"/>
  <c r="M6306"/>
  <c r="L6305"/>
  <c r="E6305"/>
  <c r="M6305"/>
  <c r="L6304"/>
  <c r="E6304"/>
  <c r="M6304"/>
  <c r="L6303"/>
  <c r="E6303"/>
  <c r="M6303"/>
  <c r="L6302"/>
  <c r="E6302"/>
  <c r="M6302"/>
  <c r="L6301"/>
  <c r="E6301"/>
  <c r="M6301"/>
  <c r="L6300"/>
  <c r="L6299"/>
  <c r="E6300"/>
  <c r="E6299"/>
  <c r="K6299"/>
  <c r="J6299"/>
  <c r="I6299"/>
  <c r="H6299"/>
  <c r="G6299"/>
  <c r="F6299"/>
  <c r="L6298"/>
  <c r="E6298"/>
  <c r="M6298"/>
  <c r="L6297"/>
  <c r="E6297"/>
  <c r="M6297"/>
  <c r="M6296"/>
  <c r="L6296"/>
  <c r="E6296"/>
  <c r="L6295"/>
  <c r="E6295"/>
  <c r="M6295"/>
  <c r="L6294"/>
  <c r="E6294"/>
  <c r="M6294"/>
  <c r="L6293"/>
  <c r="E6293"/>
  <c r="M6293"/>
  <c r="L6292"/>
  <c r="K6292"/>
  <c r="J6292"/>
  <c r="I6292"/>
  <c r="H6292"/>
  <c r="G6292"/>
  <c r="F6292"/>
  <c r="E6292"/>
  <c r="M6292"/>
  <c r="L6291"/>
  <c r="E6291"/>
  <c r="M6291"/>
  <c r="M6290"/>
  <c r="L6290"/>
  <c r="E6290"/>
  <c r="L6289"/>
  <c r="M6289"/>
  <c r="E6289"/>
  <c r="L6288"/>
  <c r="E6288"/>
  <c r="M6288"/>
  <c r="L6287"/>
  <c r="L6286"/>
  <c r="E6287"/>
  <c r="M6287"/>
  <c r="K6286"/>
  <c r="J6286"/>
  <c r="I6286"/>
  <c r="H6286"/>
  <c r="G6286"/>
  <c r="F6286"/>
  <c r="E6286"/>
  <c r="M6286"/>
  <c r="L6285"/>
  <c r="E6285"/>
  <c r="M6285"/>
  <c r="M6284"/>
  <c r="L6284"/>
  <c r="E6284"/>
  <c r="L6283"/>
  <c r="L6282"/>
  <c r="E6283"/>
  <c r="K6282"/>
  <c r="J6282"/>
  <c r="I6282"/>
  <c r="H6282"/>
  <c r="G6282"/>
  <c r="F6282"/>
  <c r="L6281"/>
  <c r="E6281"/>
  <c r="M6281"/>
  <c r="L6280"/>
  <c r="E6280"/>
  <c r="M6280"/>
  <c r="M6279"/>
  <c r="L6279"/>
  <c r="E6279"/>
  <c r="M6278"/>
  <c r="L6278"/>
  <c r="E6278"/>
  <c r="L6277"/>
  <c r="E6277"/>
  <c r="M6277"/>
  <c r="L6276"/>
  <c r="E6276"/>
  <c r="M6276"/>
  <c r="M6275"/>
  <c r="L6275"/>
  <c r="E6275"/>
  <c r="M6274"/>
  <c r="L6274"/>
  <c r="E6274"/>
  <c r="L6273"/>
  <c r="E6273"/>
  <c r="M6273"/>
  <c r="L6272"/>
  <c r="E6272"/>
  <c r="M6272"/>
  <c r="M6271"/>
  <c r="L6271"/>
  <c r="E6271"/>
  <c r="M6270"/>
  <c r="L6270"/>
  <c r="E6270"/>
  <c r="L6269"/>
  <c r="E6269"/>
  <c r="M6269"/>
  <c r="L6268"/>
  <c r="E6268"/>
  <c r="M6268"/>
  <c r="M6267"/>
  <c r="L6267"/>
  <c r="E6267"/>
  <c r="M6266"/>
  <c r="L6266"/>
  <c r="E6266"/>
  <c r="L6265"/>
  <c r="L6264"/>
  <c r="E6265"/>
  <c r="E6264"/>
  <c r="M6264"/>
  <c r="K6264"/>
  <c r="J6264"/>
  <c r="I6264"/>
  <c r="H6264"/>
  <c r="G6264"/>
  <c r="F6264"/>
  <c r="L6263"/>
  <c r="E6263"/>
  <c r="M6263"/>
  <c r="L6262"/>
  <c r="M6262"/>
  <c r="E6262"/>
  <c r="M6261"/>
  <c r="L6261"/>
  <c r="E6261"/>
  <c r="L6260"/>
  <c r="E6260"/>
  <c r="M6260"/>
  <c r="L6259"/>
  <c r="E6259"/>
  <c r="M6259"/>
  <c r="L6258"/>
  <c r="M6258"/>
  <c r="E6258"/>
  <c r="M6257"/>
  <c r="L6257"/>
  <c r="E6257"/>
  <c r="L6256"/>
  <c r="L6255"/>
  <c r="E6256"/>
  <c r="M6256"/>
  <c r="K6255"/>
  <c r="J6255"/>
  <c r="I6255"/>
  <c r="I6361"/>
  <c r="H6255"/>
  <c r="G6255"/>
  <c r="F6255"/>
  <c r="M6254"/>
  <c r="L6254"/>
  <c r="E6254"/>
  <c r="L6253"/>
  <c r="E6253"/>
  <c r="M6253"/>
  <c r="L6252"/>
  <c r="E6252"/>
  <c r="M6252"/>
  <c r="L6251"/>
  <c r="E6251"/>
  <c r="M6251"/>
  <c r="M6250"/>
  <c r="L6250"/>
  <c r="E6250"/>
  <c r="L6249"/>
  <c r="K6249"/>
  <c r="K6361"/>
  <c r="J6249"/>
  <c r="I6249"/>
  <c r="H6249"/>
  <c r="G6249"/>
  <c r="G6361"/>
  <c r="F6249"/>
  <c r="L6248"/>
  <c r="L6246"/>
  <c r="E6248"/>
  <c r="M6248"/>
  <c r="L6247"/>
  <c r="E6247"/>
  <c r="E6246"/>
  <c r="K6246"/>
  <c r="J6246"/>
  <c r="J6361"/>
  <c r="I6246"/>
  <c r="H6246"/>
  <c r="G6246"/>
  <c r="F6246"/>
  <c r="F6361"/>
  <c r="C6243"/>
  <c r="N6361" s="1"/>
  <c r="C6242"/>
  <c r="L6241"/>
  <c r="K6241"/>
  <c r="J6241"/>
  <c r="I6241"/>
  <c r="H6241"/>
  <c r="G6241"/>
  <c r="F6241"/>
  <c r="E6241"/>
  <c r="L6240"/>
  <c r="K6240"/>
  <c r="J6240"/>
  <c r="I6240"/>
  <c r="H6240"/>
  <c r="G6240"/>
  <c r="F6240"/>
  <c r="E6240"/>
  <c r="E6237"/>
  <c r="B6236"/>
  <c r="F6235"/>
  <c r="B6233"/>
  <c r="F6232"/>
  <c r="E6232"/>
  <c r="B6232"/>
  <c r="M6227"/>
  <c r="D6224"/>
  <c r="M6223"/>
  <c r="M6222"/>
  <c r="M6221"/>
  <c r="L6220"/>
  <c r="E6220"/>
  <c r="M6219"/>
  <c r="L6218"/>
  <c r="E6218"/>
  <c r="M6218"/>
  <c r="L6217"/>
  <c r="E6217"/>
  <c r="M6217"/>
  <c r="L6216"/>
  <c r="M6216"/>
  <c r="E6216"/>
  <c r="L6214"/>
  <c r="E6214"/>
  <c r="L6213"/>
  <c r="E6213"/>
  <c r="M6213"/>
  <c r="L6212"/>
  <c r="E6212"/>
  <c r="M6212"/>
  <c r="L6211"/>
  <c r="M6211"/>
  <c r="E6211"/>
  <c r="E6210"/>
  <c r="K6210"/>
  <c r="J6210"/>
  <c r="I6210"/>
  <c r="H6210"/>
  <c r="G6210"/>
  <c r="F6210"/>
  <c r="L6209"/>
  <c r="M6209"/>
  <c r="E6209"/>
  <c r="L6208"/>
  <c r="E6208"/>
  <c r="L6207"/>
  <c r="L6206"/>
  <c r="E6207"/>
  <c r="E6206"/>
  <c r="K6206"/>
  <c r="J6206"/>
  <c r="I6206"/>
  <c r="H6206"/>
  <c r="G6206"/>
  <c r="F6206"/>
  <c r="L6205"/>
  <c r="E6205"/>
  <c r="M6205"/>
  <c r="M6204"/>
  <c r="L6204"/>
  <c r="E6204"/>
  <c r="L6203"/>
  <c r="E6203"/>
  <c r="L6202"/>
  <c r="M6202"/>
  <c r="E6202"/>
  <c r="L6201"/>
  <c r="E6201"/>
  <c r="M6201"/>
  <c r="M6200"/>
  <c r="L6200"/>
  <c r="E6200"/>
  <c r="L6199"/>
  <c r="L6198"/>
  <c r="E6199"/>
  <c r="M6199"/>
  <c r="K6198"/>
  <c r="J6198"/>
  <c r="I6198"/>
  <c r="H6198"/>
  <c r="G6198"/>
  <c r="F6198"/>
  <c r="M6197"/>
  <c r="L6197"/>
  <c r="E6197"/>
  <c r="L6196"/>
  <c r="L6194"/>
  <c r="E6196"/>
  <c r="L6195"/>
  <c r="E6195"/>
  <c r="E6194"/>
  <c r="M6194"/>
  <c r="K6194"/>
  <c r="J6194"/>
  <c r="I6194"/>
  <c r="H6194"/>
  <c r="G6194"/>
  <c r="F6194"/>
  <c r="L6193"/>
  <c r="M6193"/>
  <c r="E6193"/>
  <c r="L6192"/>
  <c r="M6192"/>
  <c r="E6192"/>
  <c r="L6191"/>
  <c r="E6191"/>
  <c r="M6191"/>
  <c r="L6190"/>
  <c r="L6187"/>
  <c r="E6190"/>
  <c r="M6190"/>
  <c r="L6189"/>
  <c r="E6189"/>
  <c r="M6189"/>
  <c r="M6188"/>
  <c r="L6188"/>
  <c r="E6188"/>
  <c r="E6187"/>
  <c r="K6187"/>
  <c r="J6187"/>
  <c r="I6187"/>
  <c r="H6187"/>
  <c r="G6187"/>
  <c r="F6187"/>
  <c r="M6187"/>
  <c r="M6186"/>
  <c r="L6186"/>
  <c r="E6186"/>
  <c r="M6185"/>
  <c r="L6185"/>
  <c r="E6185"/>
  <c r="L6184"/>
  <c r="E6184"/>
  <c r="M6184"/>
  <c r="L6183"/>
  <c r="E6183"/>
  <c r="M6183"/>
  <c r="M6182"/>
  <c r="L6182"/>
  <c r="E6182"/>
  <c r="M6181"/>
  <c r="L6181"/>
  <c r="L6180"/>
  <c r="E6181"/>
  <c r="K6180"/>
  <c r="J6180"/>
  <c r="I6180"/>
  <c r="H6180"/>
  <c r="G6180"/>
  <c r="F6180"/>
  <c r="L6179"/>
  <c r="E6179"/>
  <c r="M6179"/>
  <c r="L6178"/>
  <c r="E6178"/>
  <c r="M6178"/>
  <c r="L6177"/>
  <c r="E6177"/>
  <c r="M6177"/>
  <c r="L6176"/>
  <c r="E6176"/>
  <c r="M6176"/>
  <c r="L6175"/>
  <c r="E6175"/>
  <c r="M6175"/>
  <c r="L6174"/>
  <c r="M6174"/>
  <c r="E6174"/>
  <c r="L6173"/>
  <c r="E6173"/>
  <c r="M6173"/>
  <c r="L6172"/>
  <c r="M6172"/>
  <c r="E6172"/>
  <c r="K6171"/>
  <c r="J6171"/>
  <c r="I6171"/>
  <c r="H6171"/>
  <c r="G6171"/>
  <c r="F6171"/>
  <c r="E6171"/>
  <c r="L6170"/>
  <c r="E6170"/>
  <c r="M6170"/>
  <c r="L6169"/>
  <c r="E6169"/>
  <c r="M6169"/>
  <c r="L6168"/>
  <c r="E6168"/>
  <c r="M6168"/>
  <c r="L6167"/>
  <c r="E6167"/>
  <c r="M6167"/>
  <c r="L6166"/>
  <c r="E6166"/>
  <c r="M6166"/>
  <c r="L6165"/>
  <c r="E6165"/>
  <c r="M6165"/>
  <c r="L6164"/>
  <c r="E6164"/>
  <c r="M6164"/>
  <c r="L6163"/>
  <c r="L6162"/>
  <c r="E6163"/>
  <c r="E6162"/>
  <c r="M6162"/>
  <c r="K6162"/>
  <c r="J6162"/>
  <c r="I6162"/>
  <c r="H6162"/>
  <c r="G6162"/>
  <c r="F6162"/>
  <c r="L6161"/>
  <c r="E6161"/>
  <c r="M6161"/>
  <c r="L6160"/>
  <c r="E6160"/>
  <c r="M6160"/>
  <c r="M6159"/>
  <c r="L6159"/>
  <c r="E6159"/>
  <c r="L6158"/>
  <c r="E6158"/>
  <c r="M6158"/>
  <c r="L6157"/>
  <c r="E6157"/>
  <c r="M6157"/>
  <c r="L6156"/>
  <c r="E6156"/>
  <c r="M6156"/>
  <c r="L6155"/>
  <c r="K6155"/>
  <c r="J6155"/>
  <c r="I6155"/>
  <c r="H6155"/>
  <c r="G6155"/>
  <c r="F6155"/>
  <c r="E6155"/>
  <c r="M6155"/>
  <c r="L6154"/>
  <c r="E6154"/>
  <c r="M6154"/>
  <c r="M6153"/>
  <c r="L6153"/>
  <c r="E6153"/>
  <c r="L6152"/>
  <c r="L6149"/>
  <c r="E6152"/>
  <c r="M6152"/>
  <c r="L6151"/>
  <c r="E6151"/>
  <c r="M6151"/>
  <c r="L6150"/>
  <c r="E6150"/>
  <c r="M6150"/>
  <c r="K6149"/>
  <c r="J6149"/>
  <c r="I6149"/>
  <c r="H6149"/>
  <c r="G6149"/>
  <c r="F6149"/>
  <c r="L6148"/>
  <c r="E6148"/>
  <c r="M6148"/>
  <c r="M6147"/>
  <c r="L6147"/>
  <c r="E6147"/>
  <c r="L6146"/>
  <c r="L6145"/>
  <c r="E6146"/>
  <c r="E6145"/>
  <c r="M6145"/>
  <c r="K6145"/>
  <c r="J6145"/>
  <c r="I6145"/>
  <c r="H6145"/>
  <c r="G6145"/>
  <c r="F6145"/>
  <c r="L6144"/>
  <c r="E6144"/>
  <c r="M6144"/>
  <c r="L6143"/>
  <c r="E6143"/>
  <c r="M6143"/>
  <c r="M6142"/>
  <c r="L6142"/>
  <c r="E6142"/>
  <c r="L6141"/>
  <c r="M6141"/>
  <c r="E6141"/>
  <c r="L6140"/>
  <c r="E6140"/>
  <c r="M6140"/>
  <c r="L6139"/>
  <c r="E6139"/>
  <c r="M6139"/>
  <c r="M6138"/>
  <c r="L6138"/>
  <c r="E6138"/>
  <c r="L6137"/>
  <c r="M6137"/>
  <c r="E6137"/>
  <c r="L6136"/>
  <c r="E6136"/>
  <c r="M6136"/>
  <c r="L6135"/>
  <c r="E6135"/>
  <c r="M6135"/>
  <c r="M6134"/>
  <c r="L6134"/>
  <c r="E6134"/>
  <c r="L6133"/>
  <c r="M6133"/>
  <c r="E6133"/>
  <c r="L6132"/>
  <c r="E6132"/>
  <c r="M6132"/>
  <c r="L6131"/>
  <c r="E6131"/>
  <c r="M6131"/>
  <c r="M6130"/>
  <c r="L6130"/>
  <c r="E6130"/>
  <c r="L6129"/>
  <c r="M6129"/>
  <c r="E6129"/>
  <c r="L6128"/>
  <c r="E6128"/>
  <c r="E6127"/>
  <c r="K6127"/>
  <c r="J6127"/>
  <c r="I6127"/>
  <c r="H6127"/>
  <c r="G6127"/>
  <c r="F6127"/>
  <c r="L6126"/>
  <c r="E6126"/>
  <c r="M6126"/>
  <c r="L6125"/>
  <c r="E6125"/>
  <c r="M6125"/>
  <c r="L6124"/>
  <c r="M6124"/>
  <c r="E6124"/>
  <c r="L6123"/>
  <c r="E6123"/>
  <c r="M6123"/>
  <c r="L6122"/>
  <c r="E6122"/>
  <c r="M6122"/>
  <c r="L6121"/>
  <c r="E6121"/>
  <c r="M6121"/>
  <c r="L6120"/>
  <c r="M6120"/>
  <c r="E6120"/>
  <c r="L6119"/>
  <c r="L6118"/>
  <c r="E6119"/>
  <c r="M6119"/>
  <c r="K6118"/>
  <c r="J6118"/>
  <c r="I6118"/>
  <c r="H6118"/>
  <c r="G6118"/>
  <c r="F6118"/>
  <c r="M6117"/>
  <c r="L6117"/>
  <c r="E6117"/>
  <c r="L6116"/>
  <c r="E6116"/>
  <c r="M6116"/>
  <c r="L6115"/>
  <c r="E6115"/>
  <c r="M6115"/>
  <c r="L6114"/>
  <c r="E6114"/>
  <c r="M6114"/>
  <c r="M6113"/>
  <c r="L6113"/>
  <c r="E6113"/>
  <c r="L6112"/>
  <c r="K6112"/>
  <c r="J6112"/>
  <c r="I6112"/>
  <c r="H6112"/>
  <c r="G6112"/>
  <c r="F6112"/>
  <c r="L6111"/>
  <c r="E6111"/>
  <c r="M6111"/>
  <c r="L6110"/>
  <c r="L6109"/>
  <c r="E6110"/>
  <c r="E6109"/>
  <c r="K6109"/>
  <c r="K6224"/>
  <c r="J6109"/>
  <c r="J6224"/>
  <c r="I6109"/>
  <c r="I6224"/>
  <c r="H6109"/>
  <c r="H6224"/>
  <c r="G6109"/>
  <c r="G6224"/>
  <c r="F6109"/>
  <c r="F6224"/>
  <c r="C6106"/>
  <c r="N6224"/>
  <c r="C6105"/>
  <c r="L6104"/>
  <c r="K6104"/>
  <c r="J6104"/>
  <c r="I6104"/>
  <c r="H6104"/>
  <c r="G6104"/>
  <c r="F6104"/>
  <c r="E6104"/>
  <c r="L6103"/>
  <c r="K6103"/>
  <c r="J6103"/>
  <c r="I6103"/>
  <c r="H6103"/>
  <c r="G6103"/>
  <c r="F6103"/>
  <c r="E6103"/>
  <c r="E6100"/>
  <c r="B6099"/>
  <c r="F6098"/>
  <c r="B6096"/>
  <c r="F6095"/>
  <c r="E6095"/>
  <c r="B6095"/>
  <c r="M6090"/>
  <c r="D6087"/>
  <c r="M6086"/>
  <c r="M6085"/>
  <c r="M6084"/>
  <c r="L6083"/>
  <c r="E6083"/>
  <c r="M6082"/>
  <c r="L6081"/>
  <c r="E6081"/>
  <c r="M6081"/>
  <c r="L6080"/>
  <c r="E6080"/>
  <c r="M6080"/>
  <c r="M6079"/>
  <c r="L6079"/>
  <c r="L6078"/>
  <c r="E6079"/>
  <c r="L6077"/>
  <c r="L6073"/>
  <c r="E6077"/>
  <c r="E6073"/>
  <c r="M6073"/>
  <c r="L6076"/>
  <c r="E6076"/>
  <c r="M6076"/>
  <c r="L6075"/>
  <c r="E6075"/>
  <c r="M6075"/>
  <c r="M6074"/>
  <c r="L6074"/>
  <c r="E6074"/>
  <c r="K6073"/>
  <c r="J6073"/>
  <c r="I6073"/>
  <c r="H6073"/>
  <c r="G6073"/>
  <c r="F6073"/>
  <c r="M6072"/>
  <c r="L6072"/>
  <c r="E6072"/>
  <c r="L6071"/>
  <c r="L6069"/>
  <c r="E6071"/>
  <c r="M6071"/>
  <c r="L6070"/>
  <c r="E6070"/>
  <c r="E6069"/>
  <c r="K6069"/>
  <c r="J6069"/>
  <c r="I6069"/>
  <c r="H6069"/>
  <c r="G6069"/>
  <c r="F6069"/>
  <c r="L6068"/>
  <c r="E6068"/>
  <c r="M6068"/>
  <c r="L6067"/>
  <c r="M6067"/>
  <c r="E6067"/>
  <c r="L6066"/>
  <c r="E6066"/>
  <c r="M6066"/>
  <c r="L6065"/>
  <c r="E6065"/>
  <c r="M6065"/>
  <c r="L6064"/>
  <c r="E6064"/>
  <c r="M6064"/>
  <c r="L6063"/>
  <c r="M6063"/>
  <c r="E6063"/>
  <c r="L6062"/>
  <c r="E6062"/>
  <c r="M6062"/>
  <c r="K6061"/>
  <c r="J6061"/>
  <c r="I6061"/>
  <c r="H6061"/>
  <c r="G6061"/>
  <c r="F6061"/>
  <c r="L6060"/>
  <c r="E6060"/>
  <c r="M6060"/>
  <c r="L6059"/>
  <c r="E6059"/>
  <c r="M6059"/>
  <c r="L6058"/>
  <c r="L6057"/>
  <c r="M6057"/>
  <c r="E6058"/>
  <c r="E6057"/>
  <c r="K6057"/>
  <c r="J6057"/>
  <c r="I6057"/>
  <c r="H6057"/>
  <c r="G6057"/>
  <c r="F6057"/>
  <c r="L6056"/>
  <c r="E6056"/>
  <c r="M6056"/>
  <c r="L6055"/>
  <c r="E6055"/>
  <c r="M6055"/>
  <c r="L6054"/>
  <c r="E6054"/>
  <c r="M6054"/>
  <c r="L6053"/>
  <c r="M6053"/>
  <c r="E6053"/>
  <c r="L6052"/>
  <c r="E6052"/>
  <c r="M6052"/>
  <c r="L6051"/>
  <c r="M6051"/>
  <c r="E6051"/>
  <c r="K6050"/>
  <c r="J6050"/>
  <c r="I6050"/>
  <c r="H6050"/>
  <c r="G6050"/>
  <c r="F6050"/>
  <c r="E6050"/>
  <c r="L6049"/>
  <c r="E6049"/>
  <c r="M6049"/>
  <c r="L6048"/>
  <c r="E6048"/>
  <c r="M6048"/>
  <c r="L6047"/>
  <c r="E6047"/>
  <c r="M6047"/>
  <c r="L6046"/>
  <c r="E6046"/>
  <c r="M6046"/>
  <c r="L6045"/>
  <c r="L6043"/>
  <c r="E6045"/>
  <c r="M6045"/>
  <c r="L6044"/>
  <c r="E6044"/>
  <c r="M6044"/>
  <c r="E6043"/>
  <c r="M6043"/>
  <c r="K6043"/>
  <c r="J6043"/>
  <c r="I6043"/>
  <c r="H6043"/>
  <c r="G6043"/>
  <c r="F6043"/>
  <c r="L6042"/>
  <c r="E6042"/>
  <c r="M6042"/>
  <c r="L6041"/>
  <c r="E6041"/>
  <c r="M6041"/>
  <c r="L6040"/>
  <c r="E6040"/>
  <c r="M6040"/>
  <c r="L6039"/>
  <c r="E6039"/>
  <c r="M6039"/>
  <c r="L6038"/>
  <c r="E6038"/>
  <c r="M6038"/>
  <c r="L6037"/>
  <c r="M6037"/>
  <c r="E6037"/>
  <c r="L6036"/>
  <c r="E6036"/>
  <c r="M6036"/>
  <c r="L6035"/>
  <c r="M6035"/>
  <c r="E6035"/>
  <c r="K6034"/>
  <c r="J6034"/>
  <c r="I6034"/>
  <c r="H6034"/>
  <c r="G6034"/>
  <c r="F6034"/>
  <c r="E6034"/>
  <c r="L6033"/>
  <c r="E6033"/>
  <c r="M6033"/>
  <c r="L6032"/>
  <c r="E6032"/>
  <c r="M6032"/>
  <c r="L6031"/>
  <c r="E6031"/>
  <c r="M6031"/>
  <c r="L6030"/>
  <c r="E6030"/>
  <c r="M6030"/>
  <c r="L6029"/>
  <c r="E6029"/>
  <c r="M6029"/>
  <c r="L6028"/>
  <c r="E6028"/>
  <c r="M6028"/>
  <c r="L6027"/>
  <c r="M6027"/>
  <c r="E6027"/>
  <c r="L6026"/>
  <c r="L6025"/>
  <c r="E6026"/>
  <c r="E6025"/>
  <c r="K6025"/>
  <c r="J6025"/>
  <c r="I6025"/>
  <c r="H6025"/>
  <c r="G6025"/>
  <c r="F6025"/>
  <c r="L6024"/>
  <c r="E6024"/>
  <c r="M6024"/>
  <c r="M6023"/>
  <c r="L6023"/>
  <c r="E6023"/>
  <c r="L6022"/>
  <c r="M6022"/>
  <c r="E6022"/>
  <c r="L6021"/>
  <c r="E6021"/>
  <c r="M6021"/>
  <c r="L6020"/>
  <c r="E6020"/>
  <c r="M6020"/>
  <c r="M6019"/>
  <c r="L6019"/>
  <c r="E6019"/>
  <c r="L6018"/>
  <c r="K6018"/>
  <c r="J6018"/>
  <c r="I6018"/>
  <c r="H6018"/>
  <c r="G6018"/>
  <c r="F6018"/>
  <c r="E6018"/>
  <c r="M6018"/>
  <c r="M6017"/>
  <c r="L6017"/>
  <c r="E6017"/>
  <c r="L6016"/>
  <c r="M6016"/>
  <c r="E6016"/>
  <c r="L6015"/>
  <c r="E6015"/>
  <c r="M6015"/>
  <c r="L6014"/>
  <c r="E6014"/>
  <c r="M6014"/>
  <c r="L6013"/>
  <c r="E6013"/>
  <c r="E6012"/>
  <c r="K6012"/>
  <c r="J6012"/>
  <c r="I6012"/>
  <c r="H6012"/>
  <c r="G6012"/>
  <c r="F6012"/>
  <c r="M6011"/>
  <c r="L6011"/>
  <c r="E6011"/>
  <c r="L6010"/>
  <c r="M6010"/>
  <c r="E6010"/>
  <c r="L6009"/>
  <c r="E6009"/>
  <c r="E6008"/>
  <c r="K6008"/>
  <c r="J6008"/>
  <c r="I6008"/>
  <c r="H6008"/>
  <c r="G6008"/>
  <c r="F6008"/>
  <c r="L6007"/>
  <c r="E6007"/>
  <c r="M6007"/>
  <c r="L6006"/>
  <c r="E6006"/>
  <c r="M6006"/>
  <c r="L6005"/>
  <c r="M6005"/>
  <c r="E6005"/>
  <c r="L6004"/>
  <c r="E6004"/>
  <c r="M6004"/>
  <c r="L6003"/>
  <c r="E6003"/>
  <c r="M6003"/>
  <c r="L6002"/>
  <c r="E6002"/>
  <c r="M6002"/>
  <c r="L6001"/>
  <c r="M6001"/>
  <c r="E6001"/>
  <c r="L6000"/>
  <c r="E6000"/>
  <c r="M6000"/>
  <c r="L5999"/>
  <c r="E5999"/>
  <c r="M5999"/>
  <c r="L5998"/>
  <c r="E5998"/>
  <c r="M5998"/>
  <c r="L5997"/>
  <c r="M5997"/>
  <c r="E5997"/>
  <c r="L5996"/>
  <c r="E5996"/>
  <c r="M5996"/>
  <c r="L5995"/>
  <c r="E5995"/>
  <c r="M5995"/>
  <c r="L5994"/>
  <c r="E5994"/>
  <c r="M5994"/>
  <c r="L5993"/>
  <c r="M5993"/>
  <c r="E5993"/>
  <c r="L5992"/>
  <c r="E5992"/>
  <c r="M5992"/>
  <c r="L5991"/>
  <c r="L5990"/>
  <c r="E5991"/>
  <c r="E5990"/>
  <c r="K5990"/>
  <c r="J5990"/>
  <c r="I5990"/>
  <c r="H5990"/>
  <c r="G5990"/>
  <c r="F5990"/>
  <c r="L5989"/>
  <c r="E5989"/>
  <c r="M5989"/>
  <c r="L5988"/>
  <c r="E5988"/>
  <c r="M5988"/>
  <c r="L5987"/>
  <c r="E5987"/>
  <c r="M5987"/>
  <c r="L5986"/>
  <c r="E5986"/>
  <c r="M5986"/>
  <c r="L5985"/>
  <c r="E5985"/>
  <c r="M5985"/>
  <c r="L5984"/>
  <c r="E5984"/>
  <c r="M5984"/>
  <c r="L5983"/>
  <c r="L5981"/>
  <c r="E5983"/>
  <c r="M5983"/>
  <c r="L5982"/>
  <c r="E5982"/>
  <c r="M5982"/>
  <c r="E5981"/>
  <c r="M5981"/>
  <c r="K5981"/>
  <c r="J5981"/>
  <c r="I5981"/>
  <c r="H5981"/>
  <c r="G5981"/>
  <c r="F5981"/>
  <c r="L5980"/>
  <c r="E5980"/>
  <c r="M5980"/>
  <c r="L5979"/>
  <c r="E5979"/>
  <c r="M5979"/>
  <c r="L5978"/>
  <c r="E5978"/>
  <c r="M5978"/>
  <c r="L5977"/>
  <c r="L5975"/>
  <c r="E5977"/>
  <c r="M5977"/>
  <c r="L5976"/>
  <c r="E5976"/>
  <c r="M5976"/>
  <c r="E5975"/>
  <c r="M5975"/>
  <c r="K5975"/>
  <c r="J5975"/>
  <c r="J6087"/>
  <c r="I5975"/>
  <c r="H5975"/>
  <c r="G5975"/>
  <c r="F5975"/>
  <c r="F6087"/>
  <c r="L5974"/>
  <c r="E5974"/>
  <c r="M5974"/>
  <c r="L5973"/>
  <c r="L5972"/>
  <c r="E5973"/>
  <c r="E5972"/>
  <c r="K5972"/>
  <c r="K6087"/>
  <c r="J5972"/>
  <c r="I5972"/>
  <c r="I6087"/>
  <c r="H5972"/>
  <c r="H6087"/>
  <c r="G5972"/>
  <c r="G6087"/>
  <c r="F5972"/>
  <c r="C5969"/>
  <c r="N6087" s="1"/>
  <c r="C5968"/>
  <c r="L5967"/>
  <c r="K5967"/>
  <c r="J5967"/>
  <c r="I5967"/>
  <c r="H5967"/>
  <c r="G5967"/>
  <c r="F5967"/>
  <c r="E5967"/>
  <c r="L5966"/>
  <c r="K5966"/>
  <c r="J5966"/>
  <c r="I5966"/>
  <c r="H5966"/>
  <c r="G5966"/>
  <c r="F5966"/>
  <c r="E5966"/>
  <c r="E5963"/>
  <c r="B5962"/>
  <c r="F5961"/>
  <c r="B5959"/>
  <c r="F5958"/>
  <c r="E5958"/>
  <c r="B5958"/>
  <c r="M5953"/>
  <c r="D5950"/>
  <c r="M5949"/>
  <c r="M5948"/>
  <c r="M5947"/>
  <c r="L5946"/>
  <c r="E5946"/>
  <c r="M5945"/>
  <c r="L5944"/>
  <c r="E5944"/>
  <c r="M5944"/>
  <c r="L5943"/>
  <c r="E5943"/>
  <c r="M5942"/>
  <c r="L5942"/>
  <c r="L5941"/>
  <c r="E5942"/>
  <c r="L5940"/>
  <c r="E5940"/>
  <c r="M5940"/>
  <c r="L5939"/>
  <c r="E5939"/>
  <c r="M5939"/>
  <c r="L5938"/>
  <c r="M5938"/>
  <c r="E5938"/>
  <c r="L5937"/>
  <c r="M5937"/>
  <c r="E5937"/>
  <c r="K5936"/>
  <c r="J5936"/>
  <c r="I5936"/>
  <c r="H5936"/>
  <c r="G5936"/>
  <c r="F5936"/>
  <c r="M5935"/>
  <c r="L5935"/>
  <c r="E5935"/>
  <c r="L5934"/>
  <c r="L5932"/>
  <c r="E5934"/>
  <c r="M5934"/>
  <c r="L5933"/>
  <c r="E5933"/>
  <c r="E5932"/>
  <c r="M5932"/>
  <c r="K5932"/>
  <c r="J5932"/>
  <c r="I5932"/>
  <c r="H5932"/>
  <c r="G5932"/>
  <c r="F5932"/>
  <c r="L5931"/>
  <c r="E5931"/>
  <c r="L5930"/>
  <c r="M5930"/>
  <c r="E5930"/>
  <c r="L5929"/>
  <c r="E5929"/>
  <c r="L5928"/>
  <c r="M5928"/>
  <c r="E5928"/>
  <c r="L5927"/>
  <c r="E5927"/>
  <c r="M5927"/>
  <c r="L5926"/>
  <c r="M5926"/>
  <c r="E5926"/>
  <c r="L5925"/>
  <c r="L5924"/>
  <c r="E5925"/>
  <c r="E5924"/>
  <c r="K5924"/>
  <c r="J5924"/>
  <c r="I5924"/>
  <c r="H5924"/>
  <c r="G5924"/>
  <c r="F5924"/>
  <c r="L5923"/>
  <c r="E5923"/>
  <c r="M5923"/>
  <c r="L5922"/>
  <c r="E5922"/>
  <c r="M5922"/>
  <c r="L5921"/>
  <c r="E5921"/>
  <c r="E5920"/>
  <c r="K5920"/>
  <c r="J5920"/>
  <c r="I5920"/>
  <c r="H5920"/>
  <c r="G5920"/>
  <c r="F5920"/>
  <c r="L5919"/>
  <c r="M5919"/>
  <c r="E5919"/>
  <c r="L5918"/>
  <c r="M5918"/>
  <c r="E5918"/>
  <c r="L5917"/>
  <c r="E5917"/>
  <c r="M5917"/>
  <c r="L5916"/>
  <c r="E5916"/>
  <c r="M5916"/>
  <c r="L5915"/>
  <c r="E5915"/>
  <c r="M5915"/>
  <c r="L5914"/>
  <c r="M5914"/>
  <c r="E5914"/>
  <c r="K5913"/>
  <c r="J5913"/>
  <c r="I5913"/>
  <c r="H5913"/>
  <c r="G5913"/>
  <c r="F5913"/>
  <c r="E5913"/>
  <c r="L5912"/>
  <c r="M5912"/>
  <c r="E5912"/>
  <c r="M5911"/>
  <c r="L5911"/>
  <c r="E5911"/>
  <c r="L5910"/>
  <c r="E5910"/>
  <c r="M5910"/>
  <c r="L5909"/>
  <c r="E5909"/>
  <c r="M5909"/>
  <c r="L5908"/>
  <c r="M5908"/>
  <c r="E5908"/>
  <c r="M5907"/>
  <c r="L5907"/>
  <c r="E5907"/>
  <c r="L5906"/>
  <c r="K5906"/>
  <c r="J5906"/>
  <c r="I5906"/>
  <c r="H5906"/>
  <c r="G5906"/>
  <c r="F5906"/>
  <c r="L5905"/>
  <c r="E5905"/>
  <c r="M5905"/>
  <c r="L5904"/>
  <c r="E5904"/>
  <c r="M5904"/>
  <c r="L5903"/>
  <c r="M5903"/>
  <c r="E5903"/>
  <c r="L5902"/>
  <c r="M5902"/>
  <c r="E5902"/>
  <c r="L5901"/>
  <c r="E5901"/>
  <c r="M5901"/>
  <c r="L5900"/>
  <c r="E5900"/>
  <c r="M5900"/>
  <c r="L5899"/>
  <c r="M5899"/>
  <c r="E5899"/>
  <c r="L5898"/>
  <c r="M5898"/>
  <c r="E5898"/>
  <c r="K5897"/>
  <c r="J5897"/>
  <c r="I5897"/>
  <c r="H5897"/>
  <c r="G5897"/>
  <c r="F5897"/>
  <c r="E5897"/>
  <c r="L5896"/>
  <c r="E5896"/>
  <c r="M5896"/>
  <c r="M5895"/>
  <c r="L5895"/>
  <c r="E5895"/>
  <c r="L5894"/>
  <c r="E5894"/>
  <c r="L5893"/>
  <c r="E5893"/>
  <c r="M5893"/>
  <c r="L5892"/>
  <c r="E5892"/>
  <c r="M5892"/>
  <c r="M5891"/>
  <c r="L5891"/>
  <c r="E5891"/>
  <c r="L5890"/>
  <c r="M5890"/>
  <c r="L5888"/>
  <c r="E5890"/>
  <c r="L5889"/>
  <c r="E5889"/>
  <c r="E5888"/>
  <c r="M5888"/>
  <c r="K5888"/>
  <c r="J5888"/>
  <c r="I5888"/>
  <c r="H5888"/>
  <c r="G5888"/>
  <c r="F5888"/>
  <c r="L5887"/>
  <c r="E5887"/>
  <c r="M5887"/>
  <c r="L5886"/>
  <c r="E5886"/>
  <c r="M5886"/>
  <c r="L5885"/>
  <c r="M5885"/>
  <c r="E5885"/>
  <c r="L5884"/>
  <c r="M5884"/>
  <c r="E5884"/>
  <c r="L5883"/>
  <c r="E5883"/>
  <c r="M5883"/>
  <c r="L5882"/>
  <c r="L5881"/>
  <c r="E5882"/>
  <c r="M5882"/>
  <c r="K5881"/>
  <c r="J5881"/>
  <c r="I5881"/>
  <c r="H5881"/>
  <c r="G5881"/>
  <c r="F5881"/>
  <c r="E5881"/>
  <c r="M5881"/>
  <c r="L5880"/>
  <c r="E5880"/>
  <c r="M5880"/>
  <c r="M5879"/>
  <c r="L5879"/>
  <c r="E5879"/>
  <c r="L5878"/>
  <c r="E5878"/>
  <c r="M5878"/>
  <c r="L5877"/>
  <c r="E5877"/>
  <c r="M5877"/>
  <c r="L5876"/>
  <c r="E5876"/>
  <c r="M5876"/>
  <c r="K5875"/>
  <c r="J5875"/>
  <c r="I5875"/>
  <c r="H5875"/>
  <c r="G5875"/>
  <c r="F5875"/>
  <c r="L5874"/>
  <c r="M5874"/>
  <c r="E5874"/>
  <c r="M5873"/>
  <c r="L5873"/>
  <c r="E5873"/>
  <c r="L5872"/>
  <c r="L5871"/>
  <c r="E5872"/>
  <c r="M5872"/>
  <c r="K5871"/>
  <c r="J5871"/>
  <c r="I5871"/>
  <c r="H5871"/>
  <c r="G5871"/>
  <c r="F5871"/>
  <c r="E5871"/>
  <c r="M5871"/>
  <c r="L5870"/>
  <c r="E5870"/>
  <c r="M5870"/>
  <c r="L5869"/>
  <c r="M5869"/>
  <c r="E5869"/>
  <c r="L5868"/>
  <c r="E5868"/>
  <c r="M5868"/>
  <c r="L5867"/>
  <c r="E5867"/>
  <c r="M5867"/>
  <c r="L5866"/>
  <c r="E5866"/>
  <c r="M5866"/>
  <c r="L5865"/>
  <c r="M5865"/>
  <c r="E5865"/>
  <c r="L5864"/>
  <c r="E5864"/>
  <c r="M5864"/>
  <c r="L5863"/>
  <c r="E5863"/>
  <c r="M5863"/>
  <c r="L5862"/>
  <c r="E5862"/>
  <c r="M5862"/>
  <c r="L5861"/>
  <c r="M5861"/>
  <c r="E5861"/>
  <c r="L5860"/>
  <c r="E5860"/>
  <c r="M5860"/>
  <c r="L5859"/>
  <c r="E5859"/>
  <c r="M5859"/>
  <c r="L5858"/>
  <c r="E5858"/>
  <c r="M5858"/>
  <c r="L5857"/>
  <c r="M5857"/>
  <c r="E5857"/>
  <c r="L5856"/>
  <c r="E5856"/>
  <c r="M5856"/>
  <c r="L5855"/>
  <c r="L5853"/>
  <c r="E5855"/>
  <c r="M5855"/>
  <c r="L5854"/>
  <c r="E5854"/>
  <c r="M5854"/>
  <c r="K5853"/>
  <c r="J5853"/>
  <c r="I5853"/>
  <c r="H5853"/>
  <c r="G5853"/>
  <c r="F5853"/>
  <c r="L5852"/>
  <c r="E5852"/>
  <c r="M5852"/>
  <c r="L5851"/>
  <c r="E5851"/>
  <c r="M5851"/>
  <c r="L5850"/>
  <c r="E5850"/>
  <c r="M5850"/>
  <c r="M5849"/>
  <c r="L5849"/>
  <c r="E5849"/>
  <c r="L5848"/>
  <c r="E5848"/>
  <c r="M5848"/>
  <c r="L5847"/>
  <c r="L5844"/>
  <c r="E5847"/>
  <c r="M5847"/>
  <c r="L5846"/>
  <c r="E5846"/>
  <c r="M5846"/>
  <c r="M5845"/>
  <c r="L5845"/>
  <c r="E5845"/>
  <c r="E5844"/>
  <c r="M5844"/>
  <c r="K5844"/>
  <c r="J5844"/>
  <c r="I5844"/>
  <c r="H5844"/>
  <c r="G5844"/>
  <c r="F5844"/>
  <c r="M5843"/>
  <c r="L5843"/>
  <c r="E5843"/>
  <c r="L5842"/>
  <c r="E5842"/>
  <c r="M5842"/>
  <c r="L5841"/>
  <c r="L5838"/>
  <c r="E5841"/>
  <c r="M5841"/>
  <c r="L5840"/>
  <c r="E5840"/>
  <c r="M5840"/>
  <c r="M5839"/>
  <c r="L5839"/>
  <c r="E5839"/>
  <c r="E5838"/>
  <c r="M5838"/>
  <c r="K5838"/>
  <c r="J5838"/>
  <c r="J5950"/>
  <c r="I5838"/>
  <c r="H5838"/>
  <c r="G5838"/>
  <c r="F5838"/>
  <c r="F5950"/>
  <c r="M5837"/>
  <c r="L5837"/>
  <c r="E5837"/>
  <c r="L5836"/>
  <c r="L5835"/>
  <c r="E5836"/>
  <c r="K5835"/>
  <c r="K5950"/>
  <c r="J5835"/>
  <c r="I5835"/>
  <c r="I5950"/>
  <c r="H5835"/>
  <c r="H5950"/>
  <c r="G5835"/>
  <c r="G5950"/>
  <c r="F5835"/>
  <c r="E5835"/>
  <c r="M5835"/>
  <c r="C5832"/>
  <c r="N5950" s="1"/>
  <c r="C5831"/>
  <c r="L5830"/>
  <c r="K5830"/>
  <c r="J5830"/>
  <c r="I5830"/>
  <c r="H5830"/>
  <c r="G5830"/>
  <c r="F5830"/>
  <c r="E5830"/>
  <c r="L5829"/>
  <c r="K5829"/>
  <c r="J5829"/>
  <c r="I5829"/>
  <c r="H5829"/>
  <c r="G5829"/>
  <c r="F5829"/>
  <c r="E5829"/>
  <c r="E5826"/>
  <c r="B5825"/>
  <c r="F5824"/>
  <c r="B5822"/>
  <c r="F5821"/>
  <c r="E5821"/>
  <c r="B5821"/>
  <c r="M5816"/>
  <c r="D5813"/>
  <c r="M5812"/>
  <c r="M5811"/>
  <c r="M5810"/>
  <c r="L5809"/>
  <c r="E5809"/>
  <c r="M5808"/>
  <c r="L5807"/>
  <c r="E5807"/>
  <c r="M5807"/>
  <c r="L5806"/>
  <c r="E5806"/>
  <c r="M5806"/>
  <c r="L5805"/>
  <c r="M5805"/>
  <c r="E5805"/>
  <c r="L5803"/>
  <c r="E5803"/>
  <c r="M5803"/>
  <c r="L5802"/>
  <c r="E5802"/>
  <c r="M5802"/>
  <c r="L5801"/>
  <c r="M5801"/>
  <c r="E5801"/>
  <c r="M5800"/>
  <c r="L5800"/>
  <c r="E5800"/>
  <c r="E5799"/>
  <c r="M5799"/>
  <c r="L5799"/>
  <c r="K5799"/>
  <c r="J5799"/>
  <c r="I5799"/>
  <c r="H5799"/>
  <c r="G5799"/>
  <c r="F5799"/>
  <c r="M5798"/>
  <c r="L5798"/>
  <c r="E5798"/>
  <c r="L5797"/>
  <c r="L5795"/>
  <c r="E5797"/>
  <c r="M5797"/>
  <c r="L5796"/>
  <c r="E5796"/>
  <c r="E5795"/>
  <c r="M5795"/>
  <c r="K5795"/>
  <c r="J5795"/>
  <c r="I5795"/>
  <c r="H5795"/>
  <c r="G5795"/>
  <c r="F5795"/>
  <c r="L5794"/>
  <c r="E5794"/>
  <c r="M5794"/>
  <c r="L5793"/>
  <c r="M5793"/>
  <c r="E5793"/>
  <c r="L5792"/>
  <c r="E5792"/>
  <c r="M5792"/>
  <c r="L5791"/>
  <c r="E5791"/>
  <c r="M5791"/>
  <c r="L5790"/>
  <c r="E5790"/>
  <c r="M5790"/>
  <c r="L5789"/>
  <c r="M5789"/>
  <c r="E5789"/>
  <c r="L5788"/>
  <c r="E5788"/>
  <c r="E5787"/>
  <c r="M5787"/>
  <c r="L5787"/>
  <c r="K5787"/>
  <c r="J5787"/>
  <c r="I5787"/>
  <c r="H5787"/>
  <c r="G5787"/>
  <c r="F5787"/>
  <c r="L5786"/>
  <c r="E5786"/>
  <c r="M5786"/>
  <c r="L5785"/>
  <c r="E5785"/>
  <c r="M5785"/>
  <c r="L5784"/>
  <c r="L5783"/>
  <c r="E5784"/>
  <c r="E5783"/>
  <c r="K5783"/>
  <c r="J5783"/>
  <c r="I5783"/>
  <c r="H5783"/>
  <c r="G5783"/>
  <c r="F5783"/>
  <c r="L5782"/>
  <c r="E5782"/>
  <c r="M5782"/>
  <c r="L5781"/>
  <c r="E5781"/>
  <c r="M5781"/>
  <c r="L5780"/>
  <c r="E5780"/>
  <c r="M5780"/>
  <c r="L5779"/>
  <c r="E5779"/>
  <c r="M5779"/>
  <c r="L5778"/>
  <c r="E5778"/>
  <c r="M5778"/>
  <c r="M5777"/>
  <c r="L5777"/>
  <c r="L5776"/>
  <c r="E5777"/>
  <c r="K5776"/>
  <c r="J5776"/>
  <c r="I5776"/>
  <c r="H5776"/>
  <c r="G5776"/>
  <c r="F5776"/>
  <c r="E5776"/>
  <c r="M5776"/>
  <c r="L5775"/>
  <c r="E5775"/>
  <c r="M5775"/>
  <c r="L5774"/>
  <c r="E5774"/>
  <c r="M5774"/>
  <c r="L5773"/>
  <c r="E5773"/>
  <c r="M5773"/>
  <c r="L5772"/>
  <c r="E5772"/>
  <c r="M5772"/>
  <c r="L5771"/>
  <c r="L5769"/>
  <c r="E5771"/>
  <c r="M5771"/>
  <c r="L5770"/>
  <c r="E5770"/>
  <c r="E5769"/>
  <c r="M5769"/>
  <c r="K5769"/>
  <c r="J5769"/>
  <c r="I5769"/>
  <c r="H5769"/>
  <c r="G5769"/>
  <c r="F5769"/>
  <c r="L5768"/>
  <c r="E5768"/>
  <c r="M5768"/>
  <c r="L5767"/>
  <c r="E5767"/>
  <c r="M5767"/>
  <c r="L5766"/>
  <c r="E5766"/>
  <c r="M5766"/>
  <c r="L5765"/>
  <c r="E5765"/>
  <c r="M5765"/>
  <c r="L5764"/>
  <c r="E5764"/>
  <c r="E5760"/>
  <c r="M5760"/>
  <c r="L5763"/>
  <c r="E5763"/>
  <c r="M5763"/>
  <c r="L5762"/>
  <c r="E5762"/>
  <c r="M5762"/>
  <c r="M5761"/>
  <c r="L5761"/>
  <c r="L5760"/>
  <c r="E5761"/>
  <c r="K5760"/>
  <c r="J5760"/>
  <c r="I5760"/>
  <c r="H5760"/>
  <c r="G5760"/>
  <c r="F5760"/>
  <c r="L5759"/>
  <c r="E5759"/>
  <c r="M5759"/>
  <c r="L5758"/>
  <c r="E5758"/>
  <c r="M5758"/>
  <c r="L5757"/>
  <c r="E5757"/>
  <c r="M5757"/>
  <c r="L5756"/>
  <c r="E5756"/>
  <c r="M5756"/>
  <c r="L5755"/>
  <c r="E5755"/>
  <c r="M5755"/>
  <c r="L5754"/>
  <c r="E5754"/>
  <c r="M5754"/>
  <c r="L5753"/>
  <c r="E5753"/>
  <c r="M5753"/>
  <c r="L5752"/>
  <c r="L5751"/>
  <c r="E5752"/>
  <c r="E5751"/>
  <c r="K5751"/>
  <c r="J5751"/>
  <c r="I5751"/>
  <c r="H5751"/>
  <c r="G5751"/>
  <c r="F5751"/>
  <c r="L5750"/>
  <c r="E5750"/>
  <c r="M5750"/>
  <c r="M5749"/>
  <c r="L5749"/>
  <c r="E5749"/>
  <c r="M5748"/>
  <c r="L5748"/>
  <c r="E5748"/>
  <c r="L5747"/>
  <c r="E5747"/>
  <c r="M5747"/>
  <c r="L5746"/>
  <c r="E5746"/>
  <c r="M5746"/>
  <c r="M5745"/>
  <c r="L5745"/>
  <c r="E5745"/>
  <c r="L5744"/>
  <c r="K5744"/>
  <c r="J5744"/>
  <c r="I5744"/>
  <c r="H5744"/>
  <c r="G5744"/>
  <c r="F5744"/>
  <c r="E5744"/>
  <c r="M5744"/>
  <c r="M5743"/>
  <c r="L5743"/>
  <c r="E5743"/>
  <c r="M5742"/>
  <c r="L5742"/>
  <c r="E5742"/>
  <c r="L5741"/>
  <c r="L5738"/>
  <c r="E5741"/>
  <c r="M5741"/>
  <c r="L5740"/>
  <c r="E5740"/>
  <c r="M5740"/>
  <c r="L5739"/>
  <c r="E5739"/>
  <c r="M5739"/>
  <c r="K5738"/>
  <c r="J5738"/>
  <c r="I5738"/>
  <c r="H5738"/>
  <c r="G5738"/>
  <c r="F5738"/>
  <c r="M5737"/>
  <c r="L5737"/>
  <c r="E5737"/>
  <c r="M5736"/>
  <c r="L5736"/>
  <c r="E5736"/>
  <c r="L5735"/>
  <c r="L5734"/>
  <c r="E5735"/>
  <c r="E5734"/>
  <c r="M5734"/>
  <c r="K5734"/>
  <c r="J5734"/>
  <c r="I5734"/>
  <c r="H5734"/>
  <c r="G5734"/>
  <c r="F5734"/>
  <c r="L5733"/>
  <c r="E5733"/>
  <c r="M5733"/>
  <c r="L5732"/>
  <c r="E5732"/>
  <c r="M5732"/>
  <c r="M5731"/>
  <c r="L5731"/>
  <c r="E5731"/>
  <c r="L5730"/>
  <c r="E5730"/>
  <c r="M5730"/>
  <c r="L5729"/>
  <c r="E5729"/>
  <c r="M5729"/>
  <c r="L5728"/>
  <c r="E5728"/>
  <c r="M5728"/>
  <c r="M5727"/>
  <c r="L5727"/>
  <c r="E5727"/>
  <c r="L5726"/>
  <c r="E5726"/>
  <c r="M5726"/>
  <c r="L5725"/>
  <c r="E5725"/>
  <c r="M5725"/>
  <c r="L5724"/>
  <c r="E5724"/>
  <c r="M5724"/>
  <c r="M5723"/>
  <c r="L5723"/>
  <c r="E5723"/>
  <c r="L5722"/>
  <c r="E5722"/>
  <c r="M5722"/>
  <c r="L5721"/>
  <c r="E5721"/>
  <c r="M5721"/>
  <c r="L5720"/>
  <c r="E5720"/>
  <c r="M5720"/>
  <c r="M5719"/>
  <c r="L5719"/>
  <c r="E5719"/>
  <c r="L5718"/>
  <c r="E5718"/>
  <c r="M5718"/>
  <c r="L5717"/>
  <c r="L5716"/>
  <c r="E5717"/>
  <c r="E5716"/>
  <c r="K5716"/>
  <c r="J5716"/>
  <c r="I5716"/>
  <c r="H5716"/>
  <c r="G5716"/>
  <c r="F5716"/>
  <c r="L5715"/>
  <c r="E5715"/>
  <c r="M5715"/>
  <c r="L5714"/>
  <c r="E5714"/>
  <c r="M5714"/>
  <c r="L5713"/>
  <c r="E5713"/>
  <c r="M5713"/>
  <c r="L5712"/>
  <c r="E5712"/>
  <c r="M5712"/>
  <c r="L5711"/>
  <c r="E5711"/>
  <c r="M5711"/>
  <c r="L5710"/>
  <c r="E5710"/>
  <c r="M5710"/>
  <c r="L5709"/>
  <c r="L5707"/>
  <c r="E5709"/>
  <c r="M5709"/>
  <c r="L5708"/>
  <c r="E5708"/>
  <c r="M5708"/>
  <c r="K5707"/>
  <c r="J5707"/>
  <c r="I5707"/>
  <c r="H5707"/>
  <c r="G5707"/>
  <c r="F5707"/>
  <c r="M5706"/>
  <c r="L5706"/>
  <c r="E5706"/>
  <c r="L5705"/>
  <c r="E5705"/>
  <c r="M5705"/>
  <c r="L5704"/>
  <c r="E5704"/>
  <c r="M5704"/>
  <c r="M5703"/>
  <c r="L5703"/>
  <c r="E5703"/>
  <c r="M5702"/>
  <c r="L5702"/>
  <c r="L5701"/>
  <c r="E5702"/>
  <c r="K5701"/>
  <c r="J5701"/>
  <c r="I5701"/>
  <c r="H5701"/>
  <c r="G5701"/>
  <c r="F5701"/>
  <c r="L5700"/>
  <c r="E5700"/>
  <c r="M5700"/>
  <c r="L5699"/>
  <c r="L5698"/>
  <c r="E5699"/>
  <c r="E5698"/>
  <c r="K5698"/>
  <c r="K5813"/>
  <c r="J5698"/>
  <c r="J5813"/>
  <c r="I5698"/>
  <c r="I5813"/>
  <c r="H5698"/>
  <c r="H5813"/>
  <c r="G5698"/>
  <c r="G5813"/>
  <c r="F5698"/>
  <c r="F5813"/>
  <c r="C5695"/>
  <c r="N5813" s="1"/>
  <c r="C5694"/>
  <c r="L5693"/>
  <c r="K5693"/>
  <c r="J5693"/>
  <c r="I5693"/>
  <c r="H5693"/>
  <c r="G5693"/>
  <c r="F5693"/>
  <c r="E5693"/>
  <c r="L5692"/>
  <c r="K5692"/>
  <c r="J5692"/>
  <c r="I5692"/>
  <c r="H5692"/>
  <c r="G5692"/>
  <c r="F5692"/>
  <c r="E5692"/>
  <c r="E5689"/>
  <c r="B5688"/>
  <c r="F5687"/>
  <c r="B5685"/>
  <c r="F5684"/>
  <c r="E5684"/>
  <c r="B5684"/>
  <c r="M5679"/>
  <c r="D5676"/>
  <c r="M5675"/>
  <c r="M5674"/>
  <c r="M5673"/>
  <c r="L5672"/>
  <c r="E5672"/>
  <c r="M5671"/>
  <c r="L5670"/>
  <c r="E5670"/>
  <c r="M5670"/>
  <c r="L5669"/>
  <c r="E5669"/>
  <c r="M5669"/>
  <c r="M5668"/>
  <c r="L5668"/>
  <c r="L5667"/>
  <c r="E5668"/>
  <c r="L5666"/>
  <c r="L5662"/>
  <c r="E5666"/>
  <c r="M5666"/>
  <c r="L5665"/>
  <c r="E5665"/>
  <c r="M5665"/>
  <c r="L5664"/>
  <c r="E5664"/>
  <c r="M5664"/>
  <c r="M5663"/>
  <c r="L5663"/>
  <c r="E5663"/>
  <c r="E5662"/>
  <c r="M5662"/>
  <c r="K5662"/>
  <c r="J5662"/>
  <c r="I5662"/>
  <c r="H5662"/>
  <c r="G5662"/>
  <c r="F5662"/>
  <c r="M5661"/>
  <c r="L5661"/>
  <c r="E5661"/>
  <c r="L5660"/>
  <c r="E5660"/>
  <c r="L5659"/>
  <c r="L5658"/>
  <c r="E5659"/>
  <c r="E5658"/>
  <c r="K5658"/>
  <c r="J5658"/>
  <c r="I5658"/>
  <c r="H5658"/>
  <c r="G5658"/>
  <c r="F5658"/>
  <c r="L5657"/>
  <c r="E5657"/>
  <c r="M5657"/>
  <c r="M5656"/>
  <c r="L5656"/>
  <c r="E5656"/>
  <c r="M5655"/>
  <c r="L5655"/>
  <c r="E5655"/>
  <c r="L5654"/>
  <c r="E5654"/>
  <c r="M5654"/>
  <c r="L5653"/>
  <c r="E5653"/>
  <c r="M5653"/>
  <c r="M5652"/>
  <c r="L5652"/>
  <c r="E5652"/>
  <c r="L5651"/>
  <c r="M5651"/>
  <c r="E5651"/>
  <c r="K5650"/>
  <c r="J5650"/>
  <c r="I5650"/>
  <c r="H5650"/>
  <c r="G5650"/>
  <c r="F5650"/>
  <c r="M5649"/>
  <c r="L5649"/>
  <c r="E5649"/>
  <c r="L5648"/>
  <c r="L5646"/>
  <c r="E5648"/>
  <c r="M5648"/>
  <c r="L5647"/>
  <c r="E5647"/>
  <c r="E5646"/>
  <c r="M5646"/>
  <c r="K5646"/>
  <c r="J5646"/>
  <c r="I5646"/>
  <c r="H5646"/>
  <c r="G5646"/>
  <c r="F5646"/>
  <c r="L5645"/>
  <c r="E5645"/>
  <c r="M5645"/>
  <c r="L5644"/>
  <c r="M5644"/>
  <c r="E5644"/>
  <c r="L5643"/>
  <c r="E5643"/>
  <c r="L5642"/>
  <c r="E5642"/>
  <c r="E5639"/>
  <c r="M5642"/>
  <c r="L5641"/>
  <c r="E5641"/>
  <c r="M5641"/>
  <c r="M5640"/>
  <c r="L5640"/>
  <c r="L5639"/>
  <c r="E5640"/>
  <c r="K5639"/>
  <c r="J5639"/>
  <c r="I5639"/>
  <c r="H5639"/>
  <c r="G5639"/>
  <c r="F5639"/>
  <c r="L5638"/>
  <c r="E5638"/>
  <c r="M5638"/>
  <c r="L5637"/>
  <c r="E5637"/>
  <c r="M5637"/>
  <c r="L5636"/>
  <c r="E5636"/>
  <c r="M5636"/>
  <c r="L5635"/>
  <c r="E5635"/>
  <c r="M5635"/>
  <c r="L5634"/>
  <c r="E5634"/>
  <c r="M5634"/>
  <c r="L5633"/>
  <c r="E5633"/>
  <c r="M5633"/>
  <c r="K5632"/>
  <c r="J5632"/>
  <c r="I5632"/>
  <c r="H5632"/>
  <c r="G5632"/>
  <c r="F5632"/>
  <c r="L5631"/>
  <c r="E5631"/>
  <c r="M5631"/>
  <c r="L5630"/>
  <c r="E5630"/>
  <c r="L5629"/>
  <c r="E5629"/>
  <c r="L5628"/>
  <c r="E5628"/>
  <c r="L5627"/>
  <c r="E5627"/>
  <c r="M5627"/>
  <c r="L5626"/>
  <c r="E5626"/>
  <c r="M5626"/>
  <c r="L5625"/>
  <c r="E5625"/>
  <c r="M5625"/>
  <c r="L5624"/>
  <c r="L5623"/>
  <c r="E5624"/>
  <c r="K5623"/>
  <c r="J5623"/>
  <c r="I5623"/>
  <c r="H5623"/>
  <c r="G5623"/>
  <c r="F5623"/>
  <c r="E5623"/>
  <c r="M5623"/>
  <c r="L5622"/>
  <c r="E5622"/>
  <c r="M5622"/>
  <c r="L5621"/>
  <c r="E5621"/>
  <c r="M5621"/>
  <c r="L5620"/>
  <c r="E5620"/>
  <c r="M5620"/>
  <c r="L5619"/>
  <c r="E5619"/>
  <c r="M5619"/>
  <c r="L5618"/>
  <c r="E5618"/>
  <c r="M5618"/>
  <c r="L5617"/>
  <c r="E5617"/>
  <c r="M5617"/>
  <c r="L5616"/>
  <c r="L5614"/>
  <c r="E5616"/>
  <c r="M5616"/>
  <c r="L5615"/>
  <c r="E5615"/>
  <c r="K5614"/>
  <c r="J5614"/>
  <c r="I5614"/>
  <c r="H5614"/>
  <c r="G5614"/>
  <c r="F5614"/>
  <c r="L5613"/>
  <c r="E5613"/>
  <c r="M5613"/>
  <c r="L5612"/>
  <c r="E5612"/>
  <c r="M5612"/>
  <c r="M5611"/>
  <c r="L5611"/>
  <c r="E5611"/>
  <c r="L5610"/>
  <c r="E5610"/>
  <c r="M5610"/>
  <c r="L5609"/>
  <c r="E5609"/>
  <c r="M5609"/>
  <c r="L5608"/>
  <c r="E5608"/>
  <c r="M5608"/>
  <c r="L5607"/>
  <c r="K5607"/>
  <c r="J5607"/>
  <c r="I5607"/>
  <c r="H5607"/>
  <c r="G5607"/>
  <c r="F5607"/>
  <c r="E5607"/>
  <c r="M5607"/>
  <c r="L5606"/>
  <c r="E5606"/>
  <c r="M5606"/>
  <c r="M5605"/>
  <c r="L5605"/>
  <c r="E5605"/>
  <c r="L5604"/>
  <c r="L5601"/>
  <c r="E5604"/>
  <c r="L5603"/>
  <c r="E5603"/>
  <c r="M5603"/>
  <c r="L5602"/>
  <c r="E5602"/>
  <c r="M5602"/>
  <c r="K5601"/>
  <c r="J5601"/>
  <c r="I5601"/>
  <c r="H5601"/>
  <c r="G5601"/>
  <c r="F5601"/>
  <c r="E5601"/>
  <c r="L5600"/>
  <c r="L5597"/>
  <c r="E5600"/>
  <c r="L5599"/>
  <c r="E5599"/>
  <c r="M5599"/>
  <c r="L5598"/>
  <c r="E5598"/>
  <c r="E5597"/>
  <c r="K5597"/>
  <c r="J5597"/>
  <c r="I5597"/>
  <c r="H5597"/>
  <c r="G5597"/>
  <c r="F5597"/>
  <c r="L5596"/>
  <c r="E5596"/>
  <c r="M5596"/>
  <c r="L5595"/>
  <c r="E5595"/>
  <c r="M5595"/>
  <c r="L5594"/>
  <c r="E5594"/>
  <c r="M5594"/>
  <c r="M5593"/>
  <c r="L5593"/>
  <c r="E5593"/>
  <c r="L5592"/>
  <c r="E5592"/>
  <c r="M5592"/>
  <c r="L5591"/>
  <c r="E5591"/>
  <c r="M5591"/>
  <c r="L5590"/>
  <c r="E5590"/>
  <c r="M5590"/>
  <c r="M5589"/>
  <c r="L5589"/>
  <c r="E5589"/>
  <c r="L5588"/>
  <c r="E5588"/>
  <c r="M5588"/>
  <c r="L5587"/>
  <c r="E5587"/>
  <c r="M5587"/>
  <c r="L5586"/>
  <c r="E5586"/>
  <c r="M5586"/>
  <c r="M5585"/>
  <c r="L5585"/>
  <c r="E5585"/>
  <c r="L5584"/>
  <c r="E5584"/>
  <c r="M5584"/>
  <c r="L5583"/>
  <c r="E5583"/>
  <c r="M5583"/>
  <c r="L5582"/>
  <c r="E5582"/>
  <c r="M5582"/>
  <c r="M5581"/>
  <c r="L5581"/>
  <c r="E5581"/>
  <c r="L5580"/>
  <c r="L5579"/>
  <c r="E5580"/>
  <c r="K5579"/>
  <c r="J5579"/>
  <c r="I5579"/>
  <c r="H5579"/>
  <c r="G5579"/>
  <c r="F5579"/>
  <c r="L5578"/>
  <c r="E5578"/>
  <c r="M5578"/>
  <c r="L5577"/>
  <c r="M5577"/>
  <c r="E5577"/>
  <c r="L5576"/>
  <c r="M5576"/>
  <c r="E5576"/>
  <c r="L5575"/>
  <c r="E5575"/>
  <c r="M5575"/>
  <c r="L5574"/>
  <c r="E5574"/>
  <c r="M5574"/>
  <c r="L5573"/>
  <c r="M5573"/>
  <c r="E5573"/>
  <c r="L5572"/>
  <c r="M5572"/>
  <c r="E5572"/>
  <c r="L5571"/>
  <c r="L5570"/>
  <c r="E5571"/>
  <c r="M5571"/>
  <c r="K5570"/>
  <c r="J5570"/>
  <c r="I5570"/>
  <c r="H5570"/>
  <c r="G5570"/>
  <c r="F5570"/>
  <c r="M5569"/>
  <c r="L5569"/>
  <c r="E5569"/>
  <c r="L5568"/>
  <c r="E5568"/>
  <c r="M5568"/>
  <c r="L5567"/>
  <c r="E5567"/>
  <c r="M5567"/>
  <c r="L5566"/>
  <c r="L5564"/>
  <c r="E5566"/>
  <c r="M5566"/>
  <c r="M5565"/>
  <c r="L5565"/>
  <c r="E5565"/>
  <c r="K5564"/>
  <c r="J5564"/>
  <c r="I5564"/>
  <c r="H5564"/>
  <c r="G5564"/>
  <c r="F5564"/>
  <c r="L5563"/>
  <c r="E5563"/>
  <c r="M5563"/>
  <c r="L5562"/>
  <c r="L5561"/>
  <c r="E5562"/>
  <c r="E5561"/>
  <c r="K5561"/>
  <c r="J5561"/>
  <c r="J5676"/>
  <c r="I5561"/>
  <c r="I5676"/>
  <c r="H5561"/>
  <c r="H5676"/>
  <c r="G5561"/>
  <c r="G5676"/>
  <c r="F5561"/>
  <c r="F5676"/>
  <c r="C5558"/>
  <c r="N5676" s="1"/>
  <c r="C5557"/>
  <c r="L5556"/>
  <c r="K5556"/>
  <c r="J5556"/>
  <c r="I5556"/>
  <c r="H5556"/>
  <c r="G5556"/>
  <c r="F5556"/>
  <c r="E5556"/>
  <c r="L5555"/>
  <c r="K5555"/>
  <c r="J5555"/>
  <c r="I5555"/>
  <c r="H5555"/>
  <c r="G5555"/>
  <c r="F5555"/>
  <c r="E5555"/>
  <c r="E5552"/>
  <c r="B5551"/>
  <c r="F5550"/>
  <c r="B5548"/>
  <c r="F5547"/>
  <c r="E5547"/>
  <c r="B5547"/>
  <c r="M5542"/>
  <c r="D5539"/>
  <c r="M5538"/>
  <c r="M5537"/>
  <c r="M5536"/>
  <c r="L5535"/>
  <c r="E5535"/>
  <c r="M5534"/>
  <c r="L5533"/>
  <c r="E5533"/>
  <c r="M5533"/>
  <c r="L5532"/>
  <c r="M5532"/>
  <c r="E5532"/>
  <c r="L5531"/>
  <c r="L5530"/>
  <c r="M5531"/>
  <c r="E5531"/>
  <c r="L5529"/>
  <c r="E5529"/>
  <c r="M5529"/>
  <c r="L5528"/>
  <c r="E5528"/>
  <c r="M5528"/>
  <c r="L5527"/>
  <c r="E5527"/>
  <c r="M5527"/>
  <c r="L5526"/>
  <c r="M5526"/>
  <c r="E5526"/>
  <c r="E5525"/>
  <c r="M5525"/>
  <c r="L5525"/>
  <c r="K5525"/>
  <c r="J5525"/>
  <c r="I5525"/>
  <c r="H5525"/>
  <c r="G5525"/>
  <c r="F5525"/>
  <c r="L5524"/>
  <c r="M5524"/>
  <c r="E5524"/>
  <c r="L5523"/>
  <c r="E5523"/>
  <c r="M5523"/>
  <c r="L5522"/>
  <c r="L5521"/>
  <c r="E5522"/>
  <c r="E5521"/>
  <c r="K5521"/>
  <c r="J5521"/>
  <c r="I5521"/>
  <c r="H5521"/>
  <c r="G5521"/>
  <c r="F5521"/>
  <c r="L5520"/>
  <c r="E5520"/>
  <c r="M5520"/>
  <c r="L5519"/>
  <c r="E5519"/>
  <c r="M5519"/>
  <c r="L5518"/>
  <c r="E5518"/>
  <c r="M5518"/>
  <c r="L5517"/>
  <c r="M5517"/>
  <c r="E5517"/>
  <c r="L5516"/>
  <c r="E5516"/>
  <c r="M5516"/>
  <c r="L5515"/>
  <c r="E5515"/>
  <c r="M5515"/>
  <c r="L5514"/>
  <c r="E5514"/>
  <c r="M5514"/>
  <c r="E5513"/>
  <c r="K5513"/>
  <c r="J5513"/>
  <c r="I5513"/>
  <c r="H5513"/>
  <c r="G5513"/>
  <c r="F5513"/>
  <c r="L5512"/>
  <c r="E5512"/>
  <c r="M5512"/>
  <c r="L5511"/>
  <c r="E5511"/>
  <c r="M5511"/>
  <c r="L5510"/>
  <c r="L5509"/>
  <c r="E5510"/>
  <c r="E5509"/>
  <c r="K5509"/>
  <c r="J5509"/>
  <c r="I5509"/>
  <c r="H5509"/>
  <c r="G5509"/>
  <c r="F5509"/>
  <c r="L5508"/>
  <c r="E5508"/>
  <c r="M5508"/>
  <c r="L5507"/>
  <c r="E5507"/>
  <c r="M5507"/>
  <c r="L5506"/>
  <c r="M5506"/>
  <c r="E5506"/>
  <c r="L5505"/>
  <c r="E5505"/>
  <c r="M5505"/>
  <c r="L5504"/>
  <c r="E5504"/>
  <c r="M5504"/>
  <c r="L5503"/>
  <c r="E5503"/>
  <c r="M5503"/>
  <c r="K5502"/>
  <c r="J5502"/>
  <c r="I5502"/>
  <c r="H5502"/>
  <c r="G5502"/>
  <c r="F5502"/>
  <c r="L5501"/>
  <c r="E5501"/>
  <c r="M5501"/>
  <c r="L5500"/>
  <c r="E5500"/>
  <c r="M5500"/>
  <c r="L5499"/>
  <c r="M5499"/>
  <c r="E5499"/>
  <c r="L5498"/>
  <c r="E5498"/>
  <c r="M5498"/>
  <c r="L5497"/>
  <c r="E5497"/>
  <c r="M5497"/>
  <c r="L5496"/>
  <c r="E5496"/>
  <c r="M5496"/>
  <c r="E5495"/>
  <c r="K5495"/>
  <c r="J5495"/>
  <c r="I5495"/>
  <c r="H5495"/>
  <c r="G5495"/>
  <c r="F5495"/>
  <c r="L5494"/>
  <c r="E5494"/>
  <c r="M5494"/>
  <c r="L5493"/>
  <c r="M5493"/>
  <c r="E5493"/>
  <c r="L5492"/>
  <c r="E5492"/>
  <c r="M5492"/>
  <c r="L5491"/>
  <c r="E5491"/>
  <c r="M5491"/>
  <c r="L5490"/>
  <c r="E5490"/>
  <c r="M5490"/>
  <c r="L5489"/>
  <c r="E5489"/>
  <c r="M5489"/>
  <c r="L5488"/>
  <c r="M5488"/>
  <c r="E5488"/>
  <c r="L5487"/>
  <c r="L5486"/>
  <c r="M5487"/>
  <c r="E5487"/>
  <c r="K5486"/>
  <c r="J5486"/>
  <c r="I5486"/>
  <c r="H5486"/>
  <c r="G5486"/>
  <c r="F5486"/>
  <c r="E5486"/>
  <c r="L5485"/>
  <c r="E5485"/>
  <c r="M5485"/>
  <c r="L5484"/>
  <c r="E5484"/>
  <c r="M5484"/>
  <c r="L5483"/>
  <c r="M5483"/>
  <c r="E5483"/>
  <c r="L5482"/>
  <c r="E5482"/>
  <c r="M5482"/>
  <c r="L5481"/>
  <c r="E5481"/>
  <c r="M5481"/>
  <c r="L5480"/>
  <c r="E5480"/>
  <c r="M5480"/>
  <c r="L5479"/>
  <c r="E5479"/>
  <c r="M5479"/>
  <c r="L5478"/>
  <c r="L5477"/>
  <c r="E5478"/>
  <c r="K5477"/>
  <c r="J5477"/>
  <c r="I5477"/>
  <c r="H5477"/>
  <c r="G5477"/>
  <c r="F5477"/>
  <c r="L5476"/>
  <c r="E5476"/>
  <c r="M5476"/>
  <c r="L5475"/>
  <c r="E5475"/>
  <c r="M5475"/>
  <c r="M5474"/>
  <c r="L5474"/>
  <c r="E5474"/>
  <c r="L5473"/>
  <c r="E5473"/>
  <c r="M5473"/>
  <c r="L5472"/>
  <c r="E5472"/>
  <c r="M5472"/>
  <c r="L5471"/>
  <c r="E5471"/>
  <c r="M5471"/>
  <c r="L5470"/>
  <c r="K5470"/>
  <c r="J5470"/>
  <c r="I5470"/>
  <c r="H5470"/>
  <c r="G5470"/>
  <c r="F5470"/>
  <c r="E5470"/>
  <c r="M5470"/>
  <c r="L5469"/>
  <c r="E5469"/>
  <c r="M5469"/>
  <c r="M5468"/>
  <c r="L5468"/>
  <c r="E5468"/>
  <c r="L5467"/>
  <c r="L5464"/>
  <c r="E5467"/>
  <c r="M5467"/>
  <c r="L5466"/>
  <c r="E5466"/>
  <c r="M5466"/>
  <c r="L5465"/>
  <c r="E5465"/>
  <c r="M5465"/>
  <c r="K5464"/>
  <c r="J5464"/>
  <c r="I5464"/>
  <c r="H5464"/>
  <c r="G5464"/>
  <c r="F5464"/>
  <c r="M5463"/>
  <c r="L5463"/>
  <c r="E5463"/>
  <c r="L5462"/>
  <c r="M5462"/>
  <c r="E5462"/>
  <c r="L5461"/>
  <c r="L5460"/>
  <c r="E5461"/>
  <c r="E5460"/>
  <c r="K5460"/>
  <c r="J5460"/>
  <c r="I5460"/>
  <c r="H5460"/>
  <c r="G5460"/>
  <c r="F5460"/>
  <c r="L5459"/>
  <c r="M5459"/>
  <c r="E5459"/>
  <c r="L5458"/>
  <c r="E5458"/>
  <c r="M5458"/>
  <c r="L5457"/>
  <c r="E5457"/>
  <c r="M5457"/>
  <c r="L5456"/>
  <c r="E5456"/>
  <c r="M5456"/>
  <c r="L5455"/>
  <c r="M5455"/>
  <c r="E5455"/>
  <c r="L5454"/>
  <c r="E5454"/>
  <c r="M5454"/>
  <c r="L5453"/>
  <c r="E5453"/>
  <c r="M5453"/>
  <c r="L5452"/>
  <c r="E5452"/>
  <c r="M5452"/>
  <c r="L5451"/>
  <c r="M5451"/>
  <c r="E5451"/>
  <c r="L5450"/>
  <c r="E5450"/>
  <c r="M5450"/>
  <c r="L5449"/>
  <c r="E5449"/>
  <c r="M5449"/>
  <c r="L5448"/>
  <c r="E5448"/>
  <c r="M5448"/>
  <c r="L5447"/>
  <c r="M5447"/>
  <c r="E5447"/>
  <c r="L5446"/>
  <c r="E5446"/>
  <c r="M5446"/>
  <c r="L5445"/>
  <c r="E5445"/>
  <c r="M5445"/>
  <c r="L5444"/>
  <c r="E5444"/>
  <c r="M5444"/>
  <c r="L5443"/>
  <c r="L5442"/>
  <c r="E5443"/>
  <c r="E5442"/>
  <c r="K5442"/>
  <c r="J5442"/>
  <c r="I5442"/>
  <c r="H5442"/>
  <c r="G5442"/>
  <c r="F5442"/>
  <c r="L5441"/>
  <c r="E5441"/>
  <c r="M5441"/>
  <c r="L5440"/>
  <c r="E5440"/>
  <c r="M5440"/>
  <c r="M5439"/>
  <c r="L5439"/>
  <c r="E5439"/>
  <c r="L5438"/>
  <c r="M5438"/>
  <c r="E5438"/>
  <c r="L5437"/>
  <c r="E5437"/>
  <c r="M5437"/>
  <c r="L5436"/>
  <c r="E5436"/>
  <c r="M5436"/>
  <c r="M5435"/>
  <c r="L5435"/>
  <c r="E5435"/>
  <c r="L5434"/>
  <c r="L5433"/>
  <c r="E5434"/>
  <c r="K5433"/>
  <c r="J5433"/>
  <c r="I5433"/>
  <c r="H5433"/>
  <c r="G5433"/>
  <c r="F5433"/>
  <c r="L5432"/>
  <c r="E5432"/>
  <c r="M5432"/>
  <c r="L5431"/>
  <c r="M5431"/>
  <c r="E5431"/>
  <c r="L5430"/>
  <c r="E5430"/>
  <c r="M5430"/>
  <c r="L5429"/>
  <c r="E5429"/>
  <c r="M5429"/>
  <c r="L5428"/>
  <c r="E5428"/>
  <c r="M5428"/>
  <c r="E5427"/>
  <c r="K5427"/>
  <c r="J5427"/>
  <c r="I5427"/>
  <c r="H5427"/>
  <c r="G5427"/>
  <c r="F5427"/>
  <c r="L5426"/>
  <c r="E5426"/>
  <c r="M5426"/>
  <c r="L5425"/>
  <c r="L5424"/>
  <c r="E5425"/>
  <c r="E5424"/>
  <c r="K5424"/>
  <c r="K5539"/>
  <c r="J5424"/>
  <c r="J5539"/>
  <c r="I5424"/>
  <c r="I5539"/>
  <c r="H5424"/>
  <c r="H5539"/>
  <c r="G5424"/>
  <c r="G5539"/>
  <c r="F5424"/>
  <c r="F5539"/>
  <c r="C5421"/>
  <c r="N5539" s="1"/>
  <c r="C5420"/>
  <c r="L5419"/>
  <c r="K5419"/>
  <c r="J5419"/>
  <c r="I5419"/>
  <c r="H5419"/>
  <c r="G5419"/>
  <c r="F5419"/>
  <c r="E5419"/>
  <c r="L5418"/>
  <c r="K5418"/>
  <c r="J5418"/>
  <c r="I5418"/>
  <c r="H5418"/>
  <c r="G5418"/>
  <c r="F5418"/>
  <c r="E5418"/>
  <c r="E5415"/>
  <c r="B5414"/>
  <c r="F5413"/>
  <c r="B5411"/>
  <c r="F5410"/>
  <c r="E5410"/>
  <c r="B5410"/>
  <c r="M5405"/>
  <c r="D5402"/>
  <c r="M5401"/>
  <c r="M5400"/>
  <c r="M5399"/>
  <c r="L5398"/>
  <c r="E5398"/>
  <c r="M5397"/>
  <c r="L5396"/>
  <c r="E5396"/>
  <c r="M5396"/>
  <c r="L5395"/>
  <c r="M5395"/>
  <c r="E5395"/>
  <c r="L5394"/>
  <c r="L5393"/>
  <c r="E5394"/>
  <c r="L5392"/>
  <c r="E5392"/>
  <c r="M5392"/>
  <c r="L5391"/>
  <c r="E5391"/>
  <c r="M5391"/>
  <c r="M5390"/>
  <c r="L5390"/>
  <c r="E5390"/>
  <c r="L5389"/>
  <c r="M5389"/>
  <c r="E5389"/>
  <c r="E5388"/>
  <c r="M5388"/>
  <c r="L5388"/>
  <c r="K5388"/>
  <c r="J5388"/>
  <c r="I5388"/>
  <c r="H5388"/>
  <c r="G5388"/>
  <c r="F5388"/>
  <c r="L5387"/>
  <c r="M5387"/>
  <c r="E5387"/>
  <c r="L5386"/>
  <c r="E5386"/>
  <c r="M5386"/>
  <c r="L5385"/>
  <c r="L5384"/>
  <c r="E5385"/>
  <c r="E5384"/>
  <c r="K5384"/>
  <c r="J5384"/>
  <c r="I5384"/>
  <c r="H5384"/>
  <c r="G5384"/>
  <c r="F5384"/>
  <c r="L5383"/>
  <c r="E5383"/>
  <c r="M5383"/>
  <c r="L5382"/>
  <c r="E5382"/>
  <c r="M5382"/>
  <c r="L5381"/>
  <c r="E5381"/>
  <c r="M5381"/>
  <c r="L5380"/>
  <c r="M5380"/>
  <c r="E5380"/>
  <c r="L5379"/>
  <c r="E5379"/>
  <c r="M5379"/>
  <c r="L5378"/>
  <c r="E5378"/>
  <c r="M5378"/>
  <c r="L5377"/>
  <c r="E5377"/>
  <c r="M5377"/>
  <c r="E5376"/>
  <c r="K5376"/>
  <c r="J5376"/>
  <c r="I5376"/>
  <c r="H5376"/>
  <c r="G5376"/>
  <c r="F5376"/>
  <c r="L5375"/>
  <c r="E5375"/>
  <c r="M5375"/>
  <c r="L5374"/>
  <c r="E5374"/>
  <c r="M5374"/>
  <c r="L5373"/>
  <c r="L5372"/>
  <c r="E5373"/>
  <c r="E5372"/>
  <c r="K5372"/>
  <c r="J5372"/>
  <c r="I5372"/>
  <c r="H5372"/>
  <c r="G5372"/>
  <c r="F5372"/>
  <c r="L5371"/>
  <c r="E5371"/>
  <c r="M5371"/>
  <c r="M5370"/>
  <c r="L5370"/>
  <c r="E5370"/>
  <c r="L5369"/>
  <c r="M5369"/>
  <c r="E5369"/>
  <c r="L5368"/>
  <c r="E5368"/>
  <c r="M5368"/>
  <c r="L5367"/>
  <c r="E5367"/>
  <c r="M5367"/>
  <c r="L5366"/>
  <c r="L5365"/>
  <c r="E5366"/>
  <c r="M5366"/>
  <c r="K5365"/>
  <c r="J5365"/>
  <c r="I5365"/>
  <c r="H5365"/>
  <c r="G5365"/>
  <c r="F5365"/>
  <c r="L5364"/>
  <c r="M5364"/>
  <c r="E5364"/>
  <c r="L5363"/>
  <c r="E5363"/>
  <c r="M5363"/>
  <c r="L5362"/>
  <c r="E5362"/>
  <c r="M5362"/>
  <c r="L5361"/>
  <c r="M5361"/>
  <c r="E5361"/>
  <c r="L5360"/>
  <c r="M5360"/>
  <c r="E5360"/>
  <c r="L5359"/>
  <c r="L5358"/>
  <c r="E5359"/>
  <c r="M5359"/>
  <c r="K5358"/>
  <c r="J5358"/>
  <c r="I5358"/>
  <c r="H5358"/>
  <c r="G5358"/>
  <c r="F5358"/>
  <c r="M5357"/>
  <c r="L5357"/>
  <c r="E5357"/>
  <c r="L5356"/>
  <c r="E5356"/>
  <c r="M5356"/>
  <c r="L5355"/>
  <c r="E5355"/>
  <c r="M5355"/>
  <c r="L5354"/>
  <c r="E5354"/>
  <c r="M5354"/>
  <c r="M5353"/>
  <c r="L5353"/>
  <c r="E5353"/>
  <c r="L5352"/>
  <c r="L5349"/>
  <c r="E5352"/>
  <c r="M5352"/>
  <c r="L5351"/>
  <c r="E5351"/>
  <c r="M5351"/>
  <c r="L5350"/>
  <c r="E5350"/>
  <c r="M5350"/>
  <c r="K5349"/>
  <c r="J5349"/>
  <c r="I5349"/>
  <c r="H5349"/>
  <c r="G5349"/>
  <c r="F5349"/>
  <c r="M5348"/>
  <c r="L5348"/>
  <c r="E5348"/>
  <c r="L5347"/>
  <c r="M5347"/>
  <c r="E5347"/>
  <c r="L5346"/>
  <c r="E5346"/>
  <c r="M5346"/>
  <c r="L5345"/>
  <c r="E5345"/>
  <c r="M5345"/>
  <c r="M5344"/>
  <c r="L5344"/>
  <c r="E5344"/>
  <c r="L5343"/>
  <c r="M5343"/>
  <c r="E5343"/>
  <c r="L5342"/>
  <c r="E5342"/>
  <c r="M5342"/>
  <c r="L5341"/>
  <c r="L5340"/>
  <c r="E5341"/>
  <c r="E5340"/>
  <c r="K5340"/>
  <c r="J5340"/>
  <c r="I5340"/>
  <c r="H5340"/>
  <c r="G5340"/>
  <c r="F5340"/>
  <c r="L5339"/>
  <c r="E5339"/>
  <c r="M5339"/>
  <c r="L5338"/>
  <c r="E5338"/>
  <c r="M5338"/>
  <c r="L5337"/>
  <c r="E5337"/>
  <c r="M5337"/>
  <c r="L5336"/>
  <c r="M5336"/>
  <c r="E5336"/>
  <c r="L5335"/>
  <c r="E5335"/>
  <c r="M5335"/>
  <c r="L5334"/>
  <c r="L5333"/>
  <c r="E5334"/>
  <c r="M5334"/>
  <c r="K5333"/>
  <c r="J5333"/>
  <c r="I5333"/>
  <c r="H5333"/>
  <c r="G5333"/>
  <c r="F5333"/>
  <c r="E5333"/>
  <c r="M5333"/>
  <c r="L5332"/>
  <c r="E5332"/>
  <c r="M5332"/>
  <c r="L5331"/>
  <c r="E5331"/>
  <c r="M5331"/>
  <c r="L5330"/>
  <c r="E5330"/>
  <c r="M5330"/>
  <c r="L5329"/>
  <c r="M5329"/>
  <c r="E5329"/>
  <c r="L5328"/>
  <c r="E5328"/>
  <c r="K5327"/>
  <c r="J5327"/>
  <c r="I5327"/>
  <c r="H5327"/>
  <c r="G5327"/>
  <c r="F5327"/>
  <c r="E5327"/>
  <c r="L5326"/>
  <c r="E5326"/>
  <c r="M5326"/>
  <c r="L5325"/>
  <c r="E5325"/>
  <c r="M5325"/>
  <c r="L5324"/>
  <c r="L5323"/>
  <c r="E5324"/>
  <c r="E5323"/>
  <c r="M5323"/>
  <c r="K5323"/>
  <c r="J5323"/>
  <c r="I5323"/>
  <c r="H5323"/>
  <c r="G5323"/>
  <c r="F5323"/>
  <c r="L5322"/>
  <c r="E5322"/>
  <c r="M5322"/>
  <c r="L5321"/>
  <c r="E5321"/>
  <c r="M5321"/>
  <c r="L5320"/>
  <c r="E5320"/>
  <c r="M5320"/>
  <c r="M5319"/>
  <c r="L5319"/>
  <c r="E5319"/>
  <c r="L5318"/>
  <c r="E5318"/>
  <c r="M5318"/>
  <c r="L5317"/>
  <c r="E5317"/>
  <c r="M5317"/>
  <c r="L5316"/>
  <c r="E5316"/>
  <c r="M5316"/>
  <c r="M5315"/>
  <c r="L5315"/>
  <c r="E5315"/>
  <c r="L5314"/>
  <c r="E5314"/>
  <c r="M5314"/>
  <c r="L5313"/>
  <c r="E5313"/>
  <c r="M5313"/>
  <c r="L5312"/>
  <c r="E5312"/>
  <c r="M5312"/>
  <c r="M5311"/>
  <c r="L5311"/>
  <c r="E5311"/>
  <c r="L5310"/>
  <c r="E5310"/>
  <c r="L5309"/>
  <c r="E5309"/>
  <c r="M5309"/>
  <c r="L5308"/>
  <c r="E5308"/>
  <c r="M5308"/>
  <c r="M5307"/>
  <c r="L5307"/>
  <c r="E5307"/>
  <c r="L5306"/>
  <c r="L5305"/>
  <c r="E5306"/>
  <c r="K5305"/>
  <c r="K5402"/>
  <c r="J5305"/>
  <c r="I5305"/>
  <c r="H5305"/>
  <c r="G5305"/>
  <c r="F5305"/>
  <c r="L5304"/>
  <c r="E5304"/>
  <c r="M5304"/>
  <c r="L5303"/>
  <c r="E5303"/>
  <c r="M5303"/>
  <c r="M5302"/>
  <c r="L5302"/>
  <c r="E5302"/>
  <c r="L5301"/>
  <c r="M5301"/>
  <c r="E5301"/>
  <c r="L5300"/>
  <c r="E5300"/>
  <c r="M5300"/>
  <c r="L5299"/>
  <c r="E5299"/>
  <c r="M5299"/>
  <c r="M5298"/>
  <c r="L5298"/>
  <c r="E5298"/>
  <c r="L5297"/>
  <c r="E5297"/>
  <c r="K5296"/>
  <c r="J5296"/>
  <c r="J5402"/>
  <c r="I5296"/>
  <c r="H5296"/>
  <c r="G5296"/>
  <c r="F5296"/>
  <c r="F5402"/>
  <c r="L5295"/>
  <c r="E5295"/>
  <c r="M5295"/>
  <c r="L5294"/>
  <c r="M5294"/>
  <c r="E5294"/>
  <c r="L5293"/>
  <c r="E5293"/>
  <c r="M5293"/>
  <c r="L5292"/>
  <c r="E5292"/>
  <c r="M5292"/>
  <c r="L5291"/>
  <c r="E5291"/>
  <c r="M5291"/>
  <c r="L5290"/>
  <c r="K5290"/>
  <c r="J5290"/>
  <c r="I5290"/>
  <c r="H5290"/>
  <c r="H5402"/>
  <c r="G5290"/>
  <c r="F5290"/>
  <c r="L5289"/>
  <c r="M5289"/>
  <c r="E5289"/>
  <c r="L5288"/>
  <c r="L5287"/>
  <c r="E5288"/>
  <c r="E5287"/>
  <c r="K5287"/>
  <c r="J5287"/>
  <c r="I5287"/>
  <c r="I5402"/>
  <c r="H5287"/>
  <c r="G5287"/>
  <c r="G5402"/>
  <c r="F5287"/>
  <c r="C5284"/>
  <c r="N5402"/>
  <c r="C5283"/>
  <c r="L5282"/>
  <c r="K5282"/>
  <c r="J5282"/>
  <c r="I5282"/>
  <c r="H5282"/>
  <c r="G5282"/>
  <c r="F5282"/>
  <c r="E5282"/>
  <c r="L5281"/>
  <c r="K5281"/>
  <c r="J5281"/>
  <c r="I5281"/>
  <c r="H5281"/>
  <c r="G5281"/>
  <c r="F5281"/>
  <c r="E5281"/>
  <c r="E5278"/>
  <c r="B5277"/>
  <c r="F5276"/>
  <c r="B5274"/>
  <c r="F5273"/>
  <c r="E5273"/>
  <c r="B5273"/>
  <c r="M5268"/>
  <c r="D5265"/>
  <c r="M5264"/>
  <c r="M5263"/>
  <c r="M5262"/>
  <c r="L5261"/>
  <c r="E5261"/>
  <c r="M5260"/>
  <c r="L5259"/>
  <c r="M5259"/>
  <c r="L5256"/>
  <c r="E5259"/>
  <c r="L5258"/>
  <c r="E5258"/>
  <c r="M5258"/>
  <c r="L5257"/>
  <c r="E5257"/>
  <c r="M5257"/>
  <c r="L5255"/>
  <c r="E5255"/>
  <c r="M5255"/>
  <c r="L5254"/>
  <c r="M5254"/>
  <c r="E5254"/>
  <c r="L5253"/>
  <c r="E5253"/>
  <c r="L5252"/>
  <c r="E5252"/>
  <c r="K5251"/>
  <c r="J5251"/>
  <c r="I5251"/>
  <c r="H5251"/>
  <c r="G5251"/>
  <c r="F5251"/>
  <c r="L5250"/>
  <c r="E5250"/>
  <c r="M5250"/>
  <c r="L5249"/>
  <c r="L5247"/>
  <c r="E5249"/>
  <c r="M5249"/>
  <c r="L5248"/>
  <c r="E5248"/>
  <c r="E5247"/>
  <c r="K5247"/>
  <c r="J5247"/>
  <c r="I5247"/>
  <c r="H5247"/>
  <c r="G5247"/>
  <c r="F5247"/>
  <c r="L5246"/>
  <c r="E5246"/>
  <c r="M5246"/>
  <c r="L5245"/>
  <c r="E5245"/>
  <c r="M5245"/>
  <c r="M5244"/>
  <c r="L5244"/>
  <c r="E5244"/>
  <c r="L5243"/>
  <c r="E5243"/>
  <c r="L5242"/>
  <c r="E5242"/>
  <c r="M5242"/>
  <c r="L5241"/>
  <c r="L5239"/>
  <c r="E5241"/>
  <c r="M5241"/>
  <c r="M5240"/>
  <c r="L5240"/>
  <c r="E5240"/>
  <c r="K5239"/>
  <c r="J5239"/>
  <c r="I5239"/>
  <c r="H5239"/>
  <c r="G5239"/>
  <c r="F5239"/>
  <c r="M5238"/>
  <c r="L5238"/>
  <c r="E5238"/>
  <c r="L5237"/>
  <c r="M5237"/>
  <c r="L5235"/>
  <c r="E5237"/>
  <c r="L5236"/>
  <c r="E5236"/>
  <c r="E5235"/>
  <c r="M5235"/>
  <c r="K5235"/>
  <c r="J5235"/>
  <c r="I5235"/>
  <c r="H5235"/>
  <c r="G5235"/>
  <c r="F5235"/>
  <c r="L5234"/>
  <c r="E5234"/>
  <c r="M5234"/>
  <c r="M5233"/>
  <c r="L5233"/>
  <c r="E5233"/>
  <c r="L5232"/>
  <c r="M5232"/>
  <c r="E5232"/>
  <c r="L5231"/>
  <c r="L5228"/>
  <c r="E5231"/>
  <c r="M5231"/>
  <c r="L5230"/>
  <c r="E5230"/>
  <c r="M5230"/>
  <c r="L5229"/>
  <c r="E5229"/>
  <c r="M5229"/>
  <c r="K5228"/>
  <c r="J5228"/>
  <c r="I5228"/>
  <c r="H5228"/>
  <c r="G5228"/>
  <c r="F5228"/>
  <c r="M5227"/>
  <c r="L5227"/>
  <c r="E5227"/>
  <c r="M5226"/>
  <c r="L5226"/>
  <c r="E5226"/>
  <c r="L5225"/>
  <c r="E5225"/>
  <c r="M5225"/>
  <c r="L5224"/>
  <c r="E5224"/>
  <c r="M5224"/>
  <c r="M5223"/>
  <c r="L5223"/>
  <c r="E5223"/>
  <c r="M5222"/>
  <c r="L5222"/>
  <c r="L5221"/>
  <c r="E5222"/>
  <c r="K5221"/>
  <c r="J5221"/>
  <c r="I5221"/>
  <c r="H5221"/>
  <c r="G5221"/>
  <c r="F5221"/>
  <c r="L5220"/>
  <c r="E5220"/>
  <c r="M5220"/>
  <c r="L5219"/>
  <c r="M5219"/>
  <c r="E5219"/>
  <c r="L5218"/>
  <c r="E5218"/>
  <c r="M5218"/>
  <c r="L5217"/>
  <c r="E5217"/>
  <c r="M5217"/>
  <c r="L5216"/>
  <c r="E5216"/>
  <c r="M5216"/>
  <c r="L5215"/>
  <c r="M5215"/>
  <c r="E5215"/>
  <c r="L5214"/>
  <c r="M5214"/>
  <c r="E5214"/>
  <c r="M5213"/>
  <c r="L5213"/>
  <c r="E5213"/>
  <c r="K5212"/>
  <c r="J5212"/>
  <c r="I5212"/>
  <c r="H5212"/>
  <c r="G5212"/>
  <c r="F5212"/>
  <c r="L5211"/>
  <c r="E5211"/>
  <c r="L5210"/>
  <c r="E5210"/>
  <c r="M5210"/>
  <c r="L5209"/>
  <c r="M5209"/>
  <c r="E5209"/>
  <c r="L5208"/>
  <c r="E5208"/>
  <c r="L5207"/>
  <c r="E5207"/>
  <c r="L5206"/>
  <c r="E5206"/>
  <c r="M5206"/>
  <c r="L5205"/>
  <c r="M5205"/>
  <c r="E5205"/>
  <c r="L5204"/>
  <c r="L5203"/>
  <c r="E5204"/>
  <c r="E5203"/>
  <c r="M5203"/>
  <c r="K5203"/>
  <c r="J5203"/>
  <c r="I5203"/>
  <c r="H5203"/>
  <c r="G5203"/>
  <c r="F5203"/>
  <c r="L5202"/>
  <c r="E5202"/>
  <c r="M5202"/>
  <c r="L5201"/>
  <c r="E5201"/>
  <c r="M5201"/>
  <c r="L5200"/>
  <c r="E5200"/>
  <c r="M5200"/>
  <c r="L5199"/>
  <c r="E5199"/>
  <c r="L5198"/>
  <c r="L5196"/>
  <c r="E5198"/>
  <c r="L5197"/>
  <c r="E5197"/>
  <c r="M5197"/>
  <c r="K5196"/>
  <c r="J5196"/>
  <c r="I5196"/>
  <c r="H5196"/>
  <c r="G5196"/>
  <c r="F5196"/>
  <c r="E5196"/>
  <c r="M5196"/>
  <c r="L5195"/>
  <c r="E5195"/>
  <c r="M5194"/>
  <c r="L5194"/>
  <c r="E5194"/>
  <c r="L5193"/>
  <c r="L5190"/>
  <c r="E5193"/>
  <c r="M5193"/>
  <c r="L5192"/>
  <c r="E5192"/>
  <c r="M5192"/>
  <c r="L5191"/>
  <c r="M5191"/>
  <c r="E5191"/>
  <c r="K5190"/>
  <c r="J5190"/>
  <c r="I5190"/>
  <c r="H5190"/>
  <c r="G5190"/>
  <c r="F5190"/>
  <c r="L5189"/>
  <c r="L5186"/>
  <c r="E5189"/>
  <c r="L5188"/>
  <c r="E5188"/>
  <c r="M5188"/>
  <c r="L5187"/>
  <c r="E5187"/>
  <c r="E5186"/>
  <c r="K5186"/>
  <c r="J5186"/>
  <c r="I5186"/>
  <c r="H5186"/>
  <c r="G5186"/>
  <c r="F5186"/>
  <c r="L5185"/>
  <c r="M5185"/>
  <c r="E5185"/>
  <c r="L5184"/>
  <c r="E5184"/>
  <c r="M5184"/>
  <c r="L5183"/>
  <c r="E5183"/>
  <c r="M5183"/>
  <c r="L5182"/>
  <c r="M5182"/>
  <c r="E5182"/>
  <c r="L5181"/>
  <c r="M5181"/>
  <c r="E5181"/>
  <c r="L5180"/>
  <c r="E5180"/>
  <c r="M5180"/>
  <c r="L5179"/>
  <c r="E5179"/>
  <c r="M5179"/>
  <c r="L5178"/>
  <c r="M5178"/>
  <c r="E5178"/>
  <c r="L5177"/>
  <c r="M5177"/>
  <c r="E5177"/>
  <c r="L5176"/>
  <c r="E5176"/>
  <c r="M5176"/>
  <c r="L5175"/>
  <c r="E5175"/>
  <c r="M5175"/>
  <c r="L5174"/>
  <c r="M5174"/>
  <c r="E5174"/>
  <c r="L5173"/>
  <c r="M5173"/>
  <c r="E5173"/>
  <c r="L5172"/>
  <c r="E5172"/>
  <c r="M5172"/>
  <c r="L5171"/>
  <c r="E5171"/>
  <c r="M5171"/>
  <c r="L5170"/>
  <c r="M5170"/>
  <c r="E5170"/>
  <c r="L5169"/>
  <c r="L5168"/>
  <c r="E5169"/>
  <c r="E5168"/>
  <c r="K5168"/>
  <c r="J5168"/>
  <c r="I5168"/>
  <c r="H5168"/>
  <c r="H5265"/>
  <c r="G5168"/>
  <c r="F5168"/>
  <c r="L5167"/>
  <c r="E5167"/>
  <c r="M5167"/>
  <c r="L5166"/>
  <c r="E5166"/>
  <c r="M5166"/>
  <c r="L5165"/>
  <c r="M5165"/>
  <c r="E5165"/>
  <c r="M5164"/>
  <c r="L5164"/>
  <c r="E5164"/>
  <c r="L5163"/>
  <c r="E5163"/>
  <c r="M5163"/>
  <c r="L5162"/>
  <c r="E5162"/>
  <c r="M5162"/>
  <c r="L5161"/>
  <c r="M5161"/>
  <c r="E5161"/>
  <c r="M5160"/>
  <c r="L5160"/>
  <c r="L5159"/>
  <c r="E5160"/>
  <c r="K5159"/>
  <c r="J5159"/>
  <c r="I5159"/>
  <c r="H5159"/>
  <c r="G5159"/>
  <c r="F5159"/>
  <c r="L5158"/>
  <c r="E5158"/>
  <c r="M5158"/>
  <c r="L5157"/>
  <c r="E5157"/>
  <c r="M5157"/>
  <c r="L5156"/>
  <c r="M5156"/>
  <c r="E5156"/>
  <c r="L5155"/>
  <c r="L5153"/>
  <c r="E5155"/>
  <c r="M5155"/>
  <c r="L5154"/>
  <c r="E5154"/>
  <c r="M5154"/>
  <c r="K5153"/>
  <c r="J5153"/>
  <c r="I5153"/>
  <c r="H5153"/>
  <c r="G5153"/>
  <c r="F5153"/>
  <c r="M5152"/>
  <c r="L5152"/>
  <c r="E5152"/>
  <c r="L5151"/>
  <c r="L5150"/>
  <c r="E5151"/>
  <c r="E5150"/>
  <c r="K5150"/>
  <c r="K5265"/>
  <c r="J5150"/>
  <c r="J5265"/>
  <c r="I5150"/>
  <c r="I5265"/>
  <c r="H5150"/>
  <c r="G5150"/>
  <c r="G5265"/>
  <c r="F5150"/>
  <c r="F5265"/>
  <c r="C5147"/>
  <c r="N5265"/>
  <c r="C5146"/>
  <c r="L5145"/>
  <c r="K5145"/>
  <c r="J5145"/>
  <c r="I5145"/>
  <c r="H5145"/>
  <c r="G5145"/>
  <c r="F5145"/>
  <c r="E5145"/>
  <c r="L5144"/>
  <c r="K5144"/>
  <c r="J5144"/>
  <c r="I5144"/>
  <c r="H5144"/>
  <c r="G5144"/>
  <c r="F5144"/>
  <c r="E5144"/>
  <c r="E5141"/>
  <c r="B5140"/>
  <c r="F5139"/>
  <c r="B5137"/>
  <c r="F5136"/>
  <c r="E5136"/>
  <c r="B5136"/>
  <c r="M5131"/>
  <c r="D5128"/>
  <c r="M5127"/>
  <c r="M5126"/>
  <c r="M5125"/>
  <c r="L5124"/>
  <c r="E5124"/>
  <c r="M5123"/>
  <c r="L5122"/>
  <c r="L5119"/>
  <c r="E5122"/>
  <c r="M5122"/>
  <c r="L5121"/>
  <c r="E5121"/>
  <c r="M5121"/>
  <c r="L5120"/>
  <c r="E5120"/>
  <c r="M5120"/>
  <c r="L5118"/>
  <c r="E5118"/>
  <c r="M5118"/>
  <c r="L5117"/>
  <c r="M5117"/>
  <c r="E5117"/>
  <c r="L5116"/>
  <c r="M5116"/>
  <c r="E5116"/>
  <c r="L5115"/>
  <c r="E5115"/>
  <c r="E5114"/>
  <c r="K5114"/>
  <c r="J5114"/>
  <c r="I5114"/>
  <c r="H5114"/>
  <c r="G5114"/>
  <c r="F5114"/>
  <c r="L5113"/>
  <c r="E5113"/>
  <c r="M5113"/>
  <c r="L5112"/>
  <c r="L5110"/>
  <c r="E5112"/>
  <c r="M5112"/>
  <c r="L5111"/>
  <c r="E5111"/>
  <c r="E5110"/>
  <c r="K5110"/>
  <c r="J5110"/>
  <c r="I5110"/>
  <c r="H5110"/>
  <c r="G5110"/>
  <c r="F5110"/>
  <c r="L5109"/>
  <c r="E5109"/>
  <c r="M5109"/>
  <c r="L5108"/>
  <c r="E5108"/>
  <c r="M5108"/>
  <c r="M5107"/>
  <c r="L5107"/>
  <c r="E5107"/>
  <c r="L5106"/>
  <c r="E5106"/>
  <c r="M5106"/>
  <c r="L5105"/>
  <c r="E5105"/>
  <c r="M5105"/>
  <c r="L5104"/>
  <c r="L5102"/>
  <c r="E5104"/>
  <c r="M5104"/>
  <c r="M5103"/>
  <c r="L5103"/>
  <c r="E5103"/>
  <c r="E5102"/>
  <c r="M5102"/>
  <c r="K5102"/>
  <c r="J5102"/>
  <c r="I5102"/>
  <c r="H5102"/>
  <c r="G5102"/>
  <c r="F5102"/>
  <c r="M5101"/>
  <c r="L5101"/>
  <c r="E5101"/>
  <c r="L5100"/>
  <c r="L5098"/>
  <c r="E5100"/>
  <c r="M5100"/>
  <c r="L5099"/>
  <c r="E5099"/>
  <c r="E5098"/>
  <c r="M5098"/>
  <c r="K5098"/>
  <c r="J5098"/>
  <c r="I5098"/>
  <c r="H5098"/>
  <c r="G5098"/>
  <c r="F5098"/>
  <c r="L5097"/>
  <c r="E5097"/>
  <c r="M5097"/>
  <c r="M5096"/>
  <c r="L5096"/>
  <c r="E5096"/>
  <c r="L5095"/>
  <c r="M5095"/>
  <c r="E5095"/>
  <c r="L5094"/>
  <c r="E5094"/>
  <c r="M5094"/>
  <c r="L5093"/>
  <c r="E5093"/>
  <c r="M5093"/>
  <c r="L5092"/>
  <c r="L5091"/>
  <c r="E5092"/>
  <c r="M5092"/>
  <c r="K5091"/>
  <c r="J5091"/>
  <c r="I5091"/>
  <c r="H5091"/>
  <c r="G5091"/>
  <c r="F5091"/>
  <c r="M5090"/>
  <c r="L5090"/>
  <c r="E5090"/>
  <c r="L5089"/>
  <c r="M5089"/>
  <c r="E5089"/>
  <c r="L5088"/>
  <c r="E5088"/>
  <c r="M5088"/>
  <c r="L5087"/>
  <c r="E5087"/>
  <c r="M5087"/>
  <c r="M5086"/>
  <c r="L5086"/>
  <c r="E5086"/>
  <c r="L5085"/>
  <c r="M5085"/>
  <c r="E5085"/>
  <c r="E5084"/>
  <c r="M5084"/>
  <c r="L5084"/>
  <c r="K5084"/>
  <c r="J5084"/>
  <c r="I5084"/>
  <c r="H5084"/>
  <c r="G5084"/>
  <c r="F5084"/>
  <c r="L5083"/>
  <c r="M5083"/>
  <c r="E5083"/>
  <c r="L5082"/>
  <c r="E5082"/>
  <c r="M5082"/>
  <c r="L5081"/>
  <c r="E5081"/>
  <c r="M5081"/>
  <c r="M5080"/>
  <c r="L5080"/>
  <c r="E5080"/>
  <c r="L5079"/>
  <c r="M5079"/>
  <c r="E5079"/>
  <c r="L5078"/>
  <c r="E5078"/>
  <c r="M5078"/>
  <c r="L5077"/>
  <c r="E5077"/>
  <c r="M5077"/>
  <c r="L5076"/>
  <c r="L5075"/>
  <c r="E5076"/>
  <c r="M5076"/>
  <c r="K5075"/>
  <c r="J5075"/>
  <c r="I5075"/>
  <c r="H5075"/>
  <c r="G5075"/>
  <c r="F5075"/>
  <c r="M5074"/>
  <c r="L5074"/>
  <c r="E5074"/>
  <c r="L5073"/>
  <c r="M5073"/>
  <c r="E5073"/>
  <c r="L5072"/>
  <c r="E5072"/>
  <c r="M5072"/>
  <c r="L5071"/>
  <c r="E5071"/>
  <c r="M5071"/>
  <c r="M5070"/>
  <c r="L5070"/>
  <c r="E5070"/>
  <c r="L5069"/>
  <c r="M5069"/>
  <c r="E5069"/>
  <c r="L5068"/>
  <c r="E5068"/>
  <c r="M5068"/>
  <c r="L5067"/>
  <c r="L5066"/>
  <c r="E5067"/>
  <c r="E5066"/>
  <c r="K5066"/>
  <c r="J5066"/>
  <c r="I5066"/>
  <c r="H5066"/>
  <c r="G5066"/>
  <c r="F5066"/>
  <c r="L5065"/>
  <c r="E5065"/>
  <c r="M5065"/>
  <c r="L5064"/>
  <c r="E5064"/>
  <c r="M5064"/>
  <c r="L5063"/>
  <c r="E5063"/>
  <c r="M5063"/>
  <c r="L5062"/>
  <c r="M5062"/>
  <c r="E5062"/>
  <c r="L5061"/>
  <c r="E5061"/>
  <c r="M5061"/>
  <c r="L5060"/>
  <c r="L5059"/>
  <c r="E5060"/>
  <c r="M5060"/>
  <c r="K5059"/>
  <c r="J5059"/>
  <c r="I5059"/>
  <c r="H5059"/>
  <c r="G5059"/>
  <c r="F5059"/>
  <c r="E5059"/>
  <c r="M5059"/>
  <c r="L5058"/>
  <c r="E5058"/>
  <c r="M5058"/>
  <c r="L5057"/>
  <c r="E5057"/>
  <c r="M5057"/>
  <c r="L5056"/>
  <c r="E5056"/>
  <c r="M5056"/>
  <c r="L5055"/>
  <c r="M5055"/>
  <c r="E5055"/>
  <c r="L5054"/>
  <c r="M5054"/>
  <c r="E5054"/>
  <c r="K5053"/>
  <c r="J5053"/>
  <c r="I5053"/>
  <c r="H5053"/>
  <c r="G5053"/>
  <c r="F5053"/>
  <c r="E5053"/>
  <c r="L5052"/>
  <c r="E5052"/>
  <c r="M5052"/>
  <c r="L5051"/>
  <c r="E5051"/>
  <c r="M5051"/>
  <c r="L5050"/>
  <c r="L5049"/>
  <c r="E5050"/>
  <c r="E5049"/>
  <c r="K5049"/>
  <c r="J5049"/>
  <c r="I5049"/>
  <c r="H5049"/>
  <c r="G5049"/>
  <c r="F5049"/>
  <c r="L5048"/>
  <c r="E5048"/>
  <c r="M5048"/>
  <c r="L5047"/>
  <c r="E5047"/>
  <c r="M5047"/>
  <c r="L5046"/>
  <c r="E5046"/>
  <c r="M5046"/>
  <c r="M5045"/>
  <c r="L5045"/>
  <c r="E5045"/>
  <c r="L5044"/>
  <c r="E5044"/>
  <c r="M5044"/>
  <c r="L5043"/>
  <c r="E5043"/>
  <c r="M5043"/>
  <c r="L5042"/>
  <c r="E5042"/>
  <c r="M5042"/>
  <c r="M5041"/>
  <c r="L5041"/>
  <c r="E5041"/>
  <c r="L5040"/>
  <c r="E5040"/>
  <c r="M5040"/>
  <c r="L5039"/>
  <c r="E5039"/>
  <c r="M5039"/>
  <c r="L5038"/>
  <c r="E5038"/>
  <c r="L5037"/>
  <c r="M5037"/>
  <c r="E5037"/>
  <c r="L5036"/>
  <c r="E5036"/>
  <c r="L5035"/>
  <c r="M5035"/>
  <c r="E5035"/>
  <c r="L5034"/>
  <c r="M5034"/>
  <c r="E5034"/>
  <c r="L5033"/>
  <c r="E5033"/>
  <c r="M5033"/>
  <c r="L5032"/>
  <c r="E5032"/>
  <c r="K5031"/>
  <c r="J5031"/>
  <c r="I5031"/>
  <c r="H5031"/>
  <c r="G5031"/>
  <c r="F5031"/>
  <c r="L5030"/>
  <c r="E5030"/>
  <c r="M5030"/>
  <c r="L5029"/>
  <c r="M5029"/>
  <c r="E5029"/>
  <c r="L5028"/>
  <c r="M5028"/>
  <c r="E5028"/>
  <c r="L5027"/>
  <c r="E5027"/>
  <c r="M5027"/>
  <c r="L5026"/>
  <c r="E5026"/>
  <c r="M5026"/>
  <c r="L5025"/>
  <c r="M5025"/>
  <c r="E5025"/>
  <c r="L5024"/>
  <c r="M5024"/>
  <c r="E5024"/>
  <c r="L5023"/>
  <c r="L5022"/>
  <c r="E5023"/>
  <c r="M5023"/>
  <c r="K5022"/>
  <c r="J5022"/>
  <c r="I5022"/>
  <c r="I5128"/>
  <c r="H5022"/>
  <c r="G5022"/>
  <c r="F5022"/>
  <c r="M5021"/>
  <c r="L5021"/>
  <c r="E5021"/>
  <c r="L5020"/>
  <c r="E5020"/>
  <c r="M5020"/>
  <c r="L5019"/>
  <c r="E5019"/>
  <c r="M5019"/>
  <c r="L5018"/>
  <c r="L5016"/>
  <c r="E5018"/>
  <c r="M5018"/>
  <c r="M5017"/>
  <c r="L5017"/>
  <c r="E5017"/>
  <c r="K5016"/>
  <c r="K5128"/>
  <c r="J5016"/>
  <c r="I5016"/>
  <c r="H5016"/>
  <c r="G5016"/>
  <c r="G5128"/>
  <c r="F5016"/>
  <c r="L5015"/>
  <c r="E5015"/>
  <c r="M5015"/>
  <c r="L5014"/>
  <c r="L5013"/>
  <c r="E5014"/>
  <c r="E5013"/>
  <c r="K5013"/>
  <c r="J5013"/>
  <c r="J5128"/>
  <c r="I5013"/>
  <c r="H5013"/>
  <c r="H5128"/>
  <c r="G5013"/>
  <c r="F5013"/>
  <c r="F5128"/>
  <c r="C5010"/>
  <c r="N5128"/>
  <c r="C5009"/>
  <c r="L5008"/>
  <c r="K5008"/>
  <c r="J5008"/>
  <c r="I5008"/>
  <c r="H5008"/>
  <c r="G5008"/>
  <c r="F5008"/>
  <c r="E5008"/>
  <c r="L5007"/>
  <c r="K5007"/>
  <c r="J5007"/>
  <c r="I5007"/>
  <c r="H5007"/>
  <c r="G5007"/>
  <c r="F5007"/>
  <c r="E5007"/>
  <c r="E5004"/>
  <c r="B5003"/>
  <c r="F5002"/>
  <c r="B5000"/>
  <c r="F4999"/>
  <c r="E4999"/>
  <c r="B4999"/>
  <c r="M4994"/>
  <c r="D4991"/>
  <c r="M4990"/>
  <c r="M4989"/>
  <c r="M4988"/>
  <c r="L4987"/>
  <c r="E4987"/>
  <c r="M4986"/>
  <c r="L4985"/>
  <c r="L4982"/>
  <c r="E4985"/>
  <c r="M4985"/>
  <c r="L4984"/>
  <c r="E4984"/>
  <c r="M4984"/>
  <c r="M4983"/>
  <c r="L4983"/>
  <c r="E4983"/>
  <c r="L4981"/>
  <c r="E4981"/>
  <c r="M4981"/>
  <c r="L4980"/>
  <c r="E4980"/>
  <c r="M4980"/>
  <c r="L4979"/>
  <c r="M4979"/>
  <c r="E4979"/>
  <c r="M4978"/>
  <c r="L4978"/>
  <c r="E4978"/>
  <c r="E4977"/>
  <c r="K4977"/>
  <c r="J4977"/>
  <c r="I4977"/>
  <c r="H4977"/>
  <c r="G4977"/>
  <c r="F4977"/>
  <c r="M4976"/>
  <c r="L4976"/>
  <c r="E4976"/>
  <c r="L4975"/>
  <c r="L4973"/>
  <c r="E4975"/>
  <c r="M4975"/>
  <c r="L4974"/>
  <c r="E4974"/>
  <c r="E4973"/>
  <c r="K4973"/>
  <c r="J4973"/>
  <c r="I4973"/>
  <c r="H4973"/>
  <c r="G4973"/>
  <c r="F4973"/>
  <c r="L4972"/>
  <c r="M4972"/>
  <c r="E4972"/>
  <c r="L4971"/>
  <c r="E4971"/>
  <c r="M4971"/>
  <c r="L4970"/>
  <c r="E4970"/>
  <c r="M4970"/>
  <c r="L4969"/>
  <c r="E4969"/>
  <c r="M4969"/>
  <c r="L4968"/>
  <c r="M4968"/>
  <c r="E4968"/>
  <c r="L4967"/>
  <c r="L4965"/>
  <c r="E4967"/>
  <c r="M4967"/>
  <c r="L4966"/>
  <c r="E4966"/>
  <c r="E4965"/>
  <c r="M4965"/>
  <c r="K4965"/>
  <c r="J4965"/>
  <c r="I4965"/>
  <c r="H4965"/>
  <c r="G4965"/>
  <c r="F4965"/>
  <c r="L4964"/>
  <c r="E4964"/>
  <c r="M4964"/>
  <c r="L4963"/>
  <c r="E4963"/>
  <c r="M4963"/>
  <c r="L4962"/>
  <c r="L4961"/>
  <c r="E4962"/>
  <c r="E4961"/>
  <c r="K4961"/>
  <c r="J4961"/>
  <c r="I4961"/>
  <c r="H4961"/>
  <c r="G4961"/>
  <c r="F4961"/>
  <c r="L4960"/>
  <c r="E4960"/>
  <c r="M4960"/>
  <c r="L4959"/>
  <c r="E4959"/>
  <c r="M4959"/>
  <c r="L4958"/>
  <c r="M4958"/>
  <c r="E4958"/>
  <c r="L4957"/>
  <c r="E4957"/>
  <c r="M4957"/>
  <c r="L4956"/>
  <c r="E4956"/>
  <c r="M4956"/>
  <c r="L4955"/>
  <c r="L4954"/>
  <c r="E4955"/>
  <c r="M4955"/>
  <c r="K4954"/>
  <c r="J4954"/>
  <c r="I4954"/>
  <c r="H4954"/>
  <c r="G4954"/>
  <c r="F4954"/>
  <c r="E4954"/>
  <c r="M4954"/>
  <c r="L4953"/>
  <c r="E4953"/>
  <c r="M4953"/>
  <c r="M4952"/>
  <c r="L4952"/>
  <c r="E4952"/>
  <c r="L4951"/>
  <c r="E4951"/>
  <c r="M4951"/>
  <c r="L4950"/>
  <c r="E4950"/>
  <c r="M4950"/>
  <c r="L4949"/>
  <c r="E4949"/>
  <c r="M4949"/>
  <c r="M4948"/>
  <c r="L4948"/>
  <c r="E4948"/>
  <c r="L4947"/>
  <c r="K4947"/>
  <c r="J4947"/>
  <c r="I4947"/>
  <c r="H4947"/>
  <c r="G4947"/>
  <c r="F4947"/>
  <c r="L4946"/>
  <c r="E4946"/>
  <c r="M4946"/>
  <c r="L4945"/>
  <c r="E4945"/>
  <c r="M4945"/>
  <c r="L4944"/>
  <c r="E4944"/>
  <c r="M4944"/>
  <c r="M4943"/>
  <c r="L4943"/>
  <c r="E4943"/>
  <c r="L4942"/>
  <c r="E4942"/>
  <c r="M4942"/>
  <c r="L4941"/>
  <c r="E4941"/>
  <c r="M4941"/>
  <c r="L4940"/>
  <c r="E4940"/>
  <c r="M4940"/>
  <c r="M4939"/>
  <c r="L4939"/>
  <c r="L4938"/>
  <c r="E4939"/>
  <c r="K4938"/>
  <c r="J4938"/>
  <c r="I4938"/>
  <c r="H4938"/>
  <c r="G4938"/>
  <c r="F4938"/>
  <c r="M4937"/>
  <c r="L4937"/>
  <c r="E4937"/>
  <c r="L4936"/>
  <c r="E4936"/>
  <c r="M4936"/>
  <c r="L4935"/>
  <c r="E4935"/>
  <c r="M4935"/>
  <c r="L4934"/>
  <c r="E4934"/>
  <c r="M4934"/>
  <c r="M4933"/>
  <c r="L4933"/>
  <c r="E4933"/>
  <c r="L4932"/>
  <c r="E4932"/>
  <c r="M4932"/>
  <c r="L4931"/>
  <c r="E4931"/>
  <c r="M4931"/>
  <c r="L4930"/>
  <c r="L4929"/>
  <c r="E4930"/>
  <c r="E4929"/>
  <c r="K4929"/>
  <c r="J4929"/>
  <c r="I4929"/>
  <c r="H4929"/>
  <c r="G4929"/>
  <c r="F4929"/>
  <c r="L4928"/>
  <c r="E4928"/>
  <c r="M4928"/>
  <c r="L4927"/>
  <c r="E4927"/>
  <c r="M4927"/>
  <c r="M4926"/>
  <c r="L4926"/>
  <c r="E4926"/>
  <c r="L4925"/>
  <c r="E4925"/>
  <c r="M4925"/>
  <c r="L4924"/>
  <c r="E4924"/>
  <c r="M4924"/>
  <c r="L4923"/>
  <c r="E4923"/>
  <c r="M4923"/>
  <c r="L4922"/>
  <c r="K4922"/>
  <c r="J4922"/>
  <c r="I4922"/>
  <c r="H4922"/>
  <c r="G4922"/>
  <c r="F4922"/>
  <c r="E4922"/>
  <c r="M4922"/>
  <c r="L4921"/>
  <c r="E4921"/>
  <c r="M4921"/>
  <c r="M4920"/>
  <c r="L4920"/>
  <c r="E4920"/>
  <c r="L4919"/>
  <c r="E4919"/>
  <c r="M4919"/>
  <c r="L4918"/>
  <c r="E4918"/>
  <c r="M4918"/>
  <c r="L4917"/>
  <c r="L4916"/>
  <c r="E4917"/>
  <c r="M4917"/>
  <c r="K4916"/>
  <c r="J4916"/>
  <c r="I4916"/>
  <c r="H4916"/>
  <c r="G4916"/>
  <c r="F4916"/>
  <c r="E4916"/>
  <c r="M4916"/>
  <c r="L4915"/>
  <c r="E4915"/>
  <c r="M4915"/>
  <c r="M4914"/>
  <c r="L4914"/>
  <c r="E4914"/>
  <c r="L4913"/>
  <c r="L4912"/>
  <c r="E4913"/>
  <c r="E4912"/>
  <c r="K4912"/>
  <c r="J4912"/>
  <c r="I4912"/>
  <c r="H4912"/>
  <c r="G4912"/>
  <c r="F4912"/>
  <c r="L4911"/>
  <c r="E4911"/>
  <c r="M4911"/>
  <c r="L4910"/>
  <c r="E4910"/>
  <c r="M4910"/>
  <c r="M4909"/>
  <c r="L4909"/>
  <c r="E4909"/>
  <c r="M4908"/>
  <c r="L4908"/>
  <c r="E4908"/>
  <c r="L4907"/>
  <c r="E4907"/>
  <c r="M4907"/>
  <c r="L4906"/>
  <c r="E4906"/>
  <c r="M4906"/>
  <c r="M4905"/>
  <c r="L4905"/>
  <c r="E4905"/>
  <c r="M4904"/>
  <c r="L4904"/>
  <c r="E4904"/>
  <c r="L4903"/>
  <c r="E4903"/>
  <c r="M4903"/>
  <c r="L4902"/>
  <c r="E4902"/>
  <c r="M4902"/>
  <c r="M4901"/>
  <c r="L4901"/>
  <c r="E4901"/>
  <c r="M4900"/>
  <c r="L4900"/>
  <c r="E4900"/>
  <c r="L4899"/>
  <c r="E4899"/>
  <c r="M4899"/>
  <c r="L4898"/>
  <c r="E4898"/>
  <c r="M4898"/>
  <c r="M4897"/>
  <c r="L4897"/>
  <c r="E4897"/>
  <c r="M4896"/>
  <c r="L4896"/>
  <c r="E4896"/>
  <c r="L4895"/>
  <c r="L4894"/>
  <c r="E4895"/>
  <c r="E4894"/>
  <c r="M4894"/>
  <c r="K4894"/>
  <c r="J4894"/>
  <c r="I4894"/>
  <c r="H4894"/>
  <c r="G4894"/>
  <c r="F4894"/>
  <c r="L4893"/>
  <c r="E4893"/>
  <c r="M4893"/>
  <c r="L4892"/>
  <c r="E4892"/>
  <c r="M4892"/>
  <c r="M4891"/>
  <c r="L4891"/>
  <c r="E4891"/>
  <c r="L4890"/>
  <c r="E4890"/>
  <c r="M4890"/>
  <c r="L4889"/>
  <c r="E4889"/>
  <c r="M4889"/>
  <c r="L4888"/>
  <c r="E4888"/>
  <c r="M4888"/>
  <c r="M4887"/>
  <c r="L4887"/>
  <c r="E4887"/>
  <c r="L4886"/>
  <c r="L4885"/>
  <c r="E4886"/>
  <c r="M4886"/>
  <c r="K4885"/>
  <c r="J4885"/>
  <c r="I4885"/>
  <c r="I4991"/>
  <c r="H4885"/>
  <c r="G4885"/>
  <c r="F4885"/>
  <c r="M4884"/>
  <c r="L4884"/>
  <c r="E4884"/>
  <c r="L4883"/>
  <c r="E4883"/>
  <c r="M4883"/>
  <c r="L4882"/>
  <c r="E4882"/>
  <c r="M4882"/>
  <c r="L4881"/>
  <c r="E4881"/>
  <c r="M4881"/>
  <c r="M4880"/>
  <c r="L4880"/>
  <c r="E4880"/>
  <c r="L4879"/>
  <c r="K4879"/>
  <c r="K4991"/>
  <c r="J4879"/>
  <c r="I4879"/>
  <c r="H4879"/>
  <c r="G4879"/>
  <c r="G4991"/>
  <c r="F4879"/>
  <c r="L4878"/>
  <c r="E4878"/>
  <c r="M4878"/>
  <c r="L4877"/>
  <c r="L4876"/>
  <c r="E4877"/>
  <c r="E4876"/>
  <c r="K4876"/>
  <c r="J4876"/>
  <c r="J4991"/>
  <c r="I4876"/>
  <c r="H4876"/>
  <c r="H4991"/>
  <c r="G4876"/>
  <c r="F4876"/>
  <c r="F4991"/>
  <c r="C4873"/>
  <c r="N4991"/>
  <c r="C4872"/>
  <c r="L4871"/>
  <c r="K4871"/>
  <c r="J4871"/>
  <c r="I4871"/>
  <c r="H4871"/>
  <c r="G4871"/>
  <c r="F4871"/>
  <c r="E4871"/>
  <c r="L4870"/>
  <c r="K4870"/>
  <c r="J4870"/>
  <c r="I4870"/>
  <c r="H4870"/>
  <c r="G4870"/>
  <c r="F4870"/>
  <c r="E4870"/>
  <c r="E4867"/>
  <c r="B4866"/>
  <c r="F4865"/>
  <c r="B4863"/>
  <c r="F4862"/>
  <c r="E4862"/>
  <c r="B4862"/>
  <c r="M4857"/>
  <c r="D4854"/>
  <c r="M4853"/>
  <c r="M4852"/>
  <c r="M4851"/>
  <c r="L4850"/>
  <c r="E4850"/>
  <c r="M4849"/>
  <c r="L4848"/>
  <c r="E4848"/>
  <c r="M4848"/>
  <c r="L4847"/>
  <c r="E4847"/>
  <c r="M4847"/>
  <c r="M4846"/>
  <c r="L4846"/>
  <c r="L4845"/>
  <c r="E4846"/>
  <c r="L4844"/>
  <c r="L4840"/>
  <c r="E4844"/>
  <c r="M4844"/>
  <c r="L4843"/>
  <c r="E4843"/>
  <c r="M4843"/>
  <c r="L4842"/>
  <c r="E4842"/>
  <c r="M4842"/>
  <c r="M4841"/>
  <c r="L4841"/>
  <c r="E4841"/>
  <c r="E4840"/>
  <c r="M4840"/>
  <c r="K4840"/>
  <c r="J4840"/>
  <c r="I4840"/>
  <c r="H4840"/>
  <c r="G4840"/>
  <c r="F4840"/>
  <c r="M4839"/>
  <c r="L4839"/>
  <c r="E4839"/>
  <c r="L4838"/>
  <c r="E4838"/>
  <c r="M4838"/>
  <c r="L4837"/>
  <c r="L4836"/>
  <c r="E4837"/>
  <c r="E4836"/>
  <c r="K4836"/>
  <c r="J4836"/>
  <c r="I4836"/>
  <c r="H4836"/>
  <c r="G4836"/>
  <c r="F4836"/>
  <c r="L4835"/>
  <c r="E4835"/>
  <c r="M4835"/>
  <c r="M4834"/>
  <c r="L4834"/>
  <c r="E4834"/>
  <c r="L4833"/>
  <c r="E4833"/>
  <c r="M4833"/>
  <c r="L4832"/>
  <c r="E4832"/>
  <c r="M4832"/>
  <c r="L4831"/>
  <c r="E4831"/>
  <c r="M4831"/>
  <c r="M4830"/>
  <c r="L4830"/>
  <c r="E4830"/>
  <c r="L4829"/>
  <c r="E4829"/>
  <c r="M4829"/>
  <c r="L4828"/>
  <c r="K4828"/>
  <c r="J4828"/>
  <c r="I4828"/>
  <c r="H4828"/>
  <c r="G4828"/>
  <c r="F4828"/>
  <c r="L4827"/>
  <c r="E4827"/>
  <c r="M4827"/>
  <c r="L4826"/>
  <c r="E4826"/>
  <c r="M4826"/>
  <c r="L4825"/>
  <c r="L4824"/>
  <c r="E4825"/>
  <c r="E4824"/>
  <c r="K4824"/>
  <c r="J4824"/>
  <c r="I4824"/>
  <c r="H4824"/>
  <c r="G4824"/>
  <c r="F4824"/>
  <c r="L4823"/>
  <c r="E4823"/>
  <c r="M4823"/>
  <c r="L4822"/>
  <c r="E4822"/>
  <c r="M4822"/>
  <c r="M4821"/>
  <c r="L4821"/>
  <c r="E4821"/>
  <c r="L4820"/>
  <c r="E4820"/>
  <c r="M4820"/>
  <c r="L4819"/>
  <c r="E4819"/>
  <c r="M4819"/>
  <c r="L4818"/>
  <c r="L4817"/>
  <c r="E4818"/>
  <c r="M4818"/>
  <c r="K4817"/>
  <c r="J4817"/>
  <c r="I4817"/>
  <c r="H4817"/>
  <c r="G4817"/>
  <c r="F4817"/>
  <c r="E4817"/>
  <c r="M4816"/>
  <c r="L4816"/>
  <c r="E4816"/>
  <c r="M4815"/>
  <c r="L4815"/>
  <c r="E4815"/>
  <c r="L4814"/>
  <c r="E4814"/>
  <c r="M4814"/>
  <c r="L4813"/>
  <c r="E4813"/>
  <c r="M4813"/>
  <c r="M4812"/>
  <c r="L4812"/>
  <c r="E4812"/>
  <c r="M4811"/>
  <c r="L4811"/>
  <c r="L4810"/>
  <c r="E4811"/>
  <c r="K4810"/>
  <c r="J4810"/>
  <c r="I4810"/>
  <c r="H4810"/>
  <c r="G4810"/>
  <c r="F4810"/>
  <c r="L4809"/>
  <c r="E4809"/>
  <c r="M4809"/>
  <c r="L4808"/>
  <c r="E4808"/>
  <c r="M4808"/>
  <c r="L4807"/>
  <c r="E4807"/>
  <c r="M4807"/>
  <c r="L4806"/>
  <c r="E4806"/>
  <c r="M4806"/>
  <c r="L4805"/>
  <c r="E4805"/>
  <c r="E4801"/>
  <c r="L4804"/>
  <c r="E4804"/>
  <c r="M4804"/>
  <c r="L4803"/>
  <c r="E4803"/>
  <c r="M4803"/>
  <c r="M4802"/>
  <c r="L4802"/>
  <c r="L4801"/>
  <c r="E4802"/>
  <c r="K4801"/>
  <c r="J4801"/>
  <c r="I4801"/>
  <c r="H4801"/>
  <c r="G4801"/>
  <c r="F4801"/>
  <c r="L4800"/>
  <c r="E4800"/>
  <c r="M4800"/>
  <c r="M4799"/>
  <c r="L4799"/>
  <c r="E4799"/>
  <c r="L4798"/>
  <c r="E4798"/>
  <c r="M4798"/>
  <c r="L4797"/>
  <c r="E4797"/>
  <c r="M4797"/>
  <c r="L4796"/>
  <c r="E4796"/>
  <c r="M4796"/>
  <c r="M4795"/>
  <c r="L4795"/>
  <c r="E4795"/>
  <c r="L4794"/>
  <c r="E4794"/>
  <c r="M4794"/>
  <c r="L4793"/>
  <c r="L4792"/>
  <c r="E4793"/>
  <c r="E4792"/>
  <c r="K4792"/>
  <c r="J4792"/>
  <c r="I4792"/>
  <c r="H4792"/>
  <c r="G4792"/>
  <c r="F4792"/>
  <c r="L4791"/>
  <c r="E4791"/>
  <c r="M4791"/>
  <c r="M4790"/>
  <c r="L4790"/>
  <c r="E4790"/>
  <c r="L4789"/>
  <c r="E4789"/>
  <c r="M4789"/>
  <c r="L4788"/>
  <c r="E4788"/>
  <c r="M4788"/>
  <c r="L4787"/>
  <c r="E4787"/>
  <c r="M4787"/>
  <c r="M4786"/>
  <c r="L4786"/>
  <c r="L4785"/>
  <c r="E4786"/>
  <c r="K4785"/>
  <c r="J4785"/>
  <c r="I4785"/>
  <c r="H4785"/>
  <c r="G4785"/>
  <c r="F4785"/>
  <c r="E4785"/>
  <c r="M4785"/>
  <c r="M4784"/>
  <c r="L4784"/>
  <c r="E4784"/>
  <c r="L4783"/>
  <c r="E4783"/>
  <c r="M4783"/>
  <c r="L4782"/>
  <c r="E4782"/>
  <c r="M4782"/>
  <c r="L4781"/>
  <c r="E4781"/>
  <c r="M4781"/>
  <c r="M4780"/>
  <c r="L4780"/>
  <c r="L4779"/>
  <c r="E4780"/>
  <c r="K4779"/>
  <c r="J4779"/>
  <c r="I4779"/>
  <c r="H4779"/>
  <c r="G4779"/>
  <c r="F4779"/>
  <c r="M4778"/>
  <c r="L4778"/>
  <c r="E4778"/>
  <c r="L4777"/>
  <c r="E4777"/>
  <c r="M4777"/>
  <c r="L4776"/>
  <c r="L4775"/>
  <c r="E4776"/>
  <c r="E4775"/>
  <c r="K4775"/>
  <c r="J4775"/>
  <c r="I4775"/>
  <c r="H4775"/>
  <c r="G4775"/>
  <c r="F4775"/>
  <c r="L4774"/>
  <c r="E4774"/>
  <c r="M4774"/>
  <c r="L4773"/>
  <c r="E4773"/>
  <c r="M4773"/>
  <c r="L4772"/>
  <c r="E4772"/>
  <c r="M4772"/>
  <c r="L4771"/>
  <c r="E4771"/>
  <c r="M4771"/>
  <c r="L4770"/>
  <c r="E4770"/>
  <c r="M4770"/>
  <c r="L4769"/>
  <c r="E4769"/>
  <c r="M4769"/>
  <c r="L4768"/>
  <c r="E4768"/>
  <c r="M4768"/>
  <c r="L4767"/>
  <c r="E4767"/>
  <c r="M4767"/>
  <c r="L4766"/>
  <c r="E4766"/>
  <c r="M4766"/>
  <c r="L4765"/>
  <c r="E4765"/>
  <c r="M4765"/>
  <c r="L4764"/>
  <c r="E4764"/>
  <c r="M4764"/>
  <c r="L4763"/>
  <c r="E4763"/>
  <c r="M4763"/>
  <c r="L4762"/>
  <c r="E4762"/>
  <c r="M4762"/>
  <c r="L4761"/>
  <c r="E4761"/>
  <c r="M4761"/>
  <c r="L4760"/>
  <c r="E4760"/>
  <c r="M4760"/>
  <c r="L4759"/>
  <c r="E4759"/>
  <c r="M4759"/>
  <c r="L4758"/>
  <c r="L4757"/>
  <c r="E4758"/>
  <c r="E4757"/>
  <c r="K4757"/>
  <c r="J4757"/>
  <c r="I4757"/>
  <c r="H4757"/>
  <c r="G4757"/>
  <c r="F4757"/>
  <c r="L4756"/>
  <c r="E4756"/>
  <c r="M4756"/>
  <c r="L4755"/>
  <c r="E4755"/>
  <c r="M4755"/>
  <c r="L4754"/>
  <c r="E4754"/>
  <c r="M4754"/>
  <c r="M4753"/>
  <c r="L4753"/>
  <c r="E4753"/>
  <c r="L4752"/>
  <c r="E4752"/>
  <c r="M4752"/>
  <c r="L4751"/>
  <c r="E4751"/>
  <c r="M4751"/>
  <c r="L4750"/>
  <c r="E4750"/>
  <c r="M4750"/>
  <c r="M4749"/>
  <c r="L4749"/>
  <c r="E4749"/>
  <c r="L4748"/>
  <c r="K4748"/>
  <c r="J4748"/>
  <c r="I4748"/>
  <c r="H4748"/>
  <c r="G4748"/>
  <c r="F4748"/>
  <c r="L4747"/>
  <c r="E4747"/>
  <c r="M4747"/>
  <c r="L4746"/>
  <c r="E4746"/>
  <c r="M4746"/>
  <c r="L4745"/>
  <c r="E4745"/>
  <c r="M4745"/>
  <c r="M4744"/>
  <c r="L4744"/>
  <c r="E4744"/>
  <c r="L4743"/>
  <c r="L4742"/>
  <c r="E4743"/>
  <c r="M4743"/>
  <c r="K4742"/>
  <c r="J4742"/>
  <c r="I4742"/>
  <c r="H4742"/>
  <c r="G4742"/>
  <c r="F4742"/>
  <c r="M4741"/>
  <c r="L4741"/>
  <c r="E4741"/>
  <c r="L4740"/>
  <c r="L4739"/>
  <c r="E4740"/>
  <c r="E4739"/>
  <c r="M4739"/>
  <c r="K4739"/>
  <c r="K4854"/>
  <c r="J4739"/>
  <c r="J4854"/>
  <c r="I4739"/>
  <c r="I4854"/>
  <c r="H4739"/>
  <c r="H4854"/>
  <c r="G4739"/>
  <c r="G4854"/>
  <c r="F4739"/>
  <c r="F4854"/>
  <c r="C4736"/>
  <c r="N4854"/>
  <c r="C4735"/>
  <c r="L4734"/>
  <c r="K4734"/>
  <c r="J4734"/>
  <c r="I4734"/>
  <c r="H4734"/>
  <c r="G4734"/>
  <c r="F4734"/>
  <c r="E4734"/>
  <c r="L4733"/>
  <c r="K4733"/>
  <c r="J4733"/>
  <c r="I4733"/>
  <c r="H4733"/>
  <c r="G4733"/>
  <c r="F4733"/>
  <c r="E4733"/>
  <c r="E4730"/>
  <c r="B4729"/>
  <c r="F4728"/>
  <c r="B4726"/>
  <c r="F4725"/>
  <c r="E4725"/>
  <c r="B4725"/>
  <c r="M4720"/>
  <c r="D4717"/>
  <c r="M4716"/>
  <c r="M4715"/>
  <c r="M4714"/>
  <c r="L4713"/>
  <c r="E4713"/>
  <c r="M4712"/>
  <c r="L4711"/>
  <c r="E4711"/>
  <c r="M4711"/>
  <c r="L4710"/>
  <c r="E4710"/>
  <c r="M4710"/>
  <c r="M4709"/>
  <c r="L4709"/>
  <c r="L4708"/>
  <c r="E4709"/>
  <c r="L4707"/>
  <c r="E4707"/>
  <c r="M4707"/>
  <c r="L4706"/>
  <c r="E4706"/>
  <c r="M4706"/>
  <c r="M4705"/>
  <c r="L4705"/>
  <c r="E4705"/>
  <c r="M4704"/>
  <c r="L4704"/>
  <c r="E4704"/>
  <c r="E4703"/>
  <c r="M4703"/>
  <c r="L4703"/>
  <c r="K4703"/>
  <c r="J4703"/>
  <c r="I4703"/>
  <c r="H4703"/>
  <c r="G4703"/>
  <c r="F4703"/>
  <c r="M4702"/>
  <c r="L4702"/>
  <c r="E4702"/>
  <c r="L4701"/>
  <c r="L4699"/>
  <c r="E4701"/>
  <c r="M4701"/>
  <c r="L4700"/>
  <c r="E4700"/>
  <c r="E4699"/>
  <c r="K4699"/>
  <c r="J4699"/>
  <c r="I4699"/>
  <c r="H4699"/>
  <c r="G4699"/>
  <c r="F4699"/>
  <c r="L4698"/>
  <c r="E4698"/>
  <c r="M4698"/>
  <c r="L4697"/>
  <c r="E4697"/>
  <c r="L4696"/>
  <c r="E4696"/>
  <c r="M4696"/>
  <c r="L4695"/>
  <c r="E4695"/>
  <c r="M4695"/>
  <c r="L4694"/>
  <c r="E4694"/>
  <c r="M4694"/>
  <c r="L4693"/>
  <c r="E4693"/>
  <c r="L4692"/>
  <c r="E4692"/>
  <c r="K4691"/>
  <c r="J4691"/>
  <c r="I4691"/>
  <c r="H4691"/>
  <c r="G4691"/>
  <c r="F4691"/>
  <c r="L4690"/>
  <c r="E4690"/>
  <c r="M4690"/>
  <c r="L4689"/>
  <c r="E4689"/>
  <c r="M4689"/>
  <c r="L4688"/>
  <c r="L4687"/>
  <c r="E4688"/>
  <c r="E4687"/>
  <c r="M4687"/>
  <c r="K4687"/>
  <c r="J4687"/>
  <c r="I4687"/>
  <c r="H4687"/>
  <c r="G4687"/>
  <c r="F4687"/>
  <c r="L4686"/>
  <c r="E4686"/>
  <c r="M4686"/>
  <c r="L4685"/>
  <c r="E4685"/>
  <c r="M4685"/>
  <c r="M4684"/>
  <c r="L4684"/>
  <c r="E4684"/>
  <c r="L4683"/>
  <c r="E4683"/>
  <c r="L4682"/>
  <c r="E4682"/>
  <c r="M4682"/>
  <c r="L4681"/>
  <c r="L4680"/>
  <c r="E4681"/>
  <c r="K4680"/>
  <c r="J4680"/>
  <c r="I4680"/>
  <c r="H4680"/>
  <c r="G4680"/>
  <c r="F4680"/>
  <c r="E4680"/>
  <c r="M4680"/>
  <c r="L4679"/>
  <c r="E4679"/>
  <c r="M4679"/>
  <c r="M4678"/>
  <c r="L4678"/>
  <c r="E4678"/>
  <c r="L4677"/>
  <c r="L4673"/>
  <c r="E4677"/>
  <c r="M4677"/>
  <c r="L4676"/>
  <c r="E4676"/>
  <c r="M4676"/>
  <c r="L4675"/>
  <c r="E4675"/>
  <c r="M4675"/>
  <c r="M4674"/>
  <c r="L4674"/>
  <c r="E4674"/>
  <c r="E4673"/>
  <c r="M4673"/>
  <c r="K4673"/>
  <c r="J4673"/>
  <c r="I4673"/>
  <c r="H4673"/>
  <c r="G4673"/>
  <c r="F4673"/>
  <c r="M4672"/>
  <c r="L4672"/>
  <c r="E4672"/>
  <c r="L4671"/>
  <c r="E4671"/>
  <c r="L4670"/>
  <c r="E4670"/>
  <c r="M4670"/>
  <c r="L4669"/>
  <c r="E4669"/>
  <c r="M4669"/>
  <c r="M4668"/>
  <c r="L4668"/>
  <c r="E4668"/>
  <c r="L4667"/>
  <c r="E4667"/>
  <c r="M4667"/>
  <c r="L4666"/>
  <c r="E4666"/>
  <c r="L4665"/>
  <c r="E4665"/>
  <c r="M4665"/>
  <c r="K4664"/>
  <c r="J4664"/>
  <c r="I4664"/>
  <c r="H4664"/>
  <c r="G4664"/>
  <c r="F4664"/>
  <c r="E4664"/>
  <c r="L4663"/>
  <c r="E4663"/>
  <c r="M4663"/>
  <c r="M4662"/>
  <c r="L4662"/>
  <c r="E4662"/>
  <c r="L4661"/>
  <c r="E4661"/>
  <c r="L4660"/>
  <c r="E4660"/>
  <c r="M4660"/>
  <c r="L4659"/>
  <c r="E4659"/>
  <c r="M4659"/>
  <c r="M4658"/>
  <c r="L4658"/>
  <c r="E4658"/>
  <c r="L4657"/>
  <c r="M4657"/>
  <c r="E4657"/>
  <c r="L4656"/>
  <c r="E4656"/>
  <c r="E4655"/>
  <c r="K4655"/>
  <c r="J4655"/>
  <c r="I4655"/>
  <c r="H4655"/>
  <c r="G4655"/>
  <c r="F4655"/>
  <c r="L4654"/>
  <c r="M4654"/>
  <c r="E4654"/>
  <c r="M4653"/>
  <c r="L4653"/>
  <c r="E4653"/>
  <c r="L4652"/>
  <c r="E4652"/>
  <c r="L4651"/>
  <c r="E4651"/>
  <c r="M4651"/>
  <c r="L4650"/>
  <c r="M4650"/>
  <c r="E4650"/>
  <c r="M4649"/>
  <c r="L4649"/>
  <c r="L4648"/>
  <c r="M4648"/>
  <c r="E4649"/>
  <c r="K4648"/>
  <c r="J4648"/>
  <c r="I4648"/>
  <c r="H4648"/>
  <c r="G4648"/>
  <c r="F4648"/>
  <c r="E4648"/>
  <c r="M4647"/>
  <c r="L4647"/>
  <c r="E4647"/>
  <c r="L4646"/>
  <c r="E4646"/>
  <c r="L4645"/>
  <c r="E4645"/>
  <c r="L4644"/>
  <c r="E4644"/>
  <c r="M4644"/>
  <c r="M4643"/>
  <c r="L4643"/>
  <c r="L4642"/>
  <c r="E4643"/>
  <c r="K4642"/>
  <c r="J4642"/>
  <c r="I4642"/>
  <c r="H4642"/>
  <c r="G4642"/>
  <c r="F4642"/>
  <c r="M4641"/>
  <c r="L4641"/>
  <c r="E4641"/>
  <c r="L4640"/>
  <c r="E4640"/>
  <c r="M4640"/>
  <c r="L4639"/>
  <c r="E4639"/>
  <c r="K4638"/>
  <c r="J4638"/>
  <c r="I4638"/>
  <c r="H4638"/>
  <c r="G4638"/>
  <c r="F4638"/>
  <c r="L4637"/>
  <c r="E4637"/>
  <c r="M4637"/>
  <c r="L4636"/>
  <c r="E4636"/>
  <c r="L4635"/>
  <c r="E4635"/>
  <c r="M4635"/>
  <c r="L4634"/>
  <c r="E4634"/>
  <c r="M4634"/>
  <c r="L4633"/>
  <c r="E4633"/>
  <c r="M4633"/>
  <c r="L4632"/>
  <c r="E4632"/>
  <c r="L4631"/>
  <c r="E4631"/>
  <c r="M4631"/>
  <c r="L4630"/>
  <c r="E4630"/>
  <c r="M4630"/>
  <c r="L4629"/>
  <c r="E4629"/>
  <c r="M4629"/>
  <c r="L4628"/>
  <c r="E4628"/>
  <c r="L4627"/>
  <c r="E4627"/>
  <c r="M4627"/>
  <c r="L4626"/>
  <c r="E4626"/>
  <c r="M4626"/>
  <c r="L4625"/>
  <c r="E4625"/>
  <c r="M4625"/>
  <c r="L4624"/>
  <c r="E4624"/>
  <c r="L4623"/>
  <c r="E4623"/>
  <c r="M4623"/>
  <c r="L4622"/>
  <c r="E4622"/>
  <c r="M4622"/>
  <c r="L4621"/>
  <c r="E4621"/>
  <c r="E4620"/>
  <c r="K4620"/>
  <c r="J4620"/>
  <c r="I4620"/>
  <c r="H4620"/>
  <c r="G4620"/>
  <c r="F4620"/>
  <c r="L4619"/>
  <c r="E4619"/>
  <c r="L4618"/>
  <c r="E4618"/>
  <c r="M4618"/>
  <c r="L4617"/>
  <c r="E4617"/>
  <c r="M4617"/>
  <c r="M4616"/>
  <c r="L4616"/>
  <c r="E4616"/>
  <c r="L4615"/>
  <c r="E4615"/>
  <c r="M4615"/>
  <c r="L4614"/>
  <c r="E4614"/>
  <c r="M4614"/>
  <c r="L4613"/>
  <c r="E4613"/>
  <c r="M4613"/>
  <c r="M4612"/>
  <c r="L4612"/>
  <c r="E4612"/>
  <c r="L4611"/>
  <c r="K4611"/>
  <c r="J4611"/>
  <c r="I4611"/>
  <c r="H4611"/>
  <c r="H4717"/>
  <c r="G4611"/>
  <c r="F4611"/>
  <c r="L4610"/>
  <c r="E4610"/>
  <c r="M4610"/>
  <c r="L4609"/>
  <c r="E4609"/>
  <c r="M4609"/>
  <c r="L4608"/>
  <c r="M4608"/>
  <c r="E4608"/>
  <c r="L4607"/>
  <c r="M4607"/>
  <c r="E4607"/>
  <c r="L4606"/>
  <c r="E4606"/>
  <c r="K4605"/>
  <c r="J4605"/>
  <c r="J4717"/>
  <c r="I4605"/>
  <c r="H4605"/>
  <c r="G4605"/>
  <c r="F4605"/>
  <c r="F4717"/>
  <c r="M4604"/>
  <c r="L4604"/>
  <c r="E4604"/>
  <c r="L4603"/>
  <c r="L4602"/>
  <c r="E4603"/>
  <c r="E4602"/>
  <c r="K4602"/>
  <c r="K4717"/>
  <c r="J4602"/>
  <c r="I4602"/>
  <c r="I4717"/>
  <c r="H4602"/>
  <c r="G4602"/>
  <c r="G4717"/>
  <c r="F4602"/>
  <c r="C4599"/>
  <c r="N4717"/>
  <c r="C4598"/>
  <c r="L4597"/>
  <c r="K4597"/>
  <c r="J4597"/>
  <c r="I4597"/>
  <c r="H4597"/>
  <c r="G4597"/>
  <c r="F4597"/>
  <c r="E4597"/>
  <c r="L4596"/>
  <c r="K4596"/>
  <c r="J4596"/>
  <c r="I4596"/>
  <c r="H4596"/>
  <c r="G4596"/>
  <c r="F4596"/>
  <c r="E4596"/>
  <c r="E4593"/>
  <c r="B4592"/>
  <c r="F4591"/>
  <c r="B4589"/>
  <c r="F4588"/>
  <c r="E4588"/>
  <c r="B4588"/>
  <c r="M4583"/>
  <c r="D4580"/>
  <c r="M4579"/>
  <c r="M4578"/>
  <c r="M4577"/>
  <c r="L4576"/>
  <c r="E4576"/>
  <c r="M4575"/>
  <c r="L4574"/>
  <c r="M4574"/>
  <c r="L4571"/>
  <c r="E4574"/>
  <c r="L4573"/>
  <c r="E4573"/>
  <c r="M4573"/>
  <c r="L4572"/>
  <c r="M4572"/>
  <c r="E4572"/>
  <c r="L4570"/>
  <c r="E4570"/>
  <c r="M4570"/>
  <c r="L4569"/>
  <c r="M4569"/>
  <c r="E4569"/>
  <c r="L4568"/>
  <c r="M4568"/>
  <c r="E4568"/>
  <c r="L4567"/>
  <c r="E4567"/>
  <c r="K4566"/>
  <c r="J4566"/>
  <c r="I4566"/>
  <c r="H4566"/>
  <c r="G4566"/>
  <c r="F4566"/>
  <c r="L4565"/>
  <c r="E4565"/>
  <c r="L4564"/>
  <c r="L4562"/>
  <c r="E4564"/>
  <c r="M4564"/>
  <c r="L4563"/>
  <c r="E4563"/>
  <c r="E4562"/>
  <c r="K4562"/>
  <c r="J4562"/>
  <c r="I4562"/>
  <c r="H4562"/>
  <c r="G4562"/>
  <c r="F4562"/>
  <c r="L4561"/>
  <c r="E4561"/>
  <c r="M4561"/>
  <c r="L4560"/>
  <c r="E4560"/>
  <c r="M4560"/>
  <c r="M4559"/>
  <c r="L4559"/>
  <c r="E4559"/>
  <c r="L4558"/>
  <c r="E4558"/>
  <c r="M4558"/>
  <c r="L4557"/>
  <c r="L4554"/>
  <c r="E4557"/>
  <c r="M4557"/>
  <c r="L4556"/>
  <c r="E4556"/>
  <c r="M4556"/>
  <c r="M4555"/>
  <c r="L4555"/>
  <c r="E4555"/>
  <c r="K4554"/>
  <c r="J4554"/>
  <c r="I4554"/>
  <c r="H4554"/>
  <c r="G4554"/>
  <c r="F4554"/>
  <c r="M4553"/>
  <c r="L4553"/>
  <c r="E4553"/>
  <c r="L4552"/>
  <c r="M4552"/>
  <c r="E4552"/>
  <c r="L4551"/>
  <c r="E4551"/>
  <c r="E4550"/>
  <c r="K4550"/>
  <c r="J4550"/>
  <c r="I4550"/>
  <c r="H4550"/>
  <c r="G4550"/>
  <c r="F4550"/>
  <c r="L4549"/>
  <c r="M4549"/>
  <c r="E4549"/>
  <c r="L4548"/>
  <c r="M4548"/>
  <c r="E4548"/>
  <c r="L4547"/>
  <c r="E4547"/>
  <c r="L4546"/>
  <c r="E4546"/>
  <c r="M4546"/>
  <c r="L4545"/>
  <c r="M4545"/>
  <c r="E4545"/>
  <c r="L4544"/>
  <c r="M4544"/>
  <c r="E4544"/>
  <c r="K4543"/>
  <c r="J4543"/>
  <c r="I4543"/>
  <c r="H4543"/>
  <c r="G4543"/>
  <c r="F4543"/>
  <c r="E4543"/>
  <c r="L4542"/>
  <c r="E4542"/>
  <c r="M4542"/>
  <c r="M4541"/>
  <c r="L4541"/>
  <c r="E4541"/>
  <c r="L4540"/>
  <c r="L4536"/>
  <c r="E4540"/>
  <c r="M4540"/>
  <c r="L4539"/>
  <c r="E4539"/>
  <c r="M4539"/>
  <c r="L4538"/>
  <c r="E4538"/>
  <c r="M4538"/>
  <c r="M4537"/>
  <c r="L4537"/>
  <c r="E4537"/>
  <c r="E4536"/>
  <c r="M4536"/>
  <c r="K4536"/>
  <c r="J4536"/>
  <c r="I4536"/>
  <c r="H4536"/>
  <c r="G4536"/>
  <c r="F4536"/>
  <c r="M4535"/>
  <c r="L4535"/>
  <c r="E4535"/>
  <c r="L4534"/>
  <c r="E4534"/>
  <c r="M4534"/>
  <c r="L4533"/>
  <c r="E4533"/>
  <c r="M4533"/>
  <c r="L4532"/>
  <c r="E4532"/>
  <c r="M4532"/>
  <c r="L4531"/>
  <c r="E4531"/>
  <c r="M4531"/>
  <c r="L4530"/>
  <c r="E4530"/>
  <c r="M4530"/>
  <c r="L4529"/>
  <c r="M4529"/>
  <c r="E4529"/>
  <c r="L4528"/>
  <c r="L4527"/>
  <c r="E4528"/>
  <c r="K4527"/>
  <c r="J4527"/>
  <c r="I4527"/>
  <c r="H4527"/>
  <c r="G4527"/>
  <c r="F4527"/>
  <c r="L4526"/>
  <c r="M4526"/>
  <c r="E4526"/>
  <c r="L4525"/>
  <c r="E4525"/>
  <c r="M4525"/>
  <c r="L4524"/>
  <c r="M4524"/>
  <c r="E4524"/>
  <c r="L4523"/>
  <c r="E4523"/>
  <c r="M4523"/>
  <c r="L4522"/>
  <c r="M4522"/>
  <c r="E4522"/>
  <c r="L4521"/>
  <c r="E4521"/>
  <c r="M4521"/>
  <c r="L4520"/>
  <c r="E4520"/>
  <c r="M4520"/>
  <c r="L4519"/>
  <c r="L4518"/>
  <c r="E4519"/>
  <c r="K4518"/>
  <c r="J4518"/>
  <c r="I4518"/>
  <c r="H4518"/>
  <c r="G4518"/>
  <c r="F4518"/>
  <c r="L4517"/>
  <c r="E4517"/>
  <c r="M4517"/>
  <c r="L4516"/>
  <c r="E4516"/>
  <c r="M4516"/>
  <c r="M4515"/>
  <c r="L4515"/>
  <c r="E4515"/>
  <c r="L4514"/>
  <c r="E4514"/>
  <c r="M4514"/>
  <c r="L4513"/>
  <c r="E4513"/>
  <c r="M4513"/>
  <c r="M4512"/>
  <c r="L4512"/>
  <c r="E4512"/>
  <c r="L4511"/>
  <c r="K4511"/>
  <c r="J4511"/>
  <c r="I4511"/>
  <c r="H4511"/>
  <c r="G4511"/>
  <c r="F4511"/>
  <c r="E4511"/>
  <c r="M4511"/>
  <c r="M4510"/>
  <c r="L4510"/>
  <c r="E4510"/>
  <c r="M4509"/>
  <c r="L4509"/>
  <c r="E4509"/>
  <c r="L4508"/>
  <c r="L4505"/>
  <c r="E4508"/>
  <c r="M4508"/>
  <c r="L4507"/>
  <c r="E4507"/>
  <c r="M4507"/>
  <c r="L4506"/>
  <c r="E4506"/>
  <c r="M4506"/>
  <c r="K4505"/>
  <c r="J4505"/>
  <c r="I4505"/>
  <c r="H4505"/>
  <c r="G4505"/>
  <c r="F4505"/>
  <c r="M4504"/>
  <c r="L4504"/>
  <c r="E4504"/>
  <c r="L4503"/>
  <c r="L4501"/>
  <c r="E4503"/>
  <c r="M4503"/>
  <c r="L4502"/>
  <c r="E4502"/>
  <c r="E4501"/>
  <c r="K4501"/>
  <c r="J4501"/>
  <c r="I4501"/>
  <c r="I4580"/>
  <c r="H4501"/>
  <c r="G4501"/>
  <c r="F4501"/>
  <c r="L4500"/>
  <c r="E4500"/>
  <c r="M4500"/>
  <c r="L4499"/>
  <c r="E4499"/>
  <c r="M4499"/>
  <c r="L4498"/>
  <c r="E4498"/>
  <c r="M4498"/>
  <c r="M4497"/>
  <c r="L4497"/>
  <c r="E4497"/>
  <c r="L4496"/>
  <c r="E4496"/>
  <c r="M4496"/>
  <c r="L4495"/>
  <c r="E4495"/>
  <c r="M4495"/>
  <c r="L4494"/>
  <c r="E4494"/>
  <c r="M4494"/>
  <c r="M4493"/>
  <c r="L4493"/>
  <c r="E4493"/>
  <c r="L4492"/>
  <c r="E4492"/>
  <c r="M4492"/>
  <c r="L4491"/>
  <c r="E4491"/>
  <c r="M4491"/>
  <c r="L4490"/>
  <c r="E4490"/>
  <c r="M4490"/>
  <c r="M4489"/>
  <c r="L4489"/>
  <c r="E4489"/>
  <c r="L4488"/>
  <c r="E4488"/>
  <c r="M4488"/>
  <c r="L4487"/>
  <c r="E4487"/>
  <c r="M4487"/>
  <c r="L4486"/>
  <c r="E4486"/>
  <c r="M4486"/>
  <c r="M4485"/>
  <c r="L4485"/>
  <c r="E4485"/>
  <c r="L4484"/>
  <c r="L4483"/>
  <c r="E4484"/>
  <c r="K4483"/>
  <c r="J4483"/>
  <c r="I4483"/>
  <c r="H4483"/>
  <c r="G4483"/>
  <c r="F4483"/>
  <c r="L4482"/>
  <c r="E4482"/>
  <c r="M4482"/>
  <c r="L4481"/>
  <c r="M4481"/>
  <c r="E4481"/>
  <c r="M4480"/>
  <c r="L4480"/>
  <c r="E4480"/>
  <c r="L4479"/>
  <c r="E4479"/>
  <c r="M4479"/>
  <c r="L4478"/>
  <c r="E4478"/>
  <c r="M4478"/>
  <c r="L4477"/>
  <c r="M4477"/>
  <c r="E4477"/>
  <c r="M4476"/>
  <c r="L4476"/>
  <c r="E4476"/>
  <c r="L4475"/>
  <c r="E4475"/>
  <c r="E4474"/>
  <c r="M4474"/>
  <c r="L4474"/>
  <c r="K4474"/>
  <c r="J4474"/>
  <c r="I4474"/>
  <c r="H4474"/>
  <c r="G4474"/>
  <c r="F4474"/>
  <c r="L4473"/>
  <c r="E4473"/>
  <c r="M4473"/>
  <c r="L4472"/>
  <c r="E4472"/>
  <c r="M4472"/>
  <c r="L4471"/>
  <c r="M4471"/>
  <c r="E4471"/>
  <c r="M4470"/>
  <c r="L4470"/>
  <c r="E4470"/>
  <c r="L4469"/>
  <c r="E4469"/>
  <c r="E4468"/>
  <c r="M4468"/>
  <c r="L4468"/>
  <c r="K4468"/>
  <c r="K4580"/>
  <c r="J4468"/>
  <c r="I4468"/>
  <c r="H4468"/>
  <c r="G4468"/>
  <c r="G4580"/>
  <c r="F4468"/>
  <c r="L4467"/>
  <c r="L4465"/>
  <c r="E4467"/>
  <c r="M4467"/>
  <c r="L4466"/>
  <c r="E4466"/>
  <c r="E4465"/>
  <c r="K4465"/>
  <c r="J4465"/>
  <c r="J4580"/>
  <c r="I4465"/>
  <c r="H4465"/>
  <c r="H4580"/>
  <c r="G4465"/>
  <c r="F4465"/>
  <c r="F4580"/>
  <c r="C4462"/>
  <c r="N4580"/>
  <c r="C4461"/>
  <c r="L4460"/>
  <c r="K4460"/>
  <c r="J4460"/>
  <c r="I4460"/>
  <c r="H4460"/>
  <c r="G4460"/>
  <c r="F4460"/>
  <c r="E4460"/>
  <c r="L4459"/>
  <c r="K4459"/>
  <c r="J4459"/>
  <c r="I4459"/>
  <c r="H4459"/>
  <c r="G4459"/>
  <c r="F4459"/>
  <c r="E4459"/>
  <c r="E4456"/>
  <c r="B4455"/>
  <c r="F4454"/>
  <c r="B4452"/>
  <c r="F4451"/>
  <c r="E4451"/>
  <c r="B4451"/>
  <c r="M4446"/>
  <c r="D4443"/>
  <c r="M4442"/>
  <c r="M4441"/>
  <c r="M4440"/>
  <c r="L4439"/>
  <c r="E4439"/>
  <c r="M4438"/>
  <c r="L4437"/>
  <c r="E4437"/>
  <c r="M4437"/>
  <c r="L4436"/>
  <c r="M4436"/>
  <c r="E4436"/>
  <c r="L4435"/>
  <c r="M4435"/>
  <c r="E4435"/>
  <c r="L4433"/>
  <c r="E4433"/>
  <c r="E4429"/>
  <c r="M4429"/>
  <c r="L4432"/>
  <c r="E4432"/>
  <c r="M4432"/>
  <c r="L4431"/>
  <c r="E4431"/>
  <c r="M4431"/>
  <c r="M4430"/>
  <c r="L4430"/>
  <c r="E4430"/>
  <c r="L4429"/>
  <c r="K4429"/>
  <c r="J4429"/>
  <c r="I4429"/>
  <c r="H4429"/>
  <c r="G4429"/>
  <c r="F4429"/>
  <c r="M4428"/>
  <c r="L4428"/>
  <c r="E4428"/>
  <c r="L4427"/>
  <c r="L4425"/>
  <c r="E4427"/>
  <c r="M4427"/>
  <c r="L4426"/>
  <c r="E4426"/>
  <c r="E4425"/>
  <c r="M4425"/>
  <c r="K4425"/>
  <c r="J4425"/>
  <c r="I4425"/>
  <c r="H4425"/>
  <c r="G4425"/>
  <c r="F4425"/>
  <c r="L4424"/>
  <c r="M4424"/>
  <c r="E4424"/>
  <c r="L4423"/>
  <c r="M4423"/>
  <c r="E4423"/>
  <c r="L4422"/>
  <c r="E4422"/>
  <c r="M4422"/>
  <c r="L4421"/>
  <c r="E4421"/>
  <c r="M4421"/>
  <c r="L4420"/>
  <c r="M4420"/>
  <c r="E4420"/>
  <c r="L4419"/>
  <c r="M4419"/>
  <c r="E4419"/>
  <c r="L4418"/>
  <c r="E4418"/>
  <c r="E4417"/>
  <c r="M4417"/>
  <c r="L4417"/>
  <c r="K4417"/>
  <c r="J4417"/>
  <c r="I4417"/>
  <c r="H4417"/>
  <c r="G4417"/>
  <c r="F4417"/>
  <c r="L4416"/>
  <c r="E4416"/>
  <c r="M4416"/>
  <c r="L4415"/>
  <c r="L4413"/>
  <c r="E4415"/>
  <c r="M4415"/>
  <c r="L4414"/>
  <c r="E4414"/>
  <c r="E4413"/>
  <c r="M4413"/>
  <c r="K4413"/>
  <c r="J4413"/>
  <c r="I4413"/>
  <c r="H4413"/>
  <c r="G4413"/>
  <c r="F4413"/>
  <c r="L4412"/>
  <c r="E4412"/>
  <c r="M4412"/>
  <c r="L4411"/>
  <c r="M4411"/>
  <c r="E4411"/>
  <c r="L4410"/>
  <c r="E4410"/>
  <c r="M4410"/>
  <c r="L4409"/>
  <c r="M4409"/>
  <c r="E4409"/>
  <c r="L4408"/>
  <c r="E4408"/>
  <c r="M4408"/>
  <c r="L4407"/>
  <c r="M4407"/>
  <c r="E4407"/>
  <c r="K4406"/>
  <c r="J4406"/>
  <c r="I4406"/>
  <c r="H4406"/>
  <c r="G4406"/>
  <c r="F4406"/>
  <c r="E4406"/>
  <c r="L4405"/>
  <c r="E4405"/>
  <c r="M4405"/>
  <c r="M4404"/>
  <c r="L4404"/>
  <c r="E4404"/>
  <c r="L4403"/>
  <c r="E4403"/>
  <c r="E4399"/>
  <c r="M4399"/>
  <c r="L4402"/>
  <c r="E4402"/>
  <c r="M4402"/>
  <c r="L4401"/>
  <c r="E4401"/>
  <c r="M4401"/>
  <c r="M4400"/>
  <c r="L4400"/>
  <c r="E4400"/>
  <c r="L4399"/>
  <c r="K4399"/>
  <c r="J4399"/>
  <c r="I4399"/>
  <c r="H4399"/>
  <c r="G4399"/>
  <c r="F4399"/>
  <c r="M4398"/>
  <c r="L4398"/>
  <c r="E4398"/>
  <c r="L4397"/>
  <c r="E4397"/>
  <c r="M4397"/>
  <c r="L4396"/>
  <c r="E4396"/>
  <c r="M4396"/>
  <c r="M4395"/>
  <c r="L4395"/>
  <c r="E4395"/>
  <c r="M4394"/>
  <c r="L4394"/>
  <c r="E4394"/>
  <c r="L4393"/>
  <c r="L4390"/>
  <c r="E4393"/>
  <c r="M4393"/>
  <c r="L4392"/>
  <c r="E4392"/>
  <c r="M4392"/>
  <c r="L4391"/>
  <c r="E4391"/>
  <c r="M4391"/>
  <c r="K4390"/>
  <c r="J4390"/>
  <c r="I4390"/>
  <c r="H4390"/>
  <c r="G4390"/>
  <c r="F4390"/>
  <c r="M4389"/>
  <c r="L4389"/>
  <c r="E4389"/>
  <c r="M4388"/>
  <c r="L4388"/>
  <c r="E4388"/>
  <c r="L4387"/>
  <c r="E4387"/>
  <c r="M4387"/>
  <c r="L4386"/>
  <c r="E4386"/>
  <c r="M4386"/>
  <c r="M4385"/>
  <c r="L4385"/>
  <c r="E4385"/>
  <c r="M4384"/>
  <c r="L4384"/>
  <c r="E4384"/>
  <c r="L4383"/>
  <c r="L4381"/>
  <c r="E4383"/>
  <c r="M4383"/>
  <c r="L4382"/>
  <c r="E4382"/>
  <c r="E4381"/>
  <c r="K4381"/>
  <c r="J4381"/>
  <c r="I4381"/>
  <c r="H4381"/>
  <c r="G4381"/>
  <c r="F4381"/>
  <c r="L4380"/>
  <c r="E4380"/>
  <c r="M4380"/>
  <c r="L4379"/>
  <c r="E4379"/>
  <c r="M4379"/>
  <c r="L4378"/>
  <c r="E4378"/>
  <c r="M4378"/>
  <c r="L4377"/>
  <c r="M4377"/>
  <c r="E4377"/>
  <c r="L4376"/>
  <c r="E4376"/>
  <c r="M4376"/>
  <c r="L4375"/>
  <c r="L4374"/>
  <c r="E4375"/>
  <c r="M4375"/>
  <c r="K4374"/>
  <c r="J4374"/>
  <c r="I4374"/>
  <c r="H4374"/>
  <c r="G4374"/>
  <c r="F4374"/>
  <c r="E4374"/>
  <c r="M4374"/>
  <c r="L4373"/>
  <c r="E4373"/>
  <c r="M4373"/>
  <c r="L4372"/>
  <c r="E4372"/>
  <c r="M4372"/>
  <c r="L4371"/>
  <c r="E4371"/>
  <c r="M4371"/>
  <c r="L4370"/>
  <c r="M4370"/>
  <c r="E4370"/>
  <c r="M4369"/>
  <c r="L4369"/>
  <c r="L4368"/>
  <c r="E4369"/>
  <c r="K4368"/>
  <c r="J4368"/>
  <c r="I4368"/>
  <c r="H4368"/>
  <c r="G4368"/>
  <c r="F4368"/>
  <c r="L4367"/>
  <c r="E4367"/>
  <c r="M4367"/>
  <c r="L4366"/>
  <c r="E4366"/>
  <c r="M4366"/>
  <c r="L4365"/>
  <c r="L4364"/>
  <c r="E4365"/>
  <c r="E4364"/>
  <c r="K4364"/>
  <c r="J4364"/>
  <c r="I4364"/>
  <c r="H4364"/>
  <c r="G4364"/>
  <c r="F4364"/>
  <c r="L4363"/>
  <c r="E4363"/>
  <c r="M4363"/>
  <c r="L4362"/>
  <c r="E4362"/>
  <c r="M4362"/>
  <c r="L4361"/>
  <c r="E4361"/>
  <c r="M4361"/>
  <c r="M4360"/>
  <c r="L4360"/>
  <c r="E4360"/>
  <c r="L4359"/>
  <c r="E4359"/>
  <c r="M4359"/>
  <c r="L4358"/>
  <c r="E4358"/>
  <c r="M4358"/>
  <c r="L4357"/>
  <c r="E4357"/>
  <c r="M4357"/>
  <c r="M4356"/>
  <c r="L4356"/>
  <c r="E4356"/>
  <c r="L4355"/>
  <c r="E4355"/>
  <c r="M4355"/>
  <c r="L4354"/>
  <c r="E4354"/>
  <c r="M4354"/>
  <c r="L4353"/>
  <c r="E4353"/>
  <c r="M4353"/>
  <c r="M4352"/>
  <c r="L4352"/>
  <c r="E4352"/>
  <c r="L4351"/>
  <c r="E4351"/>
  <c r="M4351"/>
  <c r="L4350"/>
  <c r="E4350"/>
  <c r="M4350"/>
  <c r="L4349"/>
  <c r="E4349"/>
  <c r="M4349"/>
  <c r="M4348"/>
  <c r="L4348"/>
  <c r="E4348"/>
  <c r="L4347"/>
  <c r="L4346"/>
  <c r="E4347"/>
  <c r="K4346"/>
  <c r="J4346"/>
  <c r="I4346"/>
  <c r="H4346"/>
  <c r="G4346"/>
  <c r="F4346"/>
  <c r="L4345"/>
  <c r="E4345"/>
  <c r="M4345"/>
  <c r="L4344"/>
  <c r="E4344"/>
  <c r="M4344"/>
  <c r="M4343"/>
  <c r="L4343"/>
  <c r="E4343"/>
  <c r="M4342"/>
  <c r="L4342"/>
  <c r="E4342"/>
  <c r="L4341"/>
  <c r="E4341"/>
  <c r="E4337"/>
  <c r="M4337"/>
  <c r="L4340"/>
  <c r="E4340"/>
  <c r="M4340"/>
  <c r="M4339"/>
  <c r="L4339"/>
  <c r="E4339"/>
  <c r="M4338"/>
  <c r="L4338"/>
  <c r="E4338"/>
  <c r="L4337"/>
  <c r="K4337"/>
  <c r="J4337"/>
  <c r="I4337"/>
  <c r="H4337"/>
  <c r="G4337"/>
  <c r="F4337"/>
  <c r="M4336"/>
  <c r="L4336"/>
  <c r="E4336"/>
  <c r="L4335"/>
  <c r="E4335"/>
  <c r="E4331"/>
  <c r="M4331"/>
  <c r="L4334"/>
  <c r="E4334"/>
  <c r="M4334"/>
  <c r="M4333"/>
  <c r="L4333"/>
  <c r="E4333"/>
  <c r="M4332"/>
  <c r="L4332"/>
  <c r="E4332"/>
  <c r="L4331"/>
  <c r="K4331"/>
  <c r="J4331"/>
  <c r="I4331"/>
  <c r="H4331"/>
  <c r="G4331"/>
  <c r="F4331"/>
  <c r="M4330"/>
  <c r="L4330"/>
  <c r="E4330"/>
  <c r="L4329"/>
  <c r="L4328"/>
  <c r="E4329"/>
  <c r="E4328"/>
  <c r="K4328"/>
  <c r="K4443"/>
  <c r="J4328"/>
  <c r="J4443"/>
  <c r="I4328"/>
  <c r="I4443"/>
  <c r="H4328"/>
  <c r="H4443"/>
  <c r="G4328"/>
  <c r="G4443"/>
  <c r="F4328"/>
  <c r="F4443"/>
  <c r="C4325"/>
  <c r="N4443" s="1"/>
  <c r="C4324"/>
  <c r="L4323"/>
  <c r="K4323"/>
  <c r="J4323"/>
  <c r="I4323"/>
  <c r="H4323"/>
  <c r="G4323"/>
  <c r="F4323"/>
  <c r="E4323"/>
  <c r="L4322"/>
  <c r="K4322"/>
  <c r="J4322"/>
  <c r="I4322"/>
  <c r="H4322"/>
  <c r="G4322"/>
  <c r="F4322"/>
  <c r="E4322"/>
  <c r="E4319"/>
  <c r="B4318"/>
  <c r="F4317"/>
  <c r="B4315"/>
  <c r="F4314"/>
  <c r="E4314"/>
  <c r="B4314"/>
  <c r="M4309"/>
  <c r="D4306"/>
  <c r="M4305"/>
  <c r="M4304"/>
  <c r="M4303"/>
  <c r="L4302"/>
  <c r="E4302"/>
  <c r="M4301"/>
  <c r="L4300"/>
  <c r="M4300"/>
  <c r="E4300"/>
  <c r="L4299"/>
  <c r="L4297"/>
  <c r="E4299"/>
  <c r="M4299"/>
  <c r="L4298"/>
  <c r="E4298"/>
  <c r="M4298"/>
  <c r="L4296"/>
  <c r="E4296"/>
  <c r="M4296"/>
  <c r="L4295"/>
  <c r="E4295"/>
  <c r="L4294"/>
  <c r="E4294"/>
  <c r="M4294"/>
  <c r="L4293"/>
  <c r="L4292"/>
  <c r="E4293"/>
  <c r="E4292"/>
  <c r="M4292"/>
  <c r="K4292"/>
  <c r="J4292"/>
  <c r="I4292"/>
  <c r="H4292"/>
  <c r="G4292"/>
  <c r="F4292"/>
  <c r="M4291"/>
  <c r="L4291"/>
  <c r="E4291"/>
  <c r="L4290"/>
  <c r="M4290"/>
  <c r="E4290"/>
  <c r="L4289"/>
  <c r="L4288"/>
  <c r="E4289"/>
  <c r="E4288"/>
  <c r="K4288"/>
  <c r="J4288"/>
  <c r="I4288"/>
  <c r="H4288"/>
  <c r="G4288"/>
  <c r="F4288"/>
  <c r="L4287"/>
  <c r="M4287"/>
  <c r="E4287"/>
  <c r="L4286"/>
  <c r="E4286"/>
  <c r="M4286"/>
  <c r="L4285"/>
  <c r="E4285"/>
  <c r="M4285"/>
  <c r="L4284"/>
  <c r="E4284"/>
  <c r="M4284"/>
  <c r="L4283"/>
  <c r="E4283"/>
  <c r="L4282"/>
  <c r="M4282"/>
  <c r="E4282"/>
  <c r="M4281"/>
  <c r="L4281"/>
  <c r="L4280"/>
  <c r="E4281"/>
  <c r="K4280"/>
  <c r="J4280"/>
  <c r="I4280"/>
  <c r="H4280"/>
  <c r="G4280"/>
  <c r="F4280"/>
  <c r="L4279"/>
  <c r="E4279"/>
  <c r="M4279"/>
  <c r="L4278"/>
  <c r="E4278"/>
  <c r="M4278"/>
  <c r="L4277"/>
  <c r="L4276"/>
  <c r="E4277"/>
  <c r="E4276"/>
  <c r="K4276"/>
  <c r="J4276"/>
  <c r="I4276"/>
  <c r="H4276"/>
  <c r="G4276"/>
  <c r="F4276"/>
  <c r="L4275"/>
  <c r="E4275"/>
  <c r="M4275"/>
  <c r="L4274"/>
  <c r="M4274"/>
  <c r="E4274"/>
  <c r="M4273"/>
  <c r="L4273"/>
  <c r="E4273"/>
  <c r="L4272"/>
  <c r="M4272"/>
  <c r="E4272"/>
  <c r="L4271"/>
  <c r="L4269"/>
  <c r="E4271"/>
  <c r="E4269"/>
  <c r="M4269"/>
  <c r="L4270"/>
  <c r="E4270"/>
  <c r="M4270"/>
  <c r="K4269"/>
  <c r="J4269"/>
  <c r="I4269"/>
  <c r="H4269"/>
  <c r="G4269"/>
  <c r="F4269"/>
  <c r="L4268"/>
  <c r="M4268"/>
  <c r="E4268"/>
  <c r="M4267"/>
  <c r="L4267"/>
  <c r="E4267"/>
  <c r="L4266"/>
  <c r="M4266"/>
  <c r="E4266"/>
  <c r="L4265"/>
  <c r="E4265"/>
  <c r="M4265"/>
  <c r="L4264"/>
  <c r="M4264"/>
  <c r="E4264"/>
  <c r="M4263"/>
  <c r="L4263"/>
  <c r="L4262"/>
  <c r="E4263"/>
  <c r="K4262"/>
  <c r="J4262"/>
  <c r="I4262"/>
  <c r="H4262"/>
  <c r="G4262"/>
  <c r="F4262"/>
  <c r="L4261"/>
  <c r="E4261"/>
  <c r="M4261"/>
  <c r="L4260"/>
  <c r="E4260"/>
  <c r="M4260"/>
  <c r="L4259"/>
  <c r="E4259"/>
  <c r="M4259"/>
  <c r="L4258"/>
  <c r="E4258"/>
  <c r="M4258"/>
  <c r="L4257"/>
  <c r="E4257"/>
  <c r="M4257"/>
  <c r="L4256"/>
  <c r="E4256"/>
  <c r="M4256"/>
  <c r="L4255"/>
  <c r="M4255"/>
  <c r="E4255"/>
  <c r="L4254"/>
  <c r="L4253"/>
  <c r="E4254"/>
  <c r="M4254"/>
  <c r="K4253"/>
  <c r="J4253"/>
  <c r="I4253"/>
  <c r="H4253"/>
  <c r="G4253"/>
  <c r="F4253"/>
  <c r="L4252"/>
  <c r="E4252"/>
  <c r="M4252"/>
  <c r="M4251"/>
  <c r="L4251"/>
  <c r="E4251"/>
  <c r="L4250"/>
  <c r="M4250"/>
  <c r="E4250"/>
  <c r="L4249"/>
  <c r="E4249"/>
  <c r="M4249"/>
  <c r="L4248"/>
  <c r="E4248"/>
  <c r="M4248"/>
  <c r="M4247"/>
  <c r="L4247"/>
  <c r="E4247"/>
  <c r="L4246"/>
  <c r="M4246"/>
  <c r="E4246"/>
  <c r="L4245"/>
  <c r="L4244"/>
  <c r="E4245"/>
  <c r="E4244"/>
  <c r="M4244"/>
  <c r="K4244"/>
  <c r="J4244"/>
  <c r="I4244"/>
  <c r="H4244"/>
  <c r="G4244"/>
  <c r="F4244"/>
  <c r="L4243"/>
  <c r="E4243"/>
  <c r="M4243"/>
  <c r="L4242"/>
  <c r="M4242"/>
  <c r="E4242"/>
  <c r="M4241"/>
  <c r="L4241"/>
  <c r="E4241"/>
  <c r="L4240"/>
  <c r="M4240"/>
  <c r="E4240"/>
  <c r="L4239"/>
  <c r="L4237"/>
  <c r="E4239"/>
  <c r="E4237"/>
  <c r="L4238"/>
  <c r="E4238"/>
  <c r="M4238"/>
  <c r="K4237"/>
  <c r="J4237"/>
  <c r="I4237"/>
  <c r="H4237"/>
  <c r="G4237"/>
  <c r="F4237"/>
  <c r="L4236"/>
  <c r="E4236"/>
  <c r="M4236"/>
  <c r="L4235"/>
  <c r="E4235"/>
  <c r="M4235"/>
  <c r="L4234"/>
  <c r="E4234"/>
  <c r="M4234"/>
  <c r="L4233"/>
  <c r="E4233"/>
  <c r="E4231"/>
  <c r="M4233"/>
  <c r="L4232"/>
  <c r="L4231"/>
  <c r="E4232"/>
  <c r="K4231"/>
  <c r="J4231"/>
  <c r="I4231"/>
  <c r="H4231"/>
  <c r="G4231"/>
  <c r="F4231"/>
  <c r="L4230"/>
  <c r="E4230"/>
  <c r="M4230"/>
  <c r="L4229"/>
  <c r="L4227"/>
  <c r="E4229"/>
  <c r="M4229"/>
  <c r="L4228"/>
  <c r="E4228"/>
  <c r="K4227"/>
  <c r="J4227"/>
  <c r="I4227"/>
  <c r="H4227"/>
  <c r="G4227"/>
  <c r="F4227"/>
  <c r="L4226"/>
  <c r="M4226"/>
  <c r="E4226"/>
  <c r="L4225"/>
  <c r="E4225"/>
  <c r="M4225"/>
  <c r="L4224"/>
  <c r="M4224"/>
  <c r="E4224"/>
  <c r="M4223"/>
  <c r="L4223"/>
  <c r="E4223"/>
  <c r="L4222"/>
  <c r="M4222"/>
  <c r="E4222"/>
  <c r="L4221"/>
  <c r="E4221"/>
  <c r="M4221"/>
  <c r="L4220"/>
  <c r="M4220"/>
  <c r="E4220"/>
  <c r="M4219"/>
  <c r="L4219"/>
  <c r="E4219"/>
  <c r="L4218"/>
  <c r="M4218"/>
  <c r="E4218"/>
  <c r="L4217"/>
  <c r="E4217"/>
  <c r="M4217"/>
  <c r="L4216"/>
  <c r="M4216"/>
  <c r="E4216"/>
  <c r="M4215"/>
  <c r="L4215"/>
  <c r="E4215"/>
  <c r="L4214"/>
  <c r="M4214"/>
  <c r="E4214"/>
  <c r="L4213"/>
  <c r="E4213"/>
  <c r="M4213"/>
  <c r="L4212"/>
  <c r="M4212"/>
  <c r="E4212"/>
  <c r="M4211"/>
  <c r="L4211"/>
  <c r="E4211"/>
  <c r="L4210"/>
  <c r="M4210"/>
  <c r="E4210"/>
  <c r="K4209"/>
  <c r="J4209"/>
  <c r="I4209"/>
  <c r="H4209"/>
  <c r="G4209"/>
  <c r="F4209"/>
  <c r="L4208"/>
  <c r="M4208"/>
  <c r="E4208"/>
  <c r="L4207"/>
  <c r="E4207"/>
  <c r="M4207"/>
  <c r="L4206"/>
  <c r="E4206"/>
  <c r="M4206"/>
  <c r="M4205"/>
  <c r="L4205"/>
  <c r="E4205"/>
  <c r="L4204"/>
  <c r="M4204"/>
  <c r="E4204"/>
  <c r="L4203"/>
  <c r="E4203"/>
  <c r="L4202"/>
  <c r="E4202"/>
  <c r="M4202"/>
  <c r="L4201"/>
  <c r="E4201"/>
  <c r="M4201"/>
  <c r="K4200"/>
  <c r="J4200"/>
  <c r="I4200"/>
  <c r="H4200"/>
  <c r="G4200"/>
  <c r="F4200"/>
  <c r="M4199"/>
  <c r="L4199"/>
  <c r="E4199"/>
  <c r="L4198"/>
  <c r="M4198"/>
  <c r="E4198"/>
  <c r="L4197"/>
  <c r="E4197"/>
  <c r="M4197"/>
  <c r="L4196"/>
  <c r="M4196"/>
  <c r="E4196"/>
  <c r="M4195"/>
  <c r="L4195"/>
  <c r="L4194"/>
  <c r="E4195"/>
  <c r="K4194"/>
  <c r="J4194"/>
  <c r="I4194"/>
  <c r="H4194"/>
  <c r="G4194"/>
  <c r="F4194"/>
  <c r="L4193"/>
  <c r="E4193"/>
  <c r="M4193"/>
  <c r="L4192"/>
  <c r="E4192"/>
  <c r="M4192"/>
  <c r="E4191"/>
  <c r="K4191"/>
  <c r="K4306"/>
  <c r="J4191"/>
  <c r="J4306"/>
  <c r="I4191"/>
  <c r="I4306"/>
  <c r="H4191"/>
  <c r="H4306"/>
  <c r="G4191"/>
  <c r="G4306"/>
  <c r="F4191"/>
  <c r="F4306"/>
  <c r="C4188"/>
  <c r="N4306"/>
  <c r="C4187"/>
  <c r="L4186"/>
  <c r="K4186"/>
  <c r="J4186"/>
  <c r="I4186"/>
  <c r="H4186"/>
  <c r="G4186"/>
  <c r="F4186"/>
  <c r="E4186"/>
  <c r="L4185"/>
  <c r="K4185"/>
  <c r="J4185"/>
  <c r="I4185"/>
  <c r="H4185"/>
  <c r="G4185"/>
  <c r="F4185"/>
  <c r="E4185"/>
  <c r="E4182"/>
  <c r="B4181"/>
  <c r="F4180"/>
  <c r="B4178"/>
  <c r="F4177"/>
  <c r="E4177"/>
  <c r="B4177"/>
  <c r="M4172"/>
  <c r="D4169"/>
  <c r="M4168"/>
  <c r="M4167"/>
  <c r="M4166"/>
  <c r="L4165"/>
  <c r="E4165"/>
  <c r="M4164"/>
  <c r="L4163"/>
  <c r="E4163"/>
  <c r="M4163"/>
  <c r="L4162"/>
  <c r="M4162"/>
  <c r="E4162"/>
  <c r="M4161"/>
  <c r="L4161"/>
  <c r="L4160"/>
  <c r="E4161"/>
  <c r="L4159"/>
  <c r="E4159"/>
  <c r="L4158"/>
  <c r="E4158"/>
  <c r="M4158"/>
  <c r="M4157"/>
  <c r="L4157"/>
  <c r="E4157"/>
  <c r="M4156"/>
  <c r="L4156"/>
  <c r="E4156"/>
  <c r="L4155"/>
  <c r="K4155"/>
  <c r="J4155"/>
  <c r="I4155"/>
  <c r="H4155"/>
  <c r="G4155"/>
  <c r="F4155"/>
  <c r="M4154"/>
  <c r="L4154"/>
  <c r="E4154"/>
  <c r="L4153"/>
  <c r="L4151"/>
  <c r="E4153"/>
  <c r="M4153"/>
  <c r="L4152"/>
  <c r="E4152"/>
  <c r="E4151"/>
  <c r="K4151"/>
  <c r="J4151"/>
  <c r="I4151"/>
  <c r="H4151"/>
  <c r="G4151"/>
  <c r="F4151"/>
  <c r="L4150"/>
  <c r="E4150"/>
  <c r="L4149"/>
  <c r="E4149"/>
  <c r="L4148"/>
  <c r="E4148"/>
  <c r="M4148"/>
  <c r="L4147"/>
  <c r="M4147"/>
  <c r="E4147"/>
  <c r="L4146"/>
  <c r="E4146"/>
  <c r="L4145"/>
  <c r="L4143"/>
  <c r="E4145"/>
  <c r="L4144"/>
  <c r="E4144"/>
  <c r="K4143"/>
  <c r="J4143"/>
  <c r="I4143"/>
  <c r="H4143"/>
  <c r="G4143"/>
  <c r="F4143"/>
  <c r="L4142"/>
  <c r="E4142"/>
  <c r="M4142"/>
  <c r="L4141"/>
  <c r="E4141"/>
  <c r="M4141"/>
  <c r="L4140"/>
  <c r="L4139"/>
  <c r="E4140"/>
  <c r="E4139"/>
  <c r="K4139"/>
  <c r="J4139"/>
  <c r="I4139"/>
  <c r="H4139"/>
  <c r="G4139"/>
  <c r="F4139"/>
  <c r="L4138"/>
  <c r="E4138"/>
  <c r="M4138"/>
  <c r="M4137"/>
  <c r="L4137"/>
  <c r="E4137"/>
  <c r="M4136"/>
  <c r="L4136"/>
  <c r="E4136"/>
  <c r="L4135"/>
  <c r="L4132"/>
  <c r="E4135"/>
  <c r="M4135"/>
  <c r="L4134"/>
  <c r="E4134"/>
  <c r="M4134"/>
  <c r="L4133"/>
  <c r="E4133"/>
  <c r="K4132"/>
  <c r="J4132"/>
  <c r="I4132"/>
  <c r="H4132"/>
  <c r="G4132"/>
  <c r="F4132"/>
  <c r="M4131"/>
  <c r="L4131"/>
  <c r="E4131"/>
  <c r="L4130"/>
  <c r="E4130"/>
  <c r="L4129"/>
  <c r="E4129"/>
  <c r="M4129"/>
  <c r="L4128"/>
  <c r="M4128"/>
  <c r="E4128"/>
  <c r="M4127"/>
  <c r="L4127"/>
  <c r="E4127"/>
  <c r="L4126"/>
  <c r="E4126"/>
  <c r="M4126"/>
  <c r="K4125"/>
  <c r="J4125"/>
  <c r="I4125"/>
  <c r="H4125"/>
  <c r="G4125"/>
  <c r="F4125"/>
  <c r="M4124"/>
  <c r="L4124"/>
  <c r="E4124"/>
  <c r="L4123"/>
  <c r="E4123"/>
  <c r="L4122"/>
  <c r="E4122"/>
  <c r="M4122"/>
  <c r="L4121"/>
  <c r="E4121"/>
  <c r="M4121"/>
  <c r="M4120"/>
  <c r="L4120"/>
  <c r="E4120"/>
  <c r="L4119"/>
  <c r="M4119"/>
  <c r="E4119"/>
  <c r="L4118"/>
  <c r="E4118"/>
  <c r="L4117"/>
  <c r="E4117"/>
  <c r="M4117"/>
  <c r="K4116"/>
  <c r="J4116"/>
  <c r="I4116"/>
  <c r="H4116"/>
  <c r="G4116"/>
  <c r="F4116"/>
  <c r="M4115"/>
  <c r="L4115"/>
  <c r="E4115"/>
  <c r="L4114"/>
  <c r="E4114"/>
  <c r="L4113"/>
  <c r="E4113"/>
  <c r="M4113"/>
  <c r="L4112"/>
  <c r="M4112"/>
  <c r="E4112"/>
  <c r="M4111"/>
  <c r="L4111"/>
  <c r="E4111"/>
  <c r="L4110"/>
  <c r="L4107"/>
  <c r="E4110"/>
  <c r="L4109"/>
  <c r="E4109"/>
  <c r="M4109"/>
  <c r="L4108"/>
  <c r="E4108"/>
  <c r="E4107"/>
  <c r="K4107"/>
  <c r="J4107"/>
  <c r="I4107"/>
  <c r="H4107"/>
  <c r="G4107"/>
  <c r="F4107"/>
  <c r="L4106"/>
  <c r="E4106"/>
  <c r="M4106"/>
  <c r="L4105"/>
  <c r="E4105"/>
  <c r="M4105"/>
  <c r="L4104"/>
  <c r="E4104"/>
  <c r="M4104"/>
  <c r="L4103"/>
  <c r="M4103"/>
  <c r="E4103"/>
  <c r="L4102"/>
  <c r="E4102"/>
  <c r="M4102"/>
  <c r="L4101"/>
  <c r="E4101"/>
  <c r="M4101"/>
  <c r="K4100"/>
  <c r="J4100"/>
  <c r="I4100"/>
  <c r="H4100"/>
  <c r="G4100"/>
  <c r="F4100"/>
  <c r="E4100"/>
  <c r="L4099"/>
  <c r="E4099"/>
  <c r="L4098"/>
  <c r="E4098"/>
  <c r="L4097"/>
  <c r="E4097"/>
  <c r="M4097"/>
  <c r="L4096"/>
  <c r="M4096"/>
  <c r="E4096"/>
  <c r="M4095"/>
  <c r="L4095"/>
  <c r="L4094"/>
  <c r="E4095"/>
  <c r="K4094"/>
  <c r="J4094"/>
  <c r="I4094"/>
  <c r="H4094"/>
  <c r="G4094"/>
  <c r="F4094"/>
  <c r="L4093"/>
  <c r="E4093"/>
  <c r="M4092"/>
  <c r="L4092"/>
  <c r="E4092"/>
  <c r="L4091"/>
  <c r="L4090"/>
  <c r="E4091"/>
  <c r="K4090"/>
  <c r="J4090"/>
  <c r="I4090"/>
  <c r="H4090"/>
  <c r="G4090"/>
  <c r="F4090"/>
  <c r="L4089"/>
  <c r="E4089"/>
  <c r="M4089"/>
  <c r="L4088"/>
  <c r="M4088"/>
  <c r="E4088"/>
  <c r="M4087"/>
  <c r="L4087"/>
  <c r="E4087"/>
  <c r="L4086"/>
  <c r="E4086"/>
  <c r="M4086"/>
  <c r="L4085"/>
  <c r="E4085"/>
  <c r="M4085"/>
  <c r="L4084"/>
  <c r="M4084"/>
  <c r="E4084"/>
  <c r="M4083"/>
  <c r="L4083"/>
  <c r="E4083"/>
  <c r="L4082"/>
  <c r="E4082"/>
  <c r="M4082"/>
  <c r="L4081"/>
  <c r="E4081"/>
  <c r="M4081"/>
  <c r="L4080"/>
  <c r="M4080"/>
  <c r="E4080"/>
  <c r="M4079"/>
  <c r="L4079"/>
  <c r="E4079"/>
  <c r="L4078"/>
  <c r="E4078"/>
  <c r="M4078"/>
  <c r="L4077"/>
  <c r="E4077"/>
  <c r="M4077"/>
  <c r="L4076"/>
  <c r="M4076"/>
  <c r="E4076"/>
  <c r="M4075"/>
  <c r="L4075"/>
  <c r="E4075"/>
  <c r="L4074"/>
  <c r="L4072"/>
  <c r="E4074"/>
  <c r="M4074"/>
  <c r="L4073"/>
  <c r="E4073"/>
  <c r="E4072"/>
  <c r="K4072"/>
  <c r="J4072"/>
  <c r="I4072"/>
  <c r="H4072"/>
  <c r="G4072"/>
  <c r="F4072"/>
  <c r="L4071"/>
  <c r="E4071"/>
  <c r="M4071"/>
  <c r="L4070"/>
  <c r="E4070"/>
  <c r="M4070"/>
  <c r="L4069"/>
  <c r="E4069"/>
  <c r="M4069"/>
  <c r="M4068"/>
  <c r="L4068"/>
  <c r="E4068"/>
  <c r="L4067"/>
  <c r="L4063"/>
  <c r="E4067"/>
  <c r="L4066"/>
  <c r="E4066"/>
  <c r="M4066"/>
  <c r="L4065"/>
  <c r="E4065"/>
  <c r="M4065"/>
  <c r="M4064"/>
  <c r="L4064"/>
  <c r="E4064"/>
  <c r="K4063"/>
  <c r="J4063"/>
  <c r="I4063"/>
  <c r="H4063"/>
  <c r="H4169"/>
  <c r="G4063"/>
  <c r="F4063"/>
  <c r="L4062"/>
  <c r="E4062"/>
  <c r="L4061"/>
  <c r="E4061"/>
  <c r="M4061"/>
  <c r="L4060"/>
  <c r="M4060"/>
  <c r="E4060"/>
  <c r="M4059"/>
  <c r="L4059"/>
  <c r="E4059"/>
  <c r="L4058"/>
  <c r="E4058"/>
  <c r="K4057"/>
  <c r="J4057"/>
  <c r="J4169"/>
  <c r="I4057"/>
  <c r="H4057"/>
  <c r="G4057"/>
  <c r="F4057"/>
  <c r="F4169"/>
  <c r="M4056"/>
  <c r="L4056"/>
  <c r="E4056"/>
  <c r="L4055"/>
  <c r="L4054"/>
  <c r="E4055"/>
  <c r="E4054"/>
  <c r="K4054"/>
  <c r="K4169"/>
  <c r="J4054"/>
  <c r="I4054"/>
  <c r="I4169"/>
  <c r="H4054"/>
  <c r="G4054"/>
  <c r="G4169"/>
  <c r="F4054"/>
  <c r="C4051"/>
  <c r="N4169"/>
  <c r="C4050"/>
  <c r="L4049"/>
  <c r="K4049"/>
  <c r="J4049"/>
  <c r="I4049"/>
  <c r="H4049"/>
  <c r="G4049"/>
  <c r="F4049"/>
  <c r="E4049"/>
  <c r="L4048"/>
  <c r="K4048"/>
  <c r="J4048"/>
  <c r="I4048"/>
  <c r="H4048"/>
  <c r="G4048"/>
  <c r="F4048"/>
  <c r="E4048"/>
  <c r="E4045"/>
  <c r="B4044"/>
  <c r="F4043"/>
  <c r="B4041"/>
  <c r="F4040"/>
  <c r="E4040"/>
  <c r="B4040"/>
  <c r="M4035"/>
  <c r="D4032"/>
  <c r="M4031"/>
  <c r="M4030"/>
  <c r="M4029"/>
  <c r="L4028"/>
  <c r="E4028"/>
  <c r="M4027"/>
  <c r="L4026"/>
  <c r="E4026"/>
  <c r="M4026"/>
  <c r="L4025"/>
  <c r="E4025"/>
  <c r="M4025"/>
  <c r="L4024"/>
  <c r="E4024"/>
  <c r="M4024"/>
  <c r="L4022"/>
  <c r="M4022"/>
  <c r="E4022"/>
  <c r="L4021"/>
  <c r="L4018"/>
  <c r="E4021"/>
  <c r="M4021"/>
  <c r="L4020"/>
  <c r="M4020"/>
  <c r="E4020"/>
  <c r="L4019"/>
  <c r="E4019"/>
  <c r="K4018"/>
  <c r="J4018"/>
  <c r="I4018"/>
  <c r="H4018"/>
  <c r="G4018"/>
  <c r="F4018"/>
  <c r="L4017"/>
  <c r="E4017"/>
  <c r="M4017"/>
  <c r="L4016"/>
  <c r="E4016"/>
  <c r="M4016"/>
  <c r="L4015"/>
  <c r="L4014"/>
  <c r="E4015"/>
  <c r="E4014"/>
  <c r="K4014"/>
  <c r="J4014"/>
  <c r="I4014"/>
  <c r="H4014"/>
  <c r="G4014"/>
  <c r="F4014"/>
  <c r="L4013"/>
  <c r="E4013"/>
  <c r="M4013"/>
  <c r="L4012"/>
  <c r="E4012"/>
  <c r="M4012"/>
  <c r="M4011"/>
  <c r="L4011"/>
  <c r="E4011"/>
  <c r="L4010"/>
  <c r="E4010"/>
  <c r="L4009"/>
  <c r="E4009"/>
  <c r="M4009"/>
  <c r="L4008"/>
  <c r="E4008"/>
  <c r="M4008"/>
  <c r="M4007"/>
  <c r="L4007"/>
  <c r="E4007"/>
  <c r="L4006"/>
  <c r="K4006"/>
  <c r="J4006"/>
  <c r="I4006"/>
  <c r="H4006"/>
  <c r="G4006"/>
  <c r="F4006"/>
  <c r="M4005"/>
  <c r="L4005"/>
  <c r="E4005"/>
  <c r="L4004"/>
  <c r="L4002"/>
  <c r="E4004"/>
  <c r="M4004"/>
  <c r="L4003"/>
  <c r="E4003"/>
  <c r="E4002"/>
  <c r="K4002"/>
  <c r="J4002"/>
  <c r="I4002"/>
  <c r="H4002"/>
  <c r="G4002"/>
  <c r="F4002"/>
  <c r="L4001"/>
  <c r="E4001"/>
  <c r="L4000"/>
  <c r="M4000"/>
  <c r="E4000"/>
  <c r="L3999"/>
  <c r="E3999"/>
  <c r="M3999"/>
  <c r="L3998"/>
  <c r="M3998"/>
  <c r="E3998"/>
  <c r="L3997"/>
  <c r="E3997"/>
  <c r="M3997"/>
  <c r="L3996"/>
  <c r="M3996"/>
  <c r="E3996"/>
  <c r="K3995"/>
  <c r="J3995"/>
  <c r="I3995"/>
  <c r="H3995"/>
  <c r="G3995"/>
  <c r="F3995"/>
  <c r="E3995"/>
  <c r="L3994"/>
  <c r="E3994"/>
  <c r="M3994"/>
  <c r="M3993"/>
  <c r="L3993"/>
  <c r="E3993"/>
  <c r="L3992"/>
  <c r="E3992"/>
  <c r="L3991"/>
  <c r="E3991"/>
  <c r="M3991"/>
  <c r="L3990"/>
  <c r="E3990"/>
  <c r="M3990"/>
  <c r="M3989"/>
  <c r="L3989"/>
  <c r="E3989"/>
  <c r="L3988"/>
  <c r="K3988"/>
  <c r="J3988"/>
  <c r="I3988"/>
  <c r="H3988"/>
  <c r="G3988"/>
  <c r="F3988"/>
  <c r="M3987"/>
  <c r="L3987"/>
  <c r="E3987"/>
  <c r="L3986"/>
  <c r="E3986"/>
  <c r="M3986"/>
  <c r="L3985"/>
  <c r="E3985"/>
  <c r="M3985"/>
  <c r="L3984"/>
  <c r="E3984"/>
  <c r="M3984"/>
  <c r="M3983"/>
  <c r="L3983"/>
  <c r="E3983"/>
  <c r="L3982"/>
  <c r="L3979"/>
  <c r="E3982"/>
  <c r="M3982"/>
  <c r="L3981"/>
  <c r="E3981"/>
  <c r="M3981"/>
  <c r="L3980"/>
  <c r="E3980"/>
  <c r="K3979"/>
  <c r="J3979"/>
  <c r="I3979"/>
  <c r="H3979"/>
  <c r="G3979"/>
  <c r="F3979"/>
  <c r="M3978"/>
  <c r="L3978"/>
  <c r="E3978"/>
  <c r="M3977"/>
  <c r="L3977"/>
  <c r="E3977"/>
  <c r="L3976"/>
  <c r="E3976"/>
  <c r="M3976"/>
  <c r="L3975"/>
  <c r="E3975"/>
  <c r="M3975"/>
  <c r="M3974"/>
  <c r="L3974"/>
  <c r="E3974"/>
  <c r="M3973"/>
  <c r="L3973"/>
  <c r="E3973"/>
  <c r="L3972"/>
  <c r="L3970"/>
  <c r="E3972"/>
  <c r="M3972"/>
  <c r="L3971"/>
  <c r="E3971"/>
  <c r="E3970"/>
  <c r="K3970"/>
  <c r="J3970"/>
  <c r="I3970"/>
  <c r="H3970"/>
  <c r="G3970"/>
  <c r="F3970"/>
  <c r="L3969"/>
  <c r="E3969"/>
  <c r="M3969"/>
  <c r="L3968"/>
  <c r="E3968"/>
  <c r="M3968"/>
  <c r="L3967"/>
  <c r="E3967"/>
  <c r="M3967"/>
  <c r="L3966"/>
  <c r="M3966"/>
  <c r="E3966"/>
  <c r="L3965"/>
  <c r="E3965"/>
  <c r="M3965"/>
  <c r="L3964"/>
  <c r="E3964"/>
  <c r="M3964"/>
  <c r="K3963"/>
  <c r="J3963"/>
  <c r="I3963"/>
  <c r="H3963"/>
  <c r="G3963"/>
  <c r="F3963"/>
  <c r="E3963"/>
  <c r="L3962"/>
  <c r="E3962"/>
  <c r="L3961"/>
  <c r="E3961"/>
  <c r="L3960"/>
  <c r="E3960"/>
  <c r="M3960"/>
  <c r="L3959"/>
  <c r="M3959"/>
  <c r="E3959"/>
  <c r="M3958"/>
  <c r="L3958"/>
  <c r="L3957"/>
  <c r="E3958"/>
  <c r="K3957"/>
  <c r="J3957"/>
  <c r="I3957"/>
  <c r="H3957"/>
  <c r="G3957"/>
  <c r="F3957"/>
  <c r="L3956"/>
  <c r="E3956"/>
  <c r="L3955"/>
  <c r="E3955"/>
  <c r="M3955"/>
  <c r="L3954"/>
  <c r="L3953"/>
  <c r="E3954"/>
  <c r="E3953"/>
  <c r="K3953"/>
  <c r="J3953"/>
  <c r="I3953"/>
  <c r="H3953"/>
  <c r="G3953"/>
  <c r="F3953"/>
  <c r="L3952"/>
  <c r="E3952"/>
  <c r="M3952"/>
  <c r="L3951"/>
  <c r="E3951"/>
  <c r="M3951"/>
  <c r="L3950"/>
  <c r="E3950"/>
  <c r="M3950"/>
  <c r="M3949"/>
  <c r="L3949"/>
  <c r="E3949"/>
  <c r="L3948"/>
  <c r="E3948"/>
  <c r="L3947"/>
  <c r="E3947"/>
  <c r="M3947"/>
  <c r="L3946"/>
  <c r="E3946"/>
  <c r="M3946"/>
  <c r="M3945"/>
  <c r="L3945"/>
  <c r="E3945"/>
  <c r="L3944"/>
  <c r="E3944"/>
  <c r="M3944"/>
  <c r="L3943"/>
  <c r="E3943"/>
  <c r="M3943"/>
  <c r="L3942"/>
  <c r="E3942"/>
  <c r="M3942"/>
  <c r="M3941"/>
  <c r="L3941"/>
  <c r="E3941"/>
  <c r="L3940"/>
  <c r="E3940"/>
  <c r="L3939"/>
  <c r="E3939"/>
  <c r="M3939"/>
  <c r="L3938"/>
  <c r="E3938"/>
  <c r="M3937"/>
  <c r="L3937"/>
  <c r="E3937"/>
  <c r="L3936"/>
  <c r="E3936"/>
  <c r="K3935"/>
  <c r="J3935"/>
  <c r="I3935"/>
  <c r="H3935"/>
  <c r="G3935"/>
  <c r="F3935"/>
  <c r="L3934"/>
  <c r="E3934"/>
  <c r="M3934"/>
  <c r="L3933"/>
  <c r="E3933"/>
  <c r="M3933"/>
  <c r="M3932"/>
  <c r="L3932"/>
  <c r="E3932"/>
  <c r="M3931"/>
  <c r="L3931"/>
  <c r="E3931"/>
  <c r="L3930"/>
  <c r="E3930"/>
  <c r="M3930"/>
  <c r="L3929"/>
  <c r="E3929"/>
  <c r="M3929"/>
  <c r="M3928"/>
  <c r="L3928"/>
  <c r="E3928"/>
  <c r="M3927"/>
  <c r="L3927"/>
  <c r="L3926"/>
  <c r="E3927"/>
  <c r="K3926"/>
  <c r="J3926"/>
  <c r="I3926"/>
  <c r="H3926"/>
  <c r="G3926"/>
  <c r="F3926"/>
  <c r="L3925"/>
  <c r="E3925"/>
  <c r="M3925"/>
  <c r="L3924"/>
  <c r="M3924"/>
  <c r="E3924"/>
  <c r="L3923"/>
  <c r="E3923"/>
  <c r="L3922"/>
  <c r="L3920"/>
  <c r="E3922"/>
  <c r="L3921"/>
  <c r="E3921"/>
  <c r="M3921"/>
  <c r="K3920"/>
  <c r="J3920"/>
  <c r="I3920"/>
  <c r="H3920"/>
  <c r="H4032"/>
  <c r="G3920"/>
  <c r="F3920"/>
  <c r="M3919"/>
  <c r="L3919"/>
  <c r="E3919"/>
  <c r="L3918"/>
  <c r="L3917"/>
  <c r="E3918"/>
  <c r="E3917"/>
  <c r="M3917"/>
  <c r="K3917"/>
  <c r="K4032"/>
  <c r="J3917"/>
  <c r="I3917"/>
  <c r="I4032"/>
  <c r="H3917"/>
  <c r="G3917"/>
  <c r="G4032"/>
  <c r="F3917"/>
  <c r="C3914"/>
  <c r="N4032" s="1"/>
  <c r="C3913"/>
  <c r="L3912"/>
  <c r="K3912"/>
  <c r="J3912"/>
  <c r="I3912"/>
  <c r="H3912"/>
  <c r="G3912"/>
  <c r="F3912"/>
  <c r="E3912"/>
  <c r="L3911"/>
  <c r="K3911"/>
  <c r="J3911"/>
  <c r="I3911"/>
  <c r="H3911"/>
  <c r="G3911"/>
  <c r="F3911"/>
  <c r="E3911"/>
  <c r="E3908"/>
  <c r="B3907"/>
  <c r="F3906"/>
  <c r="B3904"/>
  <c r="F3903"/>
  <c r="E3903"/>
  <c r="B3903"/>
  <c r="M3898"/>
  <c r="D3895"/>
  <c r="M3894"/>
  <c r="M3893"/>
  <c r="M3892"/>
  <c r="L3891"/>
  <c r="E3891"/>
  <c r="M3890"/>
  <c r="L3889"/>
  <c r="M3889"/>
  <c r="E3889"/>
  <c r="L3888"/>
  <c r="E3888"/>
  <c r="M3888"/>
  <c r="L3887"/>
  <c r="L3886"/>
  <c r="E3887"/>
  <c r="M3887"/>
  <c r="L3885"/>
  <c r="E3885"/>
  <c r="M3885"/>
  <c r="L3884"/>
  <c r="M3884"/>
  <c r="E3884"/>
  <c r="M3883"/>
  <c r="L3883"/>
  <c r="E3883"/>
  <c r="L3882"/>
  <c r="E3882"/>
  <c r="E3881"/>
  <c r="M3881"/>
  <c r="L3881"/>
  <c r="K3881"/>
  <c r="J3881"/>
  <c r="I3881"/>
  <c r="H3881"/>
  <c r="G3881"/>
  <c r="F3881"/>
  <c r="L3880"/>
  <c r="E3880"/>
  <c r="L3879"/>
  <c r="L3877"/>
  <c r="E3879"/>
  <c r="M3879"/>
  <c r="L3878"/>
  <c r="E3878"/>
  <c r="K3877"/>
  <c r="J3877"/>
  <c r="I3877"/>
  <c r="H3877"/>
  <c r="G3877"/>
  <c r="F3877"/>
  <c r="L3876"/>
  <c r="E3876"/>
  <c r="L3875"/>
  <c r="E3875"/>
  <c r="L3874"/>
  <c r="E3874"/>
  <c r="M3874"/>
  <c r="L3873"/>
  <c r="M3873"/>
  <c r="E3873"/>
  <c r="L3872"/>
  <c r="E3872"/>
  <c r="L3871"/>
  <c r="L3869"/>
  <c r="E3871"/>
  <c r="L3870"/>
  <c r="E3870"/>
  <c r="K3869"/>
  <c r="J3869"/>
  <c r="I3869"/>
  <c r="H3869"/>
  <c r="G3869"/>
  <c r="F3869"/>
  <c r="L3868"/>
  <c r="E3868"/>
  <c r="M3868"/>
  <c r="L3867"/>
  <c r="E3867"/>
  <c r="M3867"/>
  <c r="L3866"/>
  <c r="L3865"/>
  <c r="E3866"/>
  <c r="E3865"/>
  <c r="M3865"/>
  <c r="K3865"/>
  <c r="J3865"/>
  <c r="I3865"/>
  <c r="H3865"/>
  <c r="G3865"/>
  <c r="F3865"/>
  <c r="L3864"/>
  <c r="E3864"/>
  <c r="M3864"/>
  <c r="L3863"/>
  <c r="E3863"/>
  <c r="M3863"/>
  <c r="M3862"/>
  <c r="L3862"/>
  <c r="E3862"/>
  <c r="L3861"/>
  <c r="M3861"/>
  <c r="E3861"/>
  <c r="L3860"/>
  <c r="E3860"/>
  <c r="L3859"/>
  <c r="L3858"/>
  <c r="E3859"/>
  <c r="K3858"/>
  <c r="J3858"/>
  <c r="I3858"/>
  <c r="H3858"/>
  <c r="G3858"/>
  <c r="F3858"/>
  <c r="E3858"/>
  <c r="M3858"/>
  <c r="L3857"/>
  <c r="E3857"/>
  <c r="M3857"/>
  <c r="M3856"/>
  <c r="L3856"/>
  <c r="E3856"/>
  <c r="L3855"/>
  <c r="L3851"/>
  <c r="E3855"/>
  <c r="L3854"/>
  <c r="E3854"/>
  <c r="M3854"/>
  <c r="L3853"/>
  <c r="E3853"/>
  <c r="M3853"/>
  <c r="M3852"/>
  <c r="L3852"/>
  <c r="E3852"/>
  <c r="K3851"/>
  <c r="J3851"/>
  <c r="I3851"/>
  <c r="H3851"/>
  <c r="G3851"/>
  <c r="F3851"/>
  <c r="L3850"/>
  <c r="E3850"/>
  <c r="L3849"/>
  <c r="E3849"/>
  <c r="M3849"/>
  <c r="L3848"/>
  <c r="M3848"/>
  <c r="E3848"/>
  <c r="L3847"/>
  <c r="M3847"/>
  <c r="E3847"/>
  <c r="L3846"/>
  <c r="L3842"/>
  <c r="E3846"/>
  <c r="L3845"/>
  <c r="E3845"/>
  <c r="M3845"/>
  <c r="L3844"/>
  <c r="E3844"/>
  <c r="M3844"/>
  <c r="M3843"/>
  <c r="L3843"/>
  <c r="E3843"/>
  <c r="E3842"/>
  <c r="K3842"/>
  <c r="J3842"/>
  <c r="I3842"/>
  <c r="H3842"/>
  <c r="G3842"/>
  <c r="F3842"/>
  <c r="L3841"/>
  <c r="M3841"/>
  <c r="E3841"/>
  <c r="L3840"/>
  <c r="E3840"/>
  <c r="L3839"/>
  <c r="E3839"/>
  <c r="M3839"/>
  <c r="L3838"/>
  <c r="M3838"/>
  <c r="E3838"/>
  <c r="L3837"/>
  <c r="M3837"/>
  <c r="E3837"/>
  <c r="L3836"/>
  <c r="E3836"/>
  <c r="L3835"/>
  <c r="E3835"/>
  <c r="M3835"/>
  <c r="L3834"/>
  <c r="E3834"/>
  <c r="E3833"/>
  <c r="K3833"/>
  <c r="J3833"/>
  <c r="I3833"/>
  <c r="H3833"/>
  <c r="G3833"/>
  <c r="F3833"/>
  <c r="L3832"/>
  <c r="E3832"/>
  <c r="M3832"/>
  <c r="L3831"/>
  <c r="E3831"/>
  <c r="M3831"/>
  <c r="L3830"/>
  <c r="E3830"/>
  <c r="M3830"/>
  <c r="L3829"/>
  <c r="M3829"/>
  <c r="E3829"/>
  <c r="L3828"/>
  <c r="E3828"/>
  <c r="M3828"/>
  <c r="L3827"/>
  <c r="E3827"/>
  <c r="M3827"/>
  <c r="K3826"/>
  <c r="J3826"/>
  <c r="I3826"/>
  <c r="H3826"/>
  <c r="G3826"/>
  <c r="F3826"/>
  <c r="L3825"/>
  <c r="E3825"/>
  <c r="L3824"/>
  <c r="E3824"/>
  <c r="M3824"/>
  <c r="L3823"/>
  <c r="M3823"/>
  <c r="E3823"/>
  <c r="L3822"/>
  <c r="M3822"/>
  <c r="E3822"/>
  <c r="L3821"/>
  <c r="M3821"/>
  <c r="E3821"/>
  <c r="K3820"/>
  <c r="J3820"/>
  <c r="I3820"/>
  <c r="H3820"/>
  <c r="G3820"/>
  <c r="F3820"/>
  <c r="E3820"/>
  <c r="L3819"/>
  <c r="E3819"/>
  <c r="M3818"/>
  <c r="L3818"/>
  <c r="E3818"/>
  <c r="L3817"/>
  <c r="L3816"/>
  <c r="E3817"/>
  <c r="K3816"/>
  <c r="J3816"/>
  <c r="I3816"/>
  <c r="H3816"/>
  <c r="G3816"/>
  <c r="F3816"/>
  <c r="L3815"/>
  <c r="E3815"/>
  <c r="M3815"/>
  <c r="L3814"/>
  <c r="M3814"/>
  <c r="E3814"/>
  <c r="M3813"/>
  <c r="L3813"/>
  <c r="E3813"/>
  <c r="L3812"/>
  <c r="E3812"/>
  <c r="M3812"/>
  <c r="L3811"/>
  <c r="E3811"/>
  <c r="M3811"/>
  <c r="L3810"/>
  <c r="M3810"/>
  <c r="E3810"/>
  <c r="M3809"/>
  <c r="L3809"/>
  <c r="E3809"/>
  <c r="L3808"/>
  <c r="E3808"/>
  <c r="M3808"/>
  <c r="L3807"/>
  <c r="E3807"/>
  <c r="M3807"/>
  <c r="L3806"/>
  <c r="M3806"/>
  <c r="E3806"/>
  <c r="M3805"/>
  <c r="L3805"/>
  <c r="E3805"/>
  <c r="L3804"/>
  <c r="E3804"/>
  <c r="M3804"/>
  <c r="L3803"/>
  <c r="E3803"/>
  <c r="M3803"/>
  <c r="L3802"/>
  <c r="M3802"/>
  <c r="E3802"/>
  <c r="M3801"/>
  <c r="L3801"/>
  <c r="E3801"/>
  <c r="L3800"/>
  <c r="E3800"/>
  <c r="M3800"/>
  <c r="L3799"/>
  <c r="E3799"/>
  <c r="E3798"/>
  <c r="K3798"/>
  <c r="J3798"/>
  <c r="I3798"/>
  <c r="H3798"/>
  <c r="H3895"/>
  <c r="G3798"/>
  <c r="F3798"/>
  <c r="L3797"/>
  <c r="E3797"/>
  <c r="M3797"/>
  <c r="L3796"/>
  <c r="E3796"/>
  <c r="M3796"/>
  <c r="L3795"/>
  <c r="E3795"/>
  <c r="L3794"/>
  <c r="E3794"/>
  <c r="M3794"/>
  <c r="L3793"/>
  <c r="E3793"/>
  <c r="M3793"/>
  <c r="L3792"/>
  <c r="E3792"/>
  <c r="M3792"/>
  <c r="L3791"/>
  <c r="L3789"/>
  <c r="E3791"/>
  <c r="M3790"/>
  <c r="L3790"/>
  <c r="E3790"/>
  <c r="K3789"/>
  <c r="J3789"/>
  <c r="I3789"/>
  <c r="H3789"/>
  <c r="G3789"/>
  <c r="F3789"/>
  <c r="L3788"/>
  <c r="E3788"/>
  <c r="M3788"/>
  <c r="L3787"/>
  <c r="E3787"/>
  <c r="M3787"/>
  <c r="L3786"/>
  <c r="M3786"/>
  <c r="E3786"/>
  <c r="L3785"/>
  <c r="M3785"/>
  <c r="E3785"/>
  <c r="L3784"/>
  <c r="E3784"/>
  <c r="M3784"/>
  <c r="K3783"/>
  <c r="J3783"/>
  <c r="J3895"/>
  <c r="I3783"/>
  <c r="H3783"/>
  <c r="G3783"/>
  <c r="F3783"/>
  <c r="F3895"/>
  <c r="L3782"/>
  <c r="E3782"/>
  <c r="M3782"/>
  <c r="L3781"/>
  <c r="L3780"/>
  <c r="E3781"/>
  <c r="E3780"/>
  <c r="K3780"/>
  <c r="K3895"/>
  <c r="J3780"/>
  <c r="I3780"/>
  <c r="I3895"/>
  <c r="H3780"/>
  <c r="G3780"/>
  <c r="G3895"/>
  <c r="F3780"/>
  <c r="C3777"/>
  <c r="N3895" s="1"/>
  <c r="C3776"/>
  <c r="L3775"/>
  <c r="K3775"/>
  <c r="J3775"/>
  <c r="I3775"/>
  <c r="H3775"/>
  <c r="G3775"/>
  <c r="F3775"/>
  <c r="E3775"/>
  <c r="L3774"/>
  <c r="K3774"/>
  <c r="J3774"/>
  <c r="I3774"/>
  <c r="H3774"/>
  <c r="G3774"/>
  <c r="F3774"/>
  <c r="E3774"/>
  <c r="E3771"/>
  <c r="B3770"/>
  <c r="F3769"/>
  <c r="B3767"/>
  <c r="F3766"/>
  <c r="E3766"/>
  <c r="B3766"/>
  <c r="M3761"/>
  <c r="D3758"/>
  <c r="M3757"/>
  <c r="M3756"/>
  <c r="M3755"/>
  <c r="L3754"/>
  <c r="E3754"/>
  <c r="M3754"/>
  <c r="M3753"/>
  <c r="L3752"/>
  <c r="E3752"/>
  <c r="M3752"/>
  <c r="L3751"/>
  <c r="E3751"/>
  <c r="L3750"/>
  <c r="E3750"/>
  <c r="M3750"/>
  <c r="L3748"/>
  <c r="E3748"/>
  <c r="M3748"/>
  <c r="L3747"/>
  <c r="M3747"/>
  <c r="E3747"/>
  <c r="L3746"/>
  <c r="M3746"/>
  <c r="E3746"/>
  <c r="L3745"/>
  <c r="E3745"/>
  <c r="E3744"/>
  <c r="K3744"/>
  <c r="J3744"/>
  <c r="I3744"/>
  <c r="H3744"/>
  <c r="G3744"/>
  <c r="F3744"/>
  <c r="L3743"/>
  <c r="E3743"/>
  <c r="M3743"/>
  <c r="L3742"/>
  <c r="L3740"/>
  <c r="E3742"/>
  <c r="M3742"/>
  <c r="L3741"/>
  <c r="E3741"/>
  <c r="E3740"/>
  <c r="K3740"/>
  <c r="J3740"/>
  <c r="I3740"/>
  <c r="H3740"/>
  <c r="G3740"/>
  <c r="F3740"/>
  <c r="L3739"/>
  <c r="E3739"/>
  <c r="M3739"/>
  <c r="L3738"/>
  <c r="E3738"/>
  <c r="M3738"/>
  <c r="M3737"/>
  <c r="L3737"/>
  <c r="E3737"/>
  <c r="L3736"/>
  <c r="E3736"/>
  <c r="L3735"/>
  <c r="L3732"/>
  <c r="E3735"/>
  <c r="L3734"/>
  <c r="M3734"/>
  <c r="E3734"/>
  <c r="L3733"/>
  <c r="E3733"/>
  <c r="E3732"/>
  <c r="M3732"/>
  <c r="K3732"/>
  <c r="J3732"/>
  <c r="I3732"/>
  <c r="H3732"/>
  <c r="G3732"/>
  <c r="F3732"/>
  <c r="L3731"/>
  <c r="E3731"/>
  <c r="M3731"/>
  <c r="L3730"/>
  <c r="M3730"/>
  <c r="E3730"/>
  <c r="L3729"/>
  <c r="L3728"/>
  <c r="E3729"/>
  <c r="E3728"/>
  <c r="K3728"/>
  <c r="J3728"/>
  <c r="I3728"/>
  <c r="H3728"/>
  <c r="G3728"/>
  <c r="F3728"/>
  <c r="L3727"/>
  <c r="M3727"/>
  <c r="E3727"/>
  <c r="L3726"/>
  <c r="M3726"/>
  <c r="E3726"/>
  <c r="L3725"/>
  <c r="E3725"/>
  <c r="M3725"/>
  <c r="L3724"/>
  <c r="E3724"/>
  <c r="M3724"/>
  <c r="L3723"/>
  <c r="M3723"/>
  <c r="E3723"/>
  <c r="L3722"/>
  <c r="M3722"/>
  <c r="E3722"/>
  <c r="K3721"/>
  <c r="J3721"/>
  <c r="I3721"/>
  <c r="H3721"/>
  <c r="G3721"/>
  <c r="F3721"/>
  <c r="E3721"/>
  <c r="L3720"/>
  <c r="M3720"/>
  <c r="E3720"/>
  <c r="M3719"/>
  <c r="L3719"/>
  <c r="E3719"/>
  <c r="L3718"/>
  <c r="E3718"/>
  <c r="M3718"/>
  <c r="L3717"/>
  <c r="L3714"/>
  <c r="E3717"/>
  <c r="M3717"/>
  <c r="L3716"/>
  <c r="M3716"/>
  <c r="E3716"/>
  <c r="M3715"/>
  <c r="L3715"/>
  <c r="E3715"/>
  <c r="E3714"/>
  <c r="M3714"/>
  <c r="K3714"/>
  <c r="J3714"/>
  <c r="I3714"/>
  <c r="H3714"/>
  <c r="G3714"/>
  <c r="F3714"/>
  <c r="M3713"/>
  <c r="L3713"/>
  <c r="E3713"/>
  <c r="L3712"/>
  <c r="E3712"/>
  <c r="M3712"/>
  <c r="L3711"/>
  <c r="E3711"/>
  <c r="M3711"/>
  <c r="L3710"/>
  <c r="M3710"/>
  <c r="E3710"/>
  <c r="M3709"/>
  <c r="L3709"/>
  <c r="E3709"/>
  <c r="L3708"/>
  <c r="E3708"/>
  <c r="M3708"/>
  <c r="L3707"/>
  <c r="E3707"/>
  <c r="M3707"/>
  <c r="L3706"/>
  <c r="M3706"/>
  <c r="E3706"/>
  <c r="K3705"/>
  <c r="J3705"/>
  <c r="I3705"/>
  <c r="H3705"/>
  <c r="G3705"/>
  <c r="F3705"/>
  <c r="L3704"/>
  <c r="M3704"/>
  <c r="E3704"/>
  <c r="L3703"/>
  <c r="E3703"/>
  <c r="M3703"/>
  <c r="L3702"/>
  <c r="E3702"/>
  <c r="M3702"/>
  <c r="L3701"/>
  <c r="M3701"/>
  <c r="E3701"/>
  <c r="L3700"/>
  <c r="M3700"/>
  <c r="E3700"/>
  <c r="L3699"/>
  <c r="E3699"/>
  <c r="M3699"/>
  <c r="L3698"/>
  <c r="E3698"/>
  <c r="M3698"/>
  <c r="L3697"/>
  <c r="E3697"/>
  <c r="E3696"/>
  <c r="K3696"/>
  <c r="J3696"/>
  <c r="I3696"/>
  <c r="H3696"/>
  <c r="G3696"/>
  <c r="F3696"/>
  <c r="L3695"/>
  <c r="E3695"/>
  <c r="M3695"/>
  <c r="L3694"/>
  <c r="M3694"/>
  <c r="E3694"/>
  <c r="M3693"/>
  <c r="L3693"/>
  <c r="E3693"/>
  <c r="L3692"/>
  <c r="E3692"/>
  <c r="M3692"/>
  <c r="L3691"/>
  <c r="E3691"/>
  <c r="M3691"/>
  <c r="L3690"/>
  <c r="M3690"/>
  <c r="E3690"/>
  <c r="K3689"/>
  <c r="J3689"/>
  <c r="I3689"/>
  <c r="H3689"/>
  <c r="G3689"/>
  <c r="F3689"/>
  <c r="E3689"/>
  <c r="L3688"/>
  <c r="M3688"/>
  <c r="E3688"/>
  <c r="L3687"/>
  <c r="E3687"/>
  <c r="M3687"/>
  <c r="L3686"/>
  <c r="E3686"/>
  <c r="M3686"/>
  <c r="L3685"/>
  <c r="M3685"/>
  <c r="E3685"/>
  <c r="L3684"/>
  <c r="M3684"/>
  <c r="E3684"/>
  <c r="K3683"/>
  <c r="J3683"/>
  <c r="I3683"/>
  <c r="H3683"/>
  <c r="G3683"/>
  <c r="F3683"/>
  <c r="E3683"/>
  <c r="L3682"/>
  <c r="M3682"/>
  <c r="E3682"/>
  <c r="M3681"/>
  <c r="L3681"/>
  <c r="E3681"/>
  <c r="E3679"/>
  <c r="M3679"/>
  <c r="L3680"/>
  <c r="L3679"/>
  <c r="E3680"/>
  <c r="M3680"/>
  <c r="K3679"/>
  <c r="J3679"/>
  <c r="I3679"/>
  <c r="H3679"/>
  <c r="G3679"/>
  <c r="F3679"/>
  <c r="L3678"/>
  <c r="E3678"/>
  <c r="M3678"/>
  <c r="L3677"/>
  <c r="E3677"/>
  <c r="M3677"/>
  <c r="L3676"/>
  <c r="M3676"/>
  <c r="E3676"/>
  <c r="M3675"/>
  <c r="L3675"/>
  <c r="E3675"/>
  <c r="L3674"/>
  <c r="E3674"/>
  <c r="M3674"/>
  <c r="L3673"/>
  <c r="E3673"/>
  <c r="M3673"/>
  <c r="L3672"/>
  <c r="M3672"/>
  <c r="E3672"/>
  <c r="M3671"/>
  <c r="L3671"/>
  <c r="E3671"/>
  <c r="L3670"/>
  <c r="E3670"/>
  <c r="M3670"/>
  <c r="L3669"/>
  <c r="E3669"/>
  <c r="M3669"/>
  <c r="L3668"/>
  <c r="M3668"/>
  <c r="E3668"/>
  <c r="M3667"/>
  <c r="L3667"/>
  <c r="E3667"/>
  <c r="L3666"/>
  <c r="E3666"/>
  <c r="M3666"/>
  <c r="L3665"/>
  <c r="E3665"/>
  <c r="M3665"/>
  <c r="L3664"/>
  <c r="M3664"/>
  <c r="E3664"/>
  <c r="M3663"/>
  <c r="L3663"/>
  <c r="E3663"/>
  <c r="L3662"/>
  <c r="L3661"/>
  <c r="E3662"/>
  <c r="M3662"/>
  <c r="K3661"/>
  <c r="J3661"/>
  <c r="I3661"/>
  <c r="H3661"/>
  <c r="G3661"/>
  <c r="F3661"/>
  <c r="L3660"/>
  <c r="E3660"/>
  <c r="M3660"/>
  <c r="L3659"/>
  <c r="M3659"/>
  <c r="E3659"/>
  <c r="L3658"/>
  <c r="M3658"/>
  <c r="E3658"/>
  <c r="L3657"/>
  <c r="E3657"/>
  <c r="M3657"/>
  <c r="L3656"/>
  <c r="E3656"/>
  <c r="M3656"/>
  <c r="L3655"/>
  <c r="M3655"/>
  <c r="E3655"/>
  <c r="L3654"/>
  <c r="M3654"/>
  <c r="E3654"/>
  <c r="L3653"/>
  <c r="E3653"/>
  <c r="E3652"/>
  <c r="K3652"/>
  <c r="J3652"/>
  <c r="I3652"/>
  <c r="H3652"/>
  <c r="G3652"/>
  <c r="F3652"/>
  <c r="L3651"/>
  <c r="E3651"/>
  <c r="M3651"/>
  <c r="L3650"/>
  <c r="E3650"/>
  <c r="M3650"/>
  <c r="L3649"/>
  <c r="M3649"/>
  <c r="E3649"/>
  <c r="L3648"/>
  <c r="M3648"/>
  <c r="E3648"/>
  <c r="L3647"/>
  <c r="E3647"/>
  <c r="E3646"/>
  <c r="K3646"/>
  <c r="K3758"/>
  <c r="J3646"/>
  <c r="I3646"/>
  <c r="H3646"/>
  <c r="G3646"/>
  <c r="G3758"/>
  <c r="F3646"/>
  <c r="L3645"/>
  <c r="E3645"/>
  <c r="M3645"/>
  <c r="L3644"/>
  <c r="L3643"/>
  <c r="E3644"/>
  <c r="E3643"/>
  <c r="M3644"/>
  <c r="K3643"/>
  <c r="J3643"/>
  <c r="J3758"/>
  <c r="I3643"/>
  <c r="I3758"/>
  <c r="H3643"/>
  <c r="H3758"/>
  <c r="G3643"/>
  <c r="F3643"/>
  <c r="F3758"/>
  <c r="C3640"/>
  <c r="N3758" s="1"/>
  <c r="C3639"/>
  <c r="L3638"/>
  <c r="K3638"/>
  <c r="J3638"/>
  <c r="I3638"/>
  <c r="H3638"/>
  <c r="G3638"/>
  <c r="F3638"/>
  <c r="E3638"/>
  <c r="L3637"/>
  <c r="K3637"/>
  <c r="J3637"/>
  <c r="I3637"/>
  <c r="H3637"/>
  <c r="G3637"/>
  <c r="F3637"/>
  <c r="E3637"/>
  <c r="E3634"/>
  <c r="B3633"/>
  <c r="F3632"/>
  <c r="B3630"/>
  <c r="F3629"/>
  <c r="E3629"/>
  <c r="B3629"/>
  <c r="M3624"/>
  <c r="D3621"/>
  <c r="M3620"/>
  <c r="M3619"/>
  <c r="M3618"/>
  <c r="L3617"/>
  <c r="E3617"/>
  <c r="M3616"/>
  <c r="L3615"/>
  <c r="E3615"/>
  <c r="M3615"/>
  <c r="L3614"/>
  <c r="E3614"/>
  <c r="M3614"/>
  <c r="L3613"/>
  <c r="L3612"/>
  <c r="E3613"/>
  <c r="M3613"/>
  <c r="L3611"/>
  <c r="M3611"/>
  <c r="E3611"/>
  <c r="L3610"/>
  <c r="E3610"/>
  <c r="M3610"/>
  <c r="L3609"/>
  <c r="E3609"/>
  <c r="M3609"/>
  <c r="L3608"/>
  <c r="E3608"/>
  <c r="M3608"/>
  <c r="E3607"/>
  <c r="K3607"/>
  <c r="J3607"/>
  <c r="I3607"/>
  <c r="H3607"/>
  <c r="G3607"/>
  <c r="F3607"/>
  <c r="L3606"/>
  <c r="E3606"/>
  <c r="M3606"/>
  <c r="L3605"/>
  <c r="E3605"/>
  <c r="M3605"/>
  <c r="L3604"/>
  <c r="L3603"/>
  <c r="E3604"/>
  <c r="E3603"/>
  <c r="K3603"/>
  <c r="J3603"/>
  <c r="I3603"/>
  <c r="H3603"/>
  <c r="G3603"/>
  <c r="F3603"/>
  <c r="L3602"/>
  <c r="E3602"/>
  <c r="M3602"/>
  <c r="M3601"/>
  <c r="L3601"/>
  <c r="E3601"/>
  <c r="L3600"/>
  <c r="M3600"/>
  <c r="E3600"/>
  <c r="L3599"/>
  <c r="E3599"/>
  <c r="M3599"/>
  <c r="L3598"/>
  <c r="E3598"/>
  <c r="M3598"/>
  <c r="M3597"/>
  <c r="L3597"/>
  <c r="E3597"/>
  <c r="L3596"/>
  <c r="M3596"/>
  <c r="E3596"/>
  <c r="E3595"/>
  <c r="M3595"/>
  <c r="L3595"/>
  <c r="K3595"/>
  <c r="J3595"/>
  <c r="I3595"/>
  <c r="H3595"/>
  <c r="G3595"/>
  <c r="F3595"/>
  <c r="L3594"/>
  <c r="M3594"/>
  <c r="E3594"/>
  <c r="L3593"/>
  <c r="E3593"/>
  <c r="M3593"/>
  <c r="L3592"/>
  <c r="L3591"/>
  <c r="E3592"/>
  <c r="E3591"/>
  <c r="K3591"/>
  <c r="J3591"/>
  <c r="I3591"/>
  <c r="H3591"/>
  <c r="G3591"/>
  <c r="F3591"/>
  <c r="L3590"/>
  <c r="M3590"/>
  <c r="E3590"/>
  <c r="L3589"/>
  <c r="M3589"/>
  <c r="E3589"/>
  <c r="L3588"/>
  <c r="E3588"/>
  <c r="M3588"/>
  <c r="L3587"/>
  <c r="L3584"/>
  <c r="E3587"/>
  <c r="M3587"/>
  <c r="L3586"/>
  <c r="E3586"/>
  <c r="M3586"/>
  <c r="M3585"/>
  <c r="L3585"/>
  <c r="E3585"/>
  <c r="E3584"/>
  <c r="M3584"/>
  <c r="K3584"/>
  <c r="J3584"/>
  <c r="I3584"/>
  <c r="H3584"/>
  <c r="G3584"/>
  <c r="F3584"/>
  <c r="L3583"/>
  <c r="M3583"/>
  <c r="E3583"/>
  <c r="L3582"/>
  <c r="E3582"/>
  <c r="M3582"/>
  <c r="L3581"/>
  <c r="E3581"/>
  <c r="M3581"/>
  <c r="L3580"/>
  <c r="M3580"/>
  <c r="E3580"/>
  <c r="L3579"/>
  <c r="M3579"/>
  <c r="E3579"/>
  <c r="L3578"/>
  <c r="E3578"/>
  <c r="E3577"/>
  <c r="K3577"/>
  <c r="J3577"/>
  <c r="I3577"/>
  <c r="H3577"/>
  <c r="G3577"/>
  <c r="F3577"/>
  <c r="L3576"/>
  <c r="E3576"/>
  <c r="M3576"/>
  <c r="L3575"/>
  <c r="E3575"/>
  <c r="M3575"/>
  <c r="L3574"/>
  <c r="M3574"/>
  <c r="E3574"/>
  <c r="L3573"/>
  <c r="L3568"/>
  <c r="E3573"/>
  <c r="L3572"/>
  <c r="E3572"/>
  <c r="M3572"/>
  <c r="L3571"/>
  <c r="E3571"/>
  <c r="M3571"/>
  <c r="L3570"/>
  <c r="E3570"/>
  <c r="M3570"/>
  <c r="M3569"/>
  <c r="L3569"/>
  <c r="E3569"/>
  <c r="E3568"/>
  <c r="M3568"/>
  <c r="K3568"/>
  <c r="J3568"/>
  <c r="I3568"/>
  <c r="H3568"/>
  <c r="G3568"/>
  <c r="F3568"/>
  <c r="L3567"/>
  <c r="M3567"/>
  <c r="E3567"/>
  <c r="L3566"/>
  <c r="E3566"/>
  <c r="M3566"/>
  <c r="L3565"/>
  <c r="E3565"/>
  <c r="M3565"/>
  <c r="L3564"/>
  <c r="M3564"/>
  <c r="E3564"/>
  <c r="L3563"/>
  <c r="L3559"/>
  <c r="E3563"/>
  <c r="L3562"/>
  <c r="E3562"/>
  <c r="M3562"/>
  <c r="L3561"/>
  <c r="E3561"/>
  <c r="M3561"/>
  <c r="L3560"/>
  <c r="E3560"/>
  <c r="E3559"/>
  <c r="K3559"/>
  <c r="J3559"/>
  <c r="I3559"/>
  <c r="H3559"/>
  <c r="G3559"/>
  <c r="F3559"/>
  <c r="L3558"/>
  <c r="E3558"/>
  <c r="M3558"/>
  <c r="L3557"/>
  <c r="E3557"/>
  <c r="M3557"/>
  <c r="M3556"/>
  <c r="L3556"/>
  <c r="E3556"/>
  <c r="L3555"/>
  <c r="E3555"/>
  <c r="M3555"/>
  <c r="L3554"/>
  <c r="E3554"/>
  <c r="M3554"/>
  <c r="L3553"/>
  <c r="E3553"/>
  <c r="M3553"/>
  <c r="L3552"/>
  <c r="K3552"/>
  <c r="J3552"/>
  <c r="I3552"/>
  <c r="H3552"/>
  <c r="G3552"/>
  <c r="F3552"/>
  <c r="E3552"/>
  <c r="M3552"/>
  <c r="L3551"/>
  <c r="E3551"/>
  <c r="M3551"/>
  <c r="M3550"/>
  <c r="L3550"/>
  <c r="E3550"/>
  <c r="L3549"/>
  <c r="L3546"/>
  <c r="E3549"/>
  <c r="M3549"/>
  <c r="L3548"/>
  <c r="E3548"/>
  <c r="M3548"/>
  <c r="L3547"/>
  <c r="E3547"/>
  <c r="M3547"/>
  <c r="K3546"/>
  <c r="J3546"/>
  <c r="I3546"/>
  <c r="H3546"/>
  <c r="G3546"/>
  <c r="F3546"/>
  <c r="L3545"/>
  <c r="E3545"/>
  <c r="M3545"/>
  <c r="M3544"/>
  <c r="L3544"/>
  <c r="E3544"/>
  <c r="L3543"/>
  <c r="L3542"/>
  <c r="E3543"/>
  <c r="E3542"/>
  <c r="M3542"/>
  <c r="K3542"/>
  <c r="J3542"/>
  <c r="I3542"/>
  <c r="H3542"/>
  <c r="G3542"/>
  <c r="F3542"/>
  <c r="L3541"/>
  <c r="E3541"/>
  <c r="M3541"/>
  <c r="L3540"/>
  <c r="E3540"/>
  <c r="M3540"/>
  <c r="M3539"/>
  <c r="L3539"/>
  <c r="E3539"/>
  <c r="L3538"/>
  <c r="M3538"/>
  <c r="E3538"/>
  <c r="L3537"/>
  <c r="E3537"/>
  <c r="M3537"/>
  <c r="L3536"/>
  <c r="E3536"/>
  <c r="M3536"/>
  <c r="M3535"/>
  <c r="L3535"/>
  <c r="E3535"/>
  <c r="L3534"/>
  <c r="M3534"/>
  <c r="E3534"/>
  <c r="L3533"/>
  <c r="E3533"/>
  <c r="M3533"/>
  <c r="L3532"/>
  <c r="E3532"/>
  <c r="M3532"/>
  <c r="M3531"/>
  <c r="L3531"/>
  <c r="E3531"/>
  <c r="L3530"/>
  <c r="M3530"/>
  <c r="E3530"/>
  <c r="L3529"/>
  <c r="E3529"/>
  <c r="M3529"/>
  <c r="L3528"/>
  <c r="E3528"/>
  <c r="M3528"/>
  <c r="M3527"/>
  <c r="L3527"/>
  <c r="E3527"/>
  <c r="L3526"/>
  <c r="M3526"/>
  <c r="E3526"/>
  <c r="L3525"/>
  <c r="L3524"/>
  <c r="E3525"/>
  <c r="E3524"/>
  <c r="K3524"/>
  <c r="J3524"/>
  <c r="I3524"/>
  <c r="H3524"/>
  <c r="G3524"/>
  <c r="F3524"/>
  <c r="L3523"/>
  <c r="E3523"/>
  <c r="M3523"/>
  <c r="L3522"/>
  <c r="M3522"/>
  <c r="E3522"/>
  <c r="L3521"/>
  <c r="M3521"/>
  <c r="E3521"/>
  <c r="L3520"/>
  <c r="E3520"/>
  <c r="M3520"/>
  <c r="L3519"/>
  <c r="E3519"/>
  <c r="M3519"/>
  <c r="L3518"/>
  <c r="M3518"/>
  <c r="E3518"/>
  <c r="L3517"/>
  <c r="M3517"/>
  <c r="E3517"/>
  <c r="L3516"/>
  <c r="L3515"/>
  <c r="E3516"/>
  <c r="M3516"/>
  <c r="K3515"/>
  <c r="J3515"/>
  <c r="I3515"/>
  <c r="I3621"/>
  <c r="H3515"/>
  <c r="G3515"/>
  <c r="F3515"/>
  <c r="M3514"/>
  <c r="L3514"/>
  <c r="E3514"/>
  <c r="L3513"/>
  <c r="E3513"/>
  <c r="M3513"/>
  <c r="L3512"/>
  <c r="E3512"/>
  <c r="M3512"/>
  <c r="L3511"/>
  <c r="L3509"/>
  <c r="E3511"/>
  <c r="M3511"/>
  <c r="M3510"/>
  <c r="L3510"/>
  <c r="E3510"/>
  <c r="K3509"/>
  <c r="K3621"/>
  <c r="J3509"/>
  <c r="I3509"/>
  <c r="H3509"/>
  <c r="G3509"/>
  <c r="G3621"/>
  <c r="F3509"/>
  <c r="L3508"/>
  <c r="E3508"/>
  <c r="M3508"/>
  <c r="L3507"/>
  <c r="L3506"/>
  <c r="E3507"/>
  <c r="E3506"/>
  <c r="K3506"/>
  <c r="J3506"/>
  <c r="J3621"/>
  <c r="I3506"/>
  <c r="H3506"/>
  <c r="H3621"/>
  <c r="G3506"/>
  <c r="F3506"/>
  <c r="F3621"/>
  <c r="C3503"/>
  <c r="N3621" s="1"/>
  <c r="C3502"/>
  <c r="L3501"/>
  <c r="K3501"/>
  <c r="J3501"/>
  <c r="I3501"/>
  <c r="H3501"/>
  <c r="G3501"/>
  <c r="F3501"/>
  <c r="E3501"/>
  <c r="L3500"/>
  <c r="K3500"/>
  <c r="J3500"/>
  <c r="I3500"/>
  <c r="H3500"/>
  <c r="G3500"/>
  <c r="F3500"/>
  <c r="E3500"/>
  <c r="E3497"/>
  <c r="B3496"/>
  <c r="F3495"/>
  <c r="B3493"/>
  <c r="F3492"/>
  <c r="E3492"/>
  <c r="B3492"/>
  <c r="M3487"/>
  <c r="D3484"/>
  <c r="M3483"/>
  <c r="M3482"/>
  <c r="M3481"/>
  <c r="L3480"/>
  <c r="E3480"/>
  <c r="M3479"/>
  <c r="L3478"/>
  <c r="E3478"/>
  <c r="M3478"/>
  <c r="L3477"/>
  <c r="E3477"/>
  <c r="M3477"/>
  <c r="L3476"/>
  <c r="L3475"/>
  <c r="E3476"/>
  <c r="M3476"/>
  <c r="L3474"/>
  <c r="E3474"/>
  <c r="M3474"/>
  <c r="L3473"/>
  <c r="L3470"/>
  <c r="E3473"/>
  <c r="M3473"/>
  <c r="L3472"/>
  <c r="M3472"/>
  <c r="E3472"/>
  <c r="M3471"/>
  <c r="L3471"/>
  <c r="E3471"/>
  <c r="E3470"/>
  <c r="M3470"/>
  <c r="K3470"/>
  <c r="J3470"/>
  <c r="I3470"/>
  <c r="H3470"/>
  <c r="G3470"/>
  <c r="F3470"/>
  <c r="M3469"/>
  <c r="L3469"/>
  <c r="E3469"/>
  <c r="L3468"/>
  <c r="L3466"/>
  <c r="E3468"/>
  <c r="M3468"/>
  <c r="L3467"/>
  <c r="E3467"/>
  <c r="E3466"/>
  <c r="M3466"/>
  <c r="K3466"/>
  <c r="J3466"/>
  <c r="I3466"/>
  <c r="H3466"/>
  <c r="G3466"/>
  <c r="F3466"/>
  <c r="L3465"/>
  <c r="E3465"/>
  <c r="M3465"/>
  <c r="M3464"/>
  <c r="L3464"/>
  <c r="E3464"/>
  <c r="L3463"/>
  <c r="E3463"/>
  <c r="M3463"/>
  <c r="L3462"/>
  <c r="E3462"/>
  <c r="M3462"/>
  <c r="L3461"/>
  <c r="E3461"/>
  <c r="M3461"/>
  <c r="M3460"/>
  <c r="L3460"/>
  <c r="E3460"/>
  <c r="L3459"/>
  <c r="E3459"/>
  <c r="M3459"/>
  <c r="E3458"/>
  <c r="M3458"/>
  <c r="L3458"/>
  <c r="K3458"/>
  <c r="J3458"/>
  <c r="I3458"/>
  <c r="H3458"/>
  <c r="G3458"/>
  <c r="F3458"/>
  <c r="L3457"/>
  <c r="E3457"/>
  <c r="M3457"/>
  <c r="L3456"/>
  <c r="E3456"/>
  <c r="M3456"/>
  <c r="L3455"/>
  <c r="L3454"/>
  <c r="E3455"/>
  <c r="E3454"/>
  <c r="K3454"/>
  <c r="J3454"/>
  <c r="I3454"/>
  <c r="H3454"/>
  <c r="G3454"/>
  <c r="F3454"/>
  <c r="L3453"/>
  <c r="E3453"/>
  <c r="M3453"/>
  <c r="L3452"/>
  <c r="E3452"/>
  <c r="M3452"/>
  <c r="L3451"/>
  <c r="M3451"/>
  <c r="E3451"/>
  <c r="L3450"/>
  <c r="E3450"/>
  <c r="M3450"/>
  <c r="L3449"/>
  <c r="M3449"/>
  <c r="E3449"/>
  <c r="L3448"/>
  <c r="L3447"/>
  <c r="E3448"/>
  <c r="M3448"/>
  <c r="K3447"/>
  <c r="J3447"/>
  <c r="I3447"/>
  <c r="H3447"/>
  <c r="G3447"/>
  <c r="F3447"/>
  <c r="E3447"/>
  <c r="M3447"/>
  <c r="L3446"/>
  <c r="E3446"/>
  <c r="M3446"/>
  <c r="L3445"/>
  <c r="M3445"/>
  <c r="E3445"/>
  <c r="L3444"/>
  <c r="M3444"/>
  <c r="E3444"/>
  <c r="L3443"/>
  <c r="E3443"/>
  <c r="M3443"/>
  <c r="L3442"/>
  <c r="E3442"/>
  <c r="M3442"/>
  <c r="L3441"/>
  <c r="M3441"/>
  <c r="E3441"/>
  <c r="E3440"/>
  <c r="K3440"/>
  <c r="J3440"/>
  <c r="I3440"/>
  <c r="H3440"/>
  <c r="G3440"/>
  <c r="F3440"/>
  <c r="L3439"/>
  <c r="M3439"/>
  <c r="E3439"/>
  <c r="L3438"/>
  <c r="M3438"/>
  <c r="E3438"/>
  <c r="L3437"/>
  <c r="E3437"/>
  <c r="M3437"/>
  <c r="L3436"/>
  <c r="E3436"/>
  <c r="M3436"/>
  <c r="L3435"/>
  <c r="M3435"/>
  <c r="E3435"/>
  <c r="L3434"/>
  <c r="E3434"/>
  <c r="M3434"/>
  <c r="L3433"/>
  <c r="M3433"/>
  <c r="E3433"/>
  <c r="L3432"/>
  <c r="L3431"/>
  <c r="E3432"/>
  <c r="M3432"/>
  <c r="K3431"/>
  <c r="J3431"/>
  <c r="I3431"/>
  <c r="H3431"/>
  <c r="G3431"/>
  <c r="F3431"/>
  <c r="E3431"/>
  <c r="M3431"/>
  <c r="L3430"/>
  <c r="E3430"/>
  <c r="M3430"/>
  <c r="L3429"/>
  <c r="M3429"/>
  <c r="E3429"/>
  <c r="L3428"/>
  <c r="M3428"/>
  <c r="E3428"/>
  <c r="L3427"/>
  <c r="E3427"/>
  <c r="M3427"/>
  <c r="L3426"/>
  <c r="E3426"/>
  <c r="M3426"/>
  <c r="L3425"/>
  <c r="M3425"/>
  <c r="E3425"/>
  <c r="L3424"/>
  <c r="E3424"/>
  <c r="M3424"/>
  <c r="L3423"/>
  <c r="L3422"/>
  <c r="E3423"/>
  <c r="K3422"/>
  <c r="J3422"/>
  <c r="I3422"/>
  <c r="H3422"/>
  <c r="G3422"/>
  <c r="F3422"/>
  <c r="L3421"/>
  <c r="E3421"/>
  <c r="M3421"/>
  <c r="L3420"/>
  <c r="M3420"/>
  <c r="E3420"/>
  <c r="M3419"/>
  <c r="L3419"/>
  <c r="E3419"/>
  <c r="L3418"/>
  <c r="E3418"/>
  <c r="M3418"/>
  <c r="L3417"/>
  <c r="E3417"/>
  <c r="M3417"/>
  <c r="L3416"/>
  <c r="M3416"/>
  <c r="E3416"/>
  <c r="L3415"/>
  <c r="K3415"/>
  <c r="J3415"/>
  <c r="I3415"/>
  <c r="H3415"/>
  <c r="G3415"/>
  <c r="F3415"/>
  <c r="E3415"/>
  <c r="M3415"/>
  <c r="L3414"/>
  <c r="M3414"/>
  <c r="E3414"/>
  <c r="M3413"/>
  <c r="L3413"/>
  <c r="E3413"/>
  <c r="L3412"/>
  <c r="L3409"/>
  <c r="E3412"/>
  <c r="M3412"/>
  <c r="L3411"/>
  <c r="E3411"/>
  <c r="M3411"/>
  <c r="L3410"/>
  <c r="E3410"/>
  <c r="M3410"/>
  <c r="K3409"/>
  <c r="J3409"/>
  <c r="I3409"/>
  <c r="H3409"/>
  <c r="G3409"/>
  <c r="F3409"/>
  <c r="M3408"/>
  <c r="L3408"/>
  <c r="E3408"/>
  <c r="L3407"/>
  <c r="E3407"/>
  <c r="M3407"/>
  <c r="L3406"/>
  <c r="L3405"/>
  <c r="E3406"/>
  <c r="E3405"/>
  <c r="K3405"/>
  <c r="J3405"/>
  <c r="I3405"/>
  <c r="H3405"/>
  <c r="G3405"/>
  <c r="F3405"/>
  <c r="L3404"/>
  <c r="M3404"/>
  <c r="E3404"/>
  <c r="L3403"/>
  <c r="E3403"/>
  <c r="M3403"/>
  <c r="L3402"/>
  <c r="E3402"/>
  <c r="M3402"/>
  <c r="L3401"/>
  <c r="M3401"/>
  <c r="E3401"/>
  <c r="L3400"/>
  <c r="M3400"/>
  <c r="E3400"/>
  <c r="L3399"/>
  <c r="E3399"/>
  <c r="M3399"/>
  <c r="L3398"/>
  <c r="E3398"/>
  <c r="M3398"/>
  <c r="L3397"/>
  <c r="E3397"/>
  <c r="M3397"/>
  <c r="L3396"/>
  <c r="M3396"/>
  <c r="E3396"/>
  <c r="L3395"/>
  <c r="E3395"/>
  <c r="M3395"/>
  <c r="L3394"/>
  <c r="E3394"/>
  <c r="M3394"/>
  <c r="L3393"/>
  <c r="E3393"/>
  <c r="M3393"/>
  <c r="L3392"/>
  <c r="M3392"/>
  <c r="E3392"/>
  <c r="L3391"/>
  <c r="E3391"/>
  <c r="M3391"/>
  <c r="L3390"/>
  <c r="E3390"/>
  <c r="M3390"/>
  <c r="L3389"/>
  <c r="E3389"/>
  <c r="M3389"/>
  <c r="L3388"/>
  <c r="L3387"/>
  <c r="E3388"/>
  <c r="E3387"/>
  <c r="K3387"/>
  <c r="J3387"/>
  <c r="I3387"/>
  <c r="H3387"/>
  <c r="G3387"/>
  <c r="F3387"/>
  <c r="L3386"/>
  <c r="E3386"/>
  <c r="M3386"/>
  <c r="L3385"/>
  <c r="E3385"/>
  <c r="M3385"/>
  <c r="M3384"/>
  <c r="L3384"/>
  <c r="E3384"/>
  <c r="L3383"/>
  <c r="M3383"/>
  <c r="E3383"/>
  <c r="L3382"/>
  <c r="E3382"/>
  <c r="M3382"/>
  <c r="L3381"/>
  <c r="E3381"/>
  <c r="M3381"/>
  <c r="M3380"/>
  <c r="L3380"/>
  <c r="E3380"/>
  <c r="L3379"/>
  <c r="L3378"/>
  <c r="E3379"/>
  <c r="K3378"/>
  <c r="J3378"/>
  <c r="J3484"/>
  <c r="I3378"/>
  <c r="H3378"/>
  <c r="G3378"/>
  <c r="F3378"/>
  <c r="F3484"/>
  <c r="L3377"/>
  <c r="E3377"/>
  <c r="M3377"/>
  <c r="L3376"/>
  <c r="M3376"/>
  <c r="E3376"/>
  <c r="L3375"/>
  <c r="E3375"/>
  <c r="M3375"/>
  <c r="L3374"/>
  <c r="E3374"/>
  <c r="M3374"/>
  <c r="L3373"/>
  <c r="E3373"/>
  <c r="M3373"/>
  <c r="L3372"/>
  <c r="K3372"/>
  <c r="J3372"/>
  <c r="I3372"/>
  <c r="H3372"/>
  <c r="H3484"/>
  <c r="G3372"/>
  <c r="F3372"/>
  <c r="L3371"/>
  <c r="M3371"/>
  <c r="E3371"/>
  <c r="L3370"/>
  <c r="L3369"/>
  <c r="E3370"/>
  <c r="E3369"/>
  <c r="K3369"/>
  <c r="K3484"/>
  <c r="J3369"/>
  <c r="I3369"/>
  <c r="I3484"/>
  <c r="H3369"/>
  <c r="G3369"/>
  <c r="G3484"/>
  <c r="F3369"/>
  <c r="C3366"/>
  <c r="N3484"/>
  <c r="C3365"/>
  <c r="L3364"/>
  <c r="K3364"/>
  <c r="J3364"/>
  <c r="I3364"/>
  <c r="H3364"/>
  <c r="G3364"/>
  <c r="F3364"/>
  <c r="E3364"/>
  <c r="L3363"/>
  <c r="K3363"/>
  <c r="J3363"/>
  <c r="I3363"/>
  <c r="H3363"/>
  <c r="G3363"/>
  <c r="F3363"/>
  <c r="E3363"/>
  <c r="E3360"/>
  <c r="B3359"/>
  <c r="F3358"/>
  <c r="B3356"/>
  <c r="F3355"/>
  <c r="E3355"/>
  <c r="B3355"/>
  <c r="M3350"/>
  <c r="D3347"/>
  <c r="M3346"/>
  <c r="M3345"/>
  <c r="M3344"/>
  <c r="L3343"/>
  <c r="E3343"/>
  <c r="M3342"/>
  <c r="L3341"/>
  <c r="L3338"/>
  <c r="E3341"/>
  <c r="M3341"/>
  <c r="L3340"/>
  <c r="E3340"/>
  <c r="M3340"/>
  <c r="L3339"/>
  <c r="E3339"/>
  <c r="M3339"/>
  <c r="L3337"/>
  <c r="E3337"/>
  <c r="M3337"/>
  <c r="L3336"/>
  <c r="M3336"/>
  <c r="E3336"/>
  <c r="L3335"/>
  <c r="M3335"/>
  <c r="E3335"/>
  <c r="L3334"/>
  <c r="E3334"/>
  <c r="E3333"/>
  <c r="K3333"/>
  <c r="J3333"/>
  <c r="I3333"/>
  <c r="H3333"/>
  <c r="G3333"/>
  <c r="F3333"/>
  <c r="L3332"/>
  <c r="E3332"/>
  <c r="M3332"/>
  <c r="L3331"/>
  <c r="L3329"/>
  <c r="E3331"/>
  <c r="M3331"/>
  <c r="L3330"/>
  <c r="E3330"/>
  <c r="E3329"/>
  <c r="K3329"/>
  <c r="J3329"/>
  <c r="I3329"/>
  <c r="H3329"/>
  <c r="G3329"/>
  <c r="F3329"/>
  <c r="L3328"/>
  <c r="E3328"/>
  <c r="M3328"/>
  <c r="L3327"/>
  <c r="E3327"/>
  <c r="M3327"/>
  <c r="M3326"/>
  <c r="L3326"/>
  <c r="E3326"/>
  <c r="L3325"/>
  <c r="E3325"/>
  <c r="M3325"/>
  <c r="L3324"/>
  <c r="E3324"/>
  <c r="M3324"/>
  <c r="L3323"/>
  <c r="L3321"/>
  <c r="E3323"/>
  <c r="M3323"/>
  <c r="M3322"/>
  <c r="L3322"/>
  <c r="E3322"/>
  <c r="E3321"/>
  <c r="M3321"/>
  <c r="K3321"/>
  <c r="J3321"/>
  <c r="I3321"/>
  <c r="H3321"/>
  <c r="G3321"/>
  <c r="F3321"/>
  <c r="M3320"/>
  <c r="L3320"/>
  <c r="E3320"/>
  <c r="L3319"/>
  <c r="L3317"/>
  <c r="E3319"/>
  <c r="M3319"/>
  <c r="L3318"/>
  <c r="E3318"/>
  <c r="E3317"/>
  <c r="M3317"/>
  <c r="K3317"/>
  <c r="J3317"/>
  <c r="I3317"/>
  <c r="H3317"/>
  <c r="G3317"/>
  <c r="F3317"/>
  <c r="L3316"/>
  <c r="E3316"/>
  <c r="M3316"/>
  <c r="M3315"/>
  <c r="L3315"/>
  <c r="E3315"/>
  <c r="L3314"/>
  <c r="M3314"/>
  <c r="E3314"/>
  <c r="L3313"/>
  <c r="E3313"/>
  <c r="L3312"/>
  <c r="E3312"/>
  <c r="M3312"/>
  <c r="L3311"/>
  <c r="L3310"/>
  <c r="E3311"/>
  <c r="M3311"/>
  <c r="K3310"/>
  <c r="J3310"/>
  <c r="I3310"/>
  <c r="H3310"/>
  <c r="G3310"/>
  <c r="F3310"/>
  <c r="M3309"/>
  <c r="L3309"/>
  <c r="E3309"/>
  <c r="L3308"/>
  <c r="M3308"/>
  <c r="E3308"/>
  <c r="L3307"/>
  <c r="E3307"/>
  <c r="M3307"/>
  <c r="L3306"/>
  <c r="E3306"/>
  <c r="M3306"/>
  <c r="M3305"/>
  <c r="L3305"/>
  <c r="E3305"/>
  <c r="L3304"/>
  <c r="E3304"/>
  <c r="K3303"/>
  <c r="J3303"/>
  <c r="I3303"/>
  <c r="H3303"/>
  <c r="G3303"/>
  <c r="F3303"/>
  <c r="L3302"/>
  <c r="E3302"/>
  <c r="M3302"/>
  <c r="L3301"/>
  <c r="M3301"/>
  <c r="E3301"/>
  <c r="L3300"/>
  <c r="E3300"/>
  <c r="M3300"/>
  <c r="L3299"/>
  <c r="E3299"/>
  <c r="M3299"/>
  <c r="L3298"/>
  <c r="E3298"/>
  <c r="M3298"/>
  <c r="L3297"/>
  <c r="E3297"/>
  <c r="L3296"/>
  <c r="M3296"/>
  <c r="E3296"/>
  <c r="L3295"/>
  <c r="E3295"/>
  <c r="K3294"/>
  <c r="J3294"/>
  <c r="I3294"/>
  <c r="H3294"/>
  <c r="G3294"/>
  <c r="F3294"/>
  <c r="E3294"/>
  <c r="L3293"/>
  <c r="E3293"/>
  <c r="M3293"/>
  <c r="L3292"/>
  <c r="E3292"/>
  <c r="M3292"/>
  <c r="L3291"/>
  <c r="M3291"/>
  <c r="E3291"/>
  <c r="L3290"/>
  <c r="E3290"/>
  <c r="M3290"/>
  <c r="L3289"/>
  <c r="E3289"/>
  <c r="L3288"/>
  <c r="E3288"/>
  <c r="M3288"/>
  <c r="L3287"/>
  <c r="E3287"/>
  <c r="L3286"/>
  <c r="L3285"/>
  <c r="E3286"/>
  <c r="K3285"/>
  <c r="J3285"/>
  <c r="I3285"/>
  <c r="H3285"/>
  <c r="G3285"/>
  <c r="F3285"/>
  <c r="L3284"/>
  <c r="E3284"/>
  <c r="M3284"/>
  <c r="M3283"/>
  <c r="L3283"/>
  <c r="E3283"/>
  <c r="L3282"/>
  <c r="M3282"/>
  <c r="E3282"/>
  <c r="L3281"/>
  <c r="E3281"/>
  <c r="M3281"/>
  <c r="L3280"/>
  <c r="E3280"/>
  <c r="M3280"/>
  <c r="M3279"/>
  <c r="L3279"/>
  <c r="E3279"/>
  <c r="L3278"/>
  <c r="K3278"/>
  <c r="J3278"/>
  <c r="I3278"/>
  <c r="H3278"/>
  <c r="G3278"/>
  <c r="F3278"/>
  <c r="E3278"/>
  <c r="M3278"/>
  <c r="M3277"/>
  <c r="L3277"/>
  <c r="E3277"/>
  <c r="L3276"/>
  <c r="M3276"/>
  <c r="E3276"/>
  <c r="L3275"/>
  <c r="E3275"/>
  <c r="L3274"/>
  <c r="E3274"/>
  <c r="M3274"/>
  <c r="L3273"/>
  <c r="L3272"/>
  <c r="E3273"/>
  <c r="M3273"/>
  <c r="K3272"/>
  <c r="J3272"/>
  <c r="I3272"/>
  <c r="H3272"/>
  <c r="G3272"/>
  <c r="F3272"/>
  <c r="M3271"/>
  <c r="L3271"/>
  <c r="E3271"/>
  <c r="L3270"/>
  <c r="M3270"/>
  <c r="E3270"/>
  <c r="L3269"/>
  <c r="E3269"/>
  <c r="E3268"/>
  <c r="K3268"/>
  <c r="J3268"/>
  <c r="I3268"/>
  <c r="H3268"/>
  <c r="G3268"/>
  <c r="F3268"/>
  <c r="L3267"/>
  <c r="E3267"/>
  <c r="M3267"/>
  <c r="L3266"/>
  <c r="M3266"/>
  <c r="E3266"/>
  <c r="L3265"/>
  <c r="M3265"/>
  <c r="E3265"/>
  <c r="L3264"/>
  <c r="E3264"/>
  <c r="M3264"/>
  <c r="L3263"/>
  <c r="E3263"/>
  <c r="M3263"/>
  <c r="L3262"/>
  <c r="M3262"/>
  <c r="E3262"/>
  <c r="L3261"/>
  <c r="M3261"/>
  <c r="E3261"/>
  <c r="L3260"/>
  <c r="E3260"/>
  <c r="M3260"/>
  <c r="L3259"/>
  <c r="E3259"/>
  <c r="M3259"/>
  <c r="L3258"/>
  <c r="M3258"/>
  <c r="E3258"/>
  <c r="L3257"/>
  <c r="M3257"/>
  <c r="E3257"/>
  <c r="L3256"/>
  <c r="E3256"/>
  <c r="M3256"/>
  <c r="L3255"/>
  <c r="E3255"/>
  <c r="M3255"/>
  <c r="L3254"/>
  <c r="M3254"/>
  <c r="E3254"/>
  <c r="L3253"/>
  <c r="E3253"/>
  <c r="L3252"/>
  <c r="E3252"/>
  <c r="M3252"/>
  <c r="L3251"/>
  <c r="E3251"/>
  <c r="K3250"/>
  <c r="J3250"/>
  <c r="I3250"/>
  <c r="H3250"/>
  <c r="G3250"/>
  <c r="F3250"/>
  <c r="L3249"/>
  <c r="M3249"/>
  <c r="E3249"/>
  <c r="L3248"/>
  <c r="E3248"/>
  <c r="M3248"/>
  <c r="L3247"/>
  <c r="E3247"/>
  <c r="M3247"/>
  <c r="L3246"/>
  <c r="E3246"/>
  <c r="M3246"/>
  <c r="L3245"/>
  <c r="M3245"/>
  <c r="E3245"/>
  <c r="L3244"/>
  <c r="E3244"/>
  <c r="M3244"/>
  <c r="L3243"/>
  <c r="E3243"/>
  <c r="M3243"/>
  <c r="L3242"/>
  <c r="E3242"/>
  <c r="M3242"/>
  <c r="L3241"/>
  <c r="K3241"/>
  <c r="J3241"/>
  <c r="I3241"/>
  <c r="H3241"/>
  <c r="G3241"/>
  <c r="F3241"/>
  <c r="L3240"/>
  <c r="M3240"/>
  <c r="E3240"/>
  <c r="L3239"/>
  <c r="E3239"/>
  <c r="M3239"/>
  <c r="L3238"/>
  <c r="E3238"/>
  <c r="M3238"/>
  <c r="M3237"/>
  <c r="L3237"/>
  <c r="E3237"/>
  <c r="L3236"/>
  <c r="E3236"/>
  <c r="K3235"/>
  <c r="J3235"/>
  <c r="I3235"/>
  <c r="H3235"/>
  <c r="G3235"/>
  <c r="F3235"/>
  <c r="L3234"/>
  <c r="E3234"/>
  <c r="M3234"/>
  <c r="L3233"/>
  <c r="L3232"/>
  <c r="E3233"/>
  <c r="E3232"/>
  <c r="K3232"/>
  <c r="K3347"/>
  <c r="J3232"/>
  <c r="J3347"/>
  <c r="I3232"/>
  <c r="H3232"/>
  <c r="H3347"/>
  <c r="G3232"/>
  <c r="G3347"/>
  <c r="F3232"/>
  <c r="F3347"/>
  <c r="C3229"/>
  <c r="N3347"/>
  <c r="C3228"/>
  <c r="L3227"/>
  <c r="K3227"/>
  <c r="J3227"/>
  <c r="I3227"/>
  <c r="H3227"/>
  <c r="G3227"/>
  <c r="F3227"/>
  <c r="E3227"/>
  <c r="L3226"/>
  <c r="K3226"/>
  <c r="J3226"/>
  <c r="I3226"/>
  <c r="H3226"/>
  <c r="G3226"/>
  <c r="F3226"/>
  <c r="E3226"/>
  <c r="E3223"/>
  <c r="B3222"/>
  <c r="F3221"/>
  <c r="B3219"/>
  <c r="F3218"/>
  <c r="E3218"/>
  <c r="B3218"/>
  <c r="M3213"/>
  <c r="D3210"/>
  <c r="M3209"/>
  <c r="M3208"/>
  <c r="M3207"/>
  <c r="L3206"/>
  <c r="E3206"/>
  <c r="M3205"/>
  <c r="L3204"/>
  <c r="E3204"/>
  <c r="M3204"/>
  <c r="L3203"/>
  <c r="M3203"/>
  <c r="E3203"/>
  <c r="L3202"/>
  <c r="E3202"/>
  <c r="M3202"/>
  <c r="L3200"/>
  <c r="E3200"/>
  <c r="M3200"/>
  <c r="L3199"/>
  <c r="E3199"/>
  <c r="M3199"/>
  <c r="L3198"/>
  <c r="E3198"/>
  <c r="M3198"/>
  <c r="L3197"/>
  <c r="E3197"/>
  <c r="L3196"/>
  <c r="K3196"/>
  <c r="J3196"/>
  <c r="I3196"/>
  <c r="H3196"/>
  <c r="G3196"/>
  <c r="F3196"/>
  <c r="L3195"/>
  <c r="E3195"/>
  <c r="M3195"/>
  <c r="L3194"/>
  <c r="E3194"/>
  <c r="L3193"/>
  <c r="L3192"/>
  <c r="E3193"/>
  <c r="E3192"/>
  <c r="K3192"/>
  <c r="J3192"/>
  <c r="I3192"/>
  <c r="H3192"/>
  <c r="G3192"/>
  <c r="F3192"/>
  <c r="L3191"/>
  <c r="M3191"/>
  <c r="E3191"/>
  <c r="L3190"/>
  <c r="E3190"/>
  <c r="M3190"/>
  <c r="L3189"/>
  <c r="E3189"/>
  <c r="M3189"/>
  <c r="L3188"/>
  <c r="E3188"/>
  <c r="M3188"/>
  <c r="L3187"/>
  <c r="E3187"/>
  <c r="M3187"/>
  <c r="L3186"/>
  <c r="E3186"/>
  <c r="M3185"/>
  <c r="L3185"/>
  <c r="E3185"/>
  <c r="K3184"/>
  <c r="J3184"/>
  <c r="I3184"/>
  <c r="H3184"/>
  <c r="G3184"/>
  <c r="F3184"/>
  <c r="L3183"/>
  <c r="E3183"/>
  <c r="M3183"/>
  <c r="L3182"/>
  <c r="L3180"/>
  <c r="E3182"/>
  <c r="M3182"/>
  <c r="L3181"/>
  <c r="E3181"/>
  <c r="E3180"/>
  <c r="M3180"/>
  <c r="K3180"/>
  <c r="J3180"/>
  <c r="I3180"/>
  <c r="H3180"/>
  <c r="G3180"/>
  <c r="F3180"/>
  <c r="L3179"/>
  <c r="E3179"/>
  <c r="M3179"/>
  <c r="M3178"/>
  <c r="L3178"/>
  <c r="E3178"/>
  <c r="L3177"/>
  <c r="M3177"/>
  <c r="E3177"/>
  <c r="L3176"/>
  <c r="E3176"/>
  <c r="L3175"/>
  <c r="E3175"/>
  <c r="M3175"/>
  <c r="L3174"/>
  <c r="E3174"/>
  <c r="K3173"/>
  <c r="J3173"/>
  <c r="I3173"/>
  <c r="H3173"/>
  <c r="G3173"/>
  <c r="F3173"/>
  <c r="E3173"/>
  <c r="L3172"/>
  <c r="E3172"/>
  <c r="M3172"/>
  <c r="L3171"/>
  <c r="M3171"/>
  <c r="E3171"/>
  <c r="L3170"/>
  <c r="M3170"/>
  <c r="E3170"/>
  <c r="L3169"/>
  <c r="E3169"/>
  <c r="M3169"/>
  <c r="M3168"/>
  <c r="L3168"/>
  <c r="E3168"/>
  <c r="L3167"/>
  <c r="M3167"/>
  <c r="E3167"/>
  <c r="K3166"/>
  <c r="J3166"/>
  <c r="I3166"/>
  <c r="H3166"/>
  <c r="G3166"/>
  <c r="F3166"/>
  <c r="L3165"/>
  <c r="E3165"/>
  <c r="L3164"/>
  <c r="E3164"/>
  <c r="M3164"/>
  <c r="L3163"/>
  <c r="E3163"/>
  <c r="M3163"/>
  <c r="M3162"/>
  <c r="L3162"/>
  <c r="E3162"/>
  <c r="L3161"/>
  <c r="E3161"/>
  <c r="M3161"/>
  <c r="L3160"/>
  <c r="E3160"/>
  <c r="L3159"/>
  <c r="E3159"/>
  <c r="M3159"/>
  <c r="L3158"/>
  <c r="E3158"/>
  <c r="K3157"/>
  <c r="J3157"/>
  <c r="I3157"/>
  <c r="H3157"/>
  <c r="G3157"/>
  <c r="F3157"/>
  <c r="E3157"/>
  <c r="L3156"/>
  <c r="E3156"/>
  <c r="M3156"/>
  <c r="L3155"/>
  <c r="E3155"/>
  <c r="M3155"/>
  <c r="L3154"/>
  <c r="E3154"/>
  <c r="M3154"/>
  <c r="L3153"/>
  <c r="E3153"/>
  <c r="M3153"/>
  <c r="L3152"/>
  <c r="E3152"/>
  <c r="M3152"/>
  <c r="L3151"/>
  <c r="E3151"/>
  <c r="M3151"/>
  <c r="L3150"/>
  <c r="M3150"/>
  <c r="E3150"/>
  <c r="L3149"/>
  <c r="L3148"/>
  <c r="E3149"/>
  <c r="E3148"/>
  <c r="M3148"/>
  <c r="K3148"/>
  <c r="J3148"/>
  <c r="I3148"/>
  <c r="H3148"/>
  <c r="G3148"/>
  <c r="F3148"/>
  <c r="L3147"/>
  <c r="E3147"/>
  <c r="M3147"/>
  <c r="L3146"/>
  <c r="E3146"/>
  <c r="M3146"/>
  <c r="M3145"/>
  <c r="L3145"/>
  <c r="E3145"/>
  <c r="L3144"/>
  <c r="E3144"/>
  <c r="M3144"/>
  <c r="L3143"/>
  <c r="E3143"/>
  <c r="M3143"/>
  <c r="L3142"/>
  <c r="E3142"/>
  <c r="M3142"/>
  <c r="L3141"/>
  <c r="K3141"/>
  <c r="J3141"/>
  <c r="I3141"/>
  <c r="H3141"/>
  <c r="G3141"/>
  <c r="F3141"/>
  <c r="E3141"/>
  <c r="M3141"/>
  <c r="L3140"/>
  <c r="E3140"/>
  <c r="M3140"/>
  <c r="M3139"/>
  <c r="L3139"/>
  <c r="E3139"/>
  <c r="L3138"/>
  <c r="L3135"/>
  <c r="E3138"/>
  <c r="M3138"/>
  <c r="L3137"/>
  <c r="E3137"/>
  <c r="M3137"/>
  <c r="L3136"/>
  <c r="E3136"/>
  <c r="M3136"/>
  <c r="K3135"/>
  <c r="J3135"/>
  <c r="I3135"/>
  <c r="H3135"/>
  <c r="G3135"/>
  <c r="F3135"/>
  <c r="M3134"/>
  <c r="L3134"/>
  <c r="E3134"/>
  <c r="L3133"/>
  <c r="M3133"/>
  <c r="E3133"/>
  <c r="L3132"/>
  <c r="E3132"/>
  <c r="E3131"/>
  <c r="K3131"/>
  <c r="J3131"/>
  <c r="I3131"/>
  <c r="H3131"/>
  <c r="G3131"/>
  <c r="F3131"/>
  <c r="L3130"/>
  <c r="E3130"/>
  <c r="M3130"/>
  <c r="L3129"/>
  <c r="E3129"/>
  <c r="M3129"/>
  <c r="L3128"/>
  <c r="E3128"/>
  <c r="M3128"/>
  <c r="L3127"/>
  <c r="E3127"/>
  <c r="M3127"/>
  <c r="L3126"/>
  <c r="E3126"/>
  <c r="M3126"/>
  <c r="L3125"/>
  <c r="E3125"/>
  <c r="M3125"/>
  <c r="L3124"/>
  <c r="E3124"/>
  <c r="M3124"/>
  <c r="L3123"/>
  <c r="E3123"/>
  <c r="M3123"/>
  <c r="L3122"/>
  <c r="E3122"/>
  <c r="M3122"/>
  <c r="L3121"/>
  <c r="E3121"/>
  <c r="M3121"/>
  <c r="L3120"/>
  <c r="E3120"/>
  <c r="M3120"/>
  <c r="L3119"/>
  <c r="E3119"/>
  <c r="M3119"/>
  <c r="L3118"/>
  <c r="E3118"/>
  <c r="M3118"/>
  <c r="L3117"/>
  <c r="E3117"/>
  <c r="M3117"/>
  <c r="L3116"/>
  <c r="E3116"/>
  <c r="M3116"/>
  <c r="L3115"/>
  <c r="E3115"/>
  <c r="M3115"/>
  <c r="L3114"/>
  <c r="L3113"/>
  <c r="E3114"/>
  <c r="K3113"/>
  <c r="J3113"/>
  <c r="I3113"/>
  <c r="H3113"/>
  <c r="G3113"/>
  <c r="F3113"/>
  <c r="L3112"/>
  <c r="E3112"/>
  <c r="M3112"/>
  <c r="L3111"/>
  <c r="E3111"/>
  <c r="M3111"/>
  <c r="M3110"/>
  <c r="L3110"/>
  <c r="E3110"/>
  <c r="L3109"/>
  <c r="M3109"/>
  <c r="E3109"/>
  <c r="L3108"/>
  <c r="E3108"/>
  <c r="M3108"/>
  <c r="L3107"/>
  <c r="E3107"/>
  <c r="M3107"/>
  <c r="M3106"/>
  <c r="L3106"/>
  <c r="E3106"/>
  <c r="L3105"/>
  <c r="L3104"/>
  <c r="E3105"/>
  <c r="K3104"/>
  <c r="J3104"/>
  <c r="I3104"/>
  <c r="H3104"/>
  <c r="G3104"/>
  <c r="F3104"/>
  <c r="L3103"/>
  <c r="E3103"/>
  <c r="M3103"/>
  <c r="L3102"/>
  <c r="E3102"/>
  <c r="M3102"/>
  <c r="L3101"/>
  <c r="E3101"/>
  <c r="M3101"/>
  <c r="L3100"/>
  <c r="E3100"/>
  <c r="M3100"/>
  <c r="L3099"/>
  <c r="E3099"/>
  <c r="M3099"/>
  <c r="L3098"/>
  <c r="K3098"/>
  <c r="J3098"/>
  <c r="I3098"/>
  <c r="H3098"/>
  <c r="G3098"/>
  <c r="F3098"/>
  <c r="L3097"/>
  <c r="M3097"/>
  <c r="E3097"/>
  <c r="L3096"/>
  <c r="E3096"/>
  <c r="E3095"/>
  <c r="K3095"/>
  <c r="K3210"/>
  <c r="J3095"/>
  <c r="J3210"/>
  <c r="I3095"/>
  <c r="I3210"/>
  <c r="H3095"/>
  <c r="H3210"/>
  <c r="G3095"/>
  <c r="G3210"/>
  <c r="F3095"/>
  <c r="F3210"/>
  <c r="C3092"/>
  <c r="N3210" s="1"/>
  <c r="C3091"/>
  <c r="L3090"/>
  <c r="K3090"/>
  <c r="J3090"/>
  <c r="I3090"/>
  <c r="H3090"/>
  <c r="G3090"/>
  <c r="F3090"/>
  <c r="E3090"/>
  <c r="L3089"/>
  <c r="K3089"/>
  <c r="J3089"/>
  <c r="I3089"/>
  <c r="H3089"/>
  <c r="G3089"/>
  <c r="F3089"/>
  <c r="E3089"/>
  <c r="E3086"/>
  <c r="B3085"/>
  <c r="F3084"/>
  <c r="B3082"/>
  <c r="F3081"/>
  <c r="E3081"/>
  <c r="B3081"/>
  <c r="M3076"/>
  <c r="D3073"/>
  <c r="M3072"/>
  <c r="M3071"/>
  <c r="M3070"/>
  <c r="L3069"/>
  <c r="E3069"/>
  <c r="M3068"/>
  <c r="L3067"/>
  <c r="L3064"/>
  <c r="E3067"/>
  <c r="M3067"/>
  <c r="L3066"/>
  <c r="E3066"/>
  <c r="M3066"/>
  <c r="L3065"/>
  <c r="E3065"/>
  <c r="M3065"/>
  <c r="L3063"/>
  <c r="E3063"/>
  <c r="M3063"/>
  <c r="L3062"/>
  <c r="E3062"/>
  <c r="M3062"/>
  <c r="L3061"/>
  <c r="L3059"/>
  <c r="E3061"/>
  <c r="M3061"/>
  <c r="L3060"/>
  <c r="E3060"/>
  <c r="M3060"/>
  <c r="E3059"/>
  <c r="M3059"/>
  <c r="K3059"/>
  <c r="J3059"/>
  <c r="I3059"/>
  <c r="H3059"/>
  <c r="G3059"/>
  <c r="F3059"/>
  <c r="L3058"/>
  <c r="E3058"/>
  <c r="M3058"/>
  <c r="L3057"/>
  <c r="E3057"/>
  <c r="M3057"/>
  <c r="L3056"/>
  <c r="L3055"/>
  <c r="E3056"/>
  <c r="E3055"/>
  <c r="M3055"/>
  <c r="K3055"/>
  <c r="J3055"/>
  <c r="I3055"/>
  <c r="H3055"/>
  <c r="G3055"/>
  <c r="F3055"/>
  <c r="L3054"/>
  <c r="E3054"/>
  <c r="M3054"/>
  <c r="L3053"/>
  <c r="E3053"/>
  <c r="M3053"/>
  <c r="M3052"/>
  <c r="L3052"/>
  <c r="E3052"/>
  <c r="L3051"/>
  <c r="L3047"/>
  <c r="E3051"/>
  <c r="M3051"/>
  <c r="L3050"/>
  <c r="E3050"/>
  <c r="M3050"/>
  <c r="L3049"/>
  <c r="E3049"/>
  <c r="M3049"/>
  <c r="M3048"/>
  <c r="L3048"/>
  <c r="E3048"/>
  <c r="E3047"/>
  <c r="K3047"/>
  <c r="J3047"/>
  <c r="I3047"/>
  <c r="H3047"/>
  <c r="G3047"/>
  <c r="F3047"/>
  <c r="M3046"/>
  <c r="L3046"/>
  <c r="E3046"/>
  <c r="L3045"/>
  <c r="E3045"/>
  <c r="M3045"/>
  <c r="L3044"/>
  <c r="L3043"/>
  <c r="E3044"/>
  <c r="E3043"/>
  <c r="M3043"/>
  <c r="K3043"/>
  <c r="J3043"/>
  <c r="I3043"/>
  <c r="H3043"/>
  <c r="G3043"/>
  <c r="F3043"/>
  <c r="L3042"/>
  <c r="E3042"/>
  <c r="M3042"/>
  <c r="M3041"/>
  <c r="L3041"/>
  <c r="E3041"/>
  <c r="M3040"/>
  <c r="L3040"/>
  <c r="E3040"/>
  <c r="L3039"/>
  <c r="L3036"/>
  <c r="E3039"/>
  <c r="M3039"/>
  <c r="L3038"/>
  <c r="E3038"/>
  <c r="M3038"/>
  <c r="L3037"/>
  <c r="E3037"/>
  <c r="E3036"/>
  <c r="M3036"/>
  <c r="K3036"/>
  <c r="J3036"/>
  <c r="I3036"/>
  <c r="H3036"/>
  <c r="G3036"/>
  <c r="F3036"/>
  <c r="M3035"/>
  <c r="L3035"/>
  <c r="E3035"/>
  <c r="M3034"/>
  <c r="L3034"/>
  <c r="E3034"/>
  <c r="L3033"/>
  <c r="E3033"/>
  <c r="M3033"/>
  <c r="L3032"/>
  <c r="E3032"/>
  <c r="M3032"/>
  <c r="M3031"/>
  <c r="L3031"/>
  <c r="E3031"/>
  <c r="M3030"/>
  <c r="L3030"/>
  <c r="L3029"/>
  <c r="E3030"/>
  <c r="K3029"/>
  <c r="J3029"/>
  <c r="I3029"/>
  <c r="H3029"/>
  <c r="G3029"/>
  <c r="F3029"/>
  <c r="L3028"/>
  <c r="E3028"/>
  <c r="M3028"/>
  <c r="L3027"/>
  <c r="E3027"/>
  <c r="M3027"/>
  <c r="L3026"/>
  <c r="E3026"/>
  <c r="M3026"/>
  <c r="L3025"/>
  <c r="E3025"/>
  <c r="M3025"/>
  <c r="L3024"/>
  <c r="E3024"/>
  <c r="E3020"/>
  <c r="M3020"/>
  <c r="L3023"/>
  <c r="E3023"/>
  <c r="M3023"/>
  <c r="L3022"/>
  <c r="E3022"/>
  <c r="M3022"/>
  <c r="M3021"/>
  <c r="L3021"/>
  <c r="L3020"/>
  <c r="E3021"/>
  <c r="K3020"/>
  <c r="J3020"/>
  <c r="I3020"/>
  <c r="H3020"/>
  <c r="G3020"/>
  <c r="F3020"/>
  <c r="L3019"/>
  <c r="E3019"/>
  <c r="M3019"/>
  <c r="L3018"/>
  <c r="E3018"/>
  <c r="M3018"/>
  <c r="L3017"/>
  <c r="E3017"/>
  <c r="M3017"/>
  <c r="L3016"/>
  <c r="E3016"/>
  <c r="M3016"/>
  <c r="L3015"/>
  <c r="E3015"/>
  <c r="M3015"/>
  <c r="L3014"/>
  <c r="E3014"/>
  <c r="M3014"/>
  <c r="L3013"/>
  <c r="E3013"/>
  <c r="M3013"/>
  <c r="L3012"/>
  <c r="L3011"/>
  <c r="E3012"/>
  <c r="E3011"/>
  <c r="M3011"/>
  <c r="K3011"/>
  <c r="J3011"/>
  <c r="I3011"/>
  <c r="H3011"/>
  <c r="G3011"/>
  <c r="F3011"/>
  <c r="L3010"/>
  <c r="E3010"/>
  <c r="M3010"/>
  <c r="L3009"/>
  <c r="E3009"/>
  <c r="M3009"/>
  <c r="M3008"/>
  <c r="L3008"/>
  <c r="E3008"/>
  <c r="L3007"/>
  <c r="E3007"/>
  <c r="M3007"/>
  <c r="L3006"/>
  <c r="E3006"/>
  <c r="M3006"/>
  <c r="L3005"/>
  <c r="E3005"/>
  <c r="M3005"/>
  <c r="L3004"/>
  <c r="K3004"/>
  <c r="J3004"/>
  <c r="I3004"/>
  <c r="H3004"/>
  <c r="G3004"/>
  <c r="F3004"/>
  <c r="E3004"/>
  <c r="M3004"/>
  <c r="L3003"/>
  <c r="E3003"/>
  <c r="M3003"/>
  <c r="M3002"/>
  <c r="L3002"/>
  <c r="E3002"/>
  <c r="L3001"/>
  <c r="E3001"/>
  <c r="M3001"/>
  <c r="L3000"/>
  <c r="E3000"/>
  <c r="M3000"/>
  <c r="L2999"/>
  <c r="L2998"/>
  <c r="E2999"/>
  <c r="M2999"/>
  <c r="K2998"/>
  <c r="J2998"/>
  <c r="I2998"/>
  <c r="H2998"/>
  <c r="G2998"/>
  <c r="F2998"/>
  <c r="E2998"/>
  <c r="M2997"/>
  <c r="L2997"/>
  <c r="E2997"/>
  <c r="M2996"/>
  <c r="L2996"/>
  <c r="E2996"/>
  <c r="L2995"/>
  <c r="L2994"/>
  <c r="E2995"/>
  <c r="E2994"/>
  <c r="K2994"/>
  <c r="J2994"/>
  <c r="I2994"/>
  <c r="H2994"/>
  <c r="G2994"/>
  <c r="F2994"/>
  <c r="L2993"/>
  <c r="E2993"/>
  <c r="M2993"/>
  <c r="L2992"/>
  <c r="E2992"/>
  <c r="M2992"/>
  <c r="L2991"/>
  <c r="E2991"/>
  <c r="M2991"/>
  <c r="L2990"/>
  <c r="E2990"/>
  <c r="M2990"/>
  <c r="L2989"/>
  <c r="E2989"/>
  <c r="M2989"/>
  <c r="L2988"/>
  <c r="E2988"/>
  <c r="M2988"/>
  <c r="L2987"/>
  <c r="E2987"/>
  <c r="M2987"/>
  <c r="L2986"/>
  <c r="E2986"/>
  <c r="M2986"/>
  <c r="L2985"/>
  <c r="E2985"/>
  <c r="M2985"/>
  <c r="L2984"/>
  <c r="E2984"/>
  <c r="M2984"/>
  <c r="L2983"/>
  <c r="E2983"/>
  <c r="M2983"/>
  <c r="L2982"/>
  <c r="E2982"/>
  <c r="M2982"/>
  <c r="L2981"/>
  <c r="E2981"/>
  <c r="M2981"/>
  <c r="L2980"/>
  <c r="E2980"/>
  <c r="M2980"/>
  <c r="L2979"/>
  <c r="E2979"/>
  <c r="M2979"/>
  <c r="L2978"/>
  <c r="E2978"/>
  <c r="M2978"/>
  <c r="L2977"/>
  <c r="L2976"/>
  <c r="E2977"/>
  <c r="E2976"/>
  <c r="K2976"/>
  <c r="J2976"/>
  <c r="I2976"/>
  <c r="H2976"/>
  <c r="G2976"/>
  <c r="F2976"/>
  <c r="L2975"/>
  <c r="E2975"/>
  <c r="M2975"/>
  <c r="L2974"/>
  <c r="E2974"/>
  <c r="M2974"/>
  <c r="M2973"/>
  <c r="L2973"/>
  <c r="E2973"/>
  <c r="M2972"/>
  <c r="L2972"/>
  <c r="E2972"/>
  <c r="L2971"/>
  <c r="E2971"/>
  <c r="M2971"/>
  <c r="L2970"/>
  <c r="E2970"/>
  <c r="M2970"/>
  <c r="M2969"/>
  <c r="L2969"/>
  <c r="E2969"/>
  <c r="M2968"/>
  <c r="L2968"/>
  <c r="L2967"/>
  <c r="E2968"/>
  <c r="K2967"/>
  <c r="J2967"/>
  <c r="I2967"/>
  <c r="H2967"/>
  <c r="G2967"/>
  <c r="F2967"/>
  <c r="L2966"/>
  <c r="E2966"/>
  <c r="M2966"/>
  <c r="L2965"/>
  <c r="E2965"/>
  <c r="M2965"/>
  <c r="L2964"/>
  <c r="E2964"/>
  <c r="M2964"/>
  <c r="L2963"/>
  <c r="L2961"/>
  <c r="E2963"/>
  <c r="M2963"/>
  <c r="L2962"/>
  <c r="E2962"/>
  <c r="M2962"/>
  <c r="K2961"/>
  <c r="J2961"/>
  <c r="I2961"/>
  <c r="H2961"/>
  <c r="G2961"/>
  <c r="F2961"/>
  <c r="M2960"/>
  <c r="L2960"/>
  <c r="E2960"/>
  <c r="L2959"/>
  <c r="L2958"/>
  <c r="E2959"/>
  <c r="E2958"/>
  <c r="K2958"/>
  <c r="K3073"/>
  <c r="J2958"/>
  <c r="J3073"/>
  <c r="I2958"/>
  <c r="I3073"/>
  <c r="H2958"/>
  <c r="H3073"/>
  <c r="G2958"/>
  <c r="G3073"/>
  <c r="F2958"/>
  <c r="F3073"/>
  <c r="C2955"/>
  <c r="N3073"/>
  <c r="C2954"/>
  <c r="L2953"/>
  <c r="K2953"/>
  <c r="J2953"/>
  <c r="I2953"/>
  <c r="H2953"/>
  <c r="G2953"/>
  <c r="F2953"/>
  <c r="E2953"/>
  <c r="L2952"/>
  <c r="K2952"/>
  <c r="J2952"/>
  <c r="I2952"/>
  <c r="H2952"/>
  <c r="G2952"/>
  <c r="F2952"/>
  <c r="E2952"/>
  <c r="E2949"/>
  <c r="B2948"/>
  <c r="F2947"/>
  <c r="B2945"/>
  <c r="F2944"/>
  <c r="E2944"/>
  <c r="B2944"/>
  <c r="M2939"/>
  <c r="D2936"/>
  <c r="M2935"/>
  <c r="M2934"/>
  <c r="M2933"/>
  <c r="L2932"/>
  <c r="E2932"/>
  <c r="M2931"/>
  <c r="L2930"/>
  <c r="L2927"/>
  <c r="E2930"/>
  <c r="M2930"/>
  <c r="L2929"/>
  <c r="E2929"/>
  <c r="M2929"/>
  <c r="L2928"/>
  <c r="E2928"/>
  <c r="M2928"/>
  <c r="L2926"/>
  <c r="M2926"/>
  <c r="E2926"/>
  <c r="L2925"/>
  <c r="E2925"/>
  <c r="M2925"/>
  <c r="L2924"/>
  <c r="L2922"/>
  <c r="E2924"/>
  <c r="M2924"/>
  <c r="L2923"/>
  <c r="E2923"/>
  <c r="E2922"/>
  <c r="K2922"/>
  <c r="J2922"/>
  <c r="I2922"/>
  <c r="H2922"/>
  <c r="G2922"/>
  <c r="F2922"/>
  <c r="L2921"/>
  <c r="E2921"/>
  <c r="M2921"/>
  <c r="L2920"/>
  <c r="E2920"/>
  <c r="M2920"/>
  <c r="L2919"/>
  <c r="L2918"/>
  <c r="M2918"/>
  <c r="E2919"/>
  <c r="E2918"/>
  <c r="K2918"/>
  <c r="J2918"/>
  <c r="I2918"/>
  <c r="H2918"/>
  <c r="G2918"/>
  <c r="F2918"/>
  <c r="L2917"/>
  <c r="E2917"/>
  <c r="M2917"/>
  <c r="L2916"/>
  <c r="E2916"/>
  <c r="M2916"/>
  <c r="M2915"/>
  <c r="L2915"/>
  <c r="E2915"/>
  <c r="L2914"/>
  <c r="E2914"/>
  <c r="M2914"/>
  <c r="L2913"/>
  <c r="E2913"/>
  <c r="M2913"/>
  <c r="L2912"/>
  <c r="L2910"/>
  <c r="E2912"/>
  <c r="M2912"/>
  <c r="M2911"/>
  <c r="L2911"/>
  <c r="E2911"/>
  <c r="E2910"/>
  <c r="K2910"/>
  <c r="J2910"/>
  <c r="I2910"/>
  <c r="H2910"/>
  <c r="G2910"/>
  <c r="F2910"/>
  <c r="M2909"/>
  <c r="L2909"/>
  <c r="E2909"/>
  <c r="L2908"/>
  <c r="M2908"/>
  <c r="E2908"/>
  <c r="L2907"/>
  <c r="L2906"/>
  <c r="E2907"/>
  <c r="E2906"/>
  <c r="K2906"/>
  <c r="J2906"/>
  <c r="I2906"/>
  <c r="H2906"/>
  <c r="G2906"/>
  <c r="F2906"/>
  <c r="L2905"/>
  <c r="E2905"/>
  <c r="M2905"/>
  <c r="M2904"/>
  <c r="L2904"/>
  <c r="E2904"/>
  <c r="M2903"/>
  <c r="L2903"/>
  <c r="E2903"/>
  <c r="L2902"/>
  <c r="L2899"/>
  <c r="E2902"/>
  <c r="M2902"/>
  <c r="L2901"/>
  <c r="E2901"/>
  <c r="M2901"/>
  <c r="L2900"/>
  <c r="E2900"/>
  <c r="E2899"/>
  <c r="M2899"/>
  <c r="K2899"/>
  <c r="J2899"/>
  <c r="I2899"/>
  <c r="H2899"/>
  <c r="G2899"/>
  <c r="F2899"/>
  <c r="M2898"/>
  <c r="L2898"/>
  <c r="E2898"/>
  <c r="M2897"/>
  <c r="L2897"/>
  <c r="E2897"/>
  <c r="L2896"/>
  <c r="E2896"/>
  <c r="M2896"/>
  <c r="L2895"/>
  <c r="E2895"/>
  <c r="M2895"/>
  <c r="M2894"/>
  <c r="L2894"/>
  <c r="E2894"/>
  <c r="M2893"/>
  <c r="L2893"/>
  <c r="L2892"/>
  <c r="E2893"/>
  <c r="K2892"/>
  <c r="J2892"/>
  <c r="I2892"/>
  <c r="H2892"/>
  <c r="G2892"/>
  <c r="F2892"/>
  <c r="L2891"/>
  <c r="E2891"/>
  <c r="M2891"/>
  <c r="L2890"/>
  <c r="M2890"/>
  <c r="E2890"/>
  <c r="L2889"/>
  <c r="E2889"/>
  <c r="M2889"/>
  <c r="L2888"/>
  <c r="E2888"/>
  <c r="M2888"/>
  <c r="L2887"/>
  <c r="E2887"/>
  <c r="E2883"/>
  <c r="M2883"/>
  <c r="L2886"/>
  <c r="E2886"/>
  <c r="M2886"/>
  <c r="L2885"/>
  <c r="M2885"/>
  <c r="E2885"/>
  <c r="M2884"/>
  <c r="L2884"/>
  <c r="L2883"/>
  <c r="E2884"/>
  <c r="K2883"/>
  <c r="J2883"/>
  <c r="I2883"/>
  <c r="H2883"/>
  <c r="G2883"/>
  <c r="F2883"/>
  <c r="L2882"/>
  <c r="E2882"/>
  <c r="M2882"/>
  <c r="L2881"/>
  <c r="E2881"/>
  <c r="M2881"/>
  <c r="L2880"/>
  <c r="M2880"/>
  <c r="E2880"/>
  <c r="L2879"/>
  <c r="E2879"/>
  <c r="M2879"/>
  <c r="L2878"/>
  <c r="E2878"/>
  <c r="M2878"/>
  <c r="L2877"/>
  <c r="E2877"/>
  <c r="E2874"/>
  <c r="M2874"/>
  <c r="L2876"/>
  <c r="M2876"/>
  <c r="E2876"/>
  <c r="L2875"/>
  <c r="L2874"/>
  <c r="E2875"/>
  <c r="K2874"/>
  <c r="J2874"/>
  <c r="I2874"/>
  <c r="H2874"/>
  <c r="G2874"/>
  <c r="F2874"/>
  <c r="L2873"/>
  <c r="E2873"/>
  <c r="M2873"/>
  <c r="L2872"/>
  <c r="E2872"/>
  <c r="M2872"/>
  <c r="M2871"/>
  <c r="L2871"/>
  <c r="E2871"/>
  <c r="L2870"/>
  <c r="E2870"/>
  <c r="M2870"/>
  <c r="L2869"/>
  <c r="E2869"/>
  <c r="M2869"/>
  <c r="L2868"/>
  <c r="E2868"/>
  <c r="M2868"/>
  <c r="L2867"/>
  <c r="K2867"/>
  <c r="J2867"/>
  <c r="I2867"/>
  <c r="H2867"/>
  <c r="G2867"/>
  <c r="F2867"/>
  <c r="E2867"/>
  <c r="M2867"/>
  <c r="L2866"/>
  <c r="E2866"/>
  <c r="M2866"/>
  <c r="M2865"/>
  <c r="L2865"/>
  <c r="E2865"/>
  <c r="L2864"/>
  <c r="M2864"/>
  <c r="E2864"/>
  <c r="L2863"/>
  <c r="E2863"/>
  <c r="M2863"/>
  <c r="L2862"/>
  <c r="L2861"/>
  <c r="E2862"/>
  <c r="M2862"/>
  <c r="K2861"/>
  <c r="J2861"/>
  <c r="I2861"/>
  <c r="H2861"/>
  <c r="G2861"/>
  <c r="F2861"/>
  <c r="E2861"/>
  <c r="M2860"/>
  <c r="L2860"/>
  <c r="E2860"/>
  <c r="M2859"/>
  <c r="L2859"/>
  <c r="E2859"/>
  <c r="L2858"/>
  <c r="L2857"/>
  <c r="E2858"/>
  <c r="E2857"/>
  <c r="K2857"/>
  <c r="J2857"/>
  <c r="I2857"/>
  <c r="H2857"/>
  <c r="G2857"/>
  <c r="F2857"/>
  <c r="L2856"/>
  <c r="M2856"/>
  <c r="E2856"/>
  <c r="L2855"/>
  <c r="E2855"/>
  <c r="M2855"/>
  <c r="L2854"/>
  <c r="E2854"/>
  <c r="M2854"/>
  <c r="L2853"/>
  <c r="E2853"/>
  <c r="M2853"/>
  <c r="L2852"/>
  <c r="M2852"/>
  <c r="E2852"/>
  <c r="L2851"/>
  <c r="E2851"/>
  <c r="M2851"/>
  <c r="L2850"/>
  <c r="E2850"/>
  <c r="M2850"/>
  <c r="L2849"/>
  <c r="E2849"/>
  <c r="M2849"/>
  <c r="L2848"/>
  <c r="M2848"/>
  <c r="E2848"/>
  <c r="L2847"/>
  <c r="E2847"/>
  <c r="M2847"/>
  <c r="L2846"/>
  <c r="E2846"/>
  <c r="M2846"/>
  <c r="L2845"/>
  <c r="E2845"/>
  <c r="M2845"/>
  <c r="L2844"/>
  <c r="M2844"/>
  <c r="E2844"/>
  <c r="L2843"/>
  <c r="E2843"/>
  <c r="M2843"/>
  <c r="L2842"/>
  <c r="E2842"/>
  <c r="M2842"/>
  <c r="L2841"/>
  <c r="E2841"/>
  <c r="M2841"/>
  <c r="L2840"/>
  <c r="L2839"/>
  <c r="E2840"/>
  <c r="E2839"/>
  <c r="K2839"/>
  <c r="J2839"/>
  <c r="I2839"/>
  <c r="H2839"/>
  <c r="G2839"/>
  <c r="F2839"/>
  <c r="L2838"/>
  <c r="E2838"/>
  <c r="M2838"/>
  <c r="L2837"/>
  <c r="E2837"/>
  <c r="M2837"/>
  <c r="M2836"/>
  <c r="L2836"/>
  <c r="E2836"/>
  <c r="M2835"/>
  <c r="L2835"/>
  <c r="E2835"/>
  <c r="L2834"/>
  <c r="E2834"/>
  <c r="M2834"/>
  <c r="L2833"/>
  <c r="E2833"/>
  <c r="M2833"/>
  <c r="M2832"/>
  <c r="L2832"/>
  <c r="E2832"/>
  <c r="M2831"/>
  <c r="L2831"/>
  <c r="L2830"/>
  <c r="E2831"/>
  <c r="K2830"/>
  <c r="J2830"/>
  <c r="I2830"/>
  <c r="H2830"/>
  <c r="G2830"/>
  <c r="F2830"/>
  <c r="L2829"/>
  <c r="E2829"/>
  <c r="M2829"/>
  <c r="L2828"/>
  <c r="M2828"/>
  <c r="E2828"/>
  <c r="L2827"/>
  <c r="E2827"/>
  <c r="M2827"/>
  <c r="L2826"/>
  <c r="L2824"/>
  <c r="E2826"/>
  <c r="M2826"/>
  <c r="L2825"/>
  <c r="E2825"/>
  <c r="M2825"/>
  <c r="K2824"/>
  <c r="J2824"/>
  <c r="I2824"/>
  <c r="H2824"/>
  <c r="G2824"/>
  <c r="F2824"/>
  <c r="M2823"/>
  <c r="L2823"/>
  <c r="E2823"/>
  <c r="L2822"/>
  <c r="L2821"/>
  <c r="E2822"/>
  <c r="E2821"/>
  <c r="K2821"/>
  <c r="K2936"/>
  <c r="J2821"/>
  <c r="J2936"/>
  <c r="I2821"/>
  <c r="I2936"/>
  <c r="H2821"/>
  <c r="H2936"/>
  <c r="G2821"/>
  <c r="G2936"/>
  <c r="F2821"/>
  <c r="F2936"/>
  <c r="C2818"/>
  <c r="N2936" s="1"/>
  <c r="C2817"/>
  <c r="L2816"/>
  <c r="K2816"/>
  <c r="J2816"/>
  <c r="I2816"/>
  <c r="H2816"/>
  <c r="G2816"/>
  <c r="F2816"/>
  <c r="E2816"/>
  <c r="L2815"/>
  <c r="K2815"/>
  <c r="J2815"/>
  <c r="I2815"/>
  <c r="H2815"/>
  <c r="G2815"/>
  <c r="F2815"/>
  <c r="E2815"/>
  <c r="E2812"/>
  <c r="B2811"/>
  <c r="F2810"/>
  <c r="B2808"/>
  <c r="F2807"/>
  <c r="E2807"/>
  <c r="B2807"/>
  <c r="M2802"/>
  <c r="D2799"/>
  <c r="M2798"/>
  <c r="M2797"/>
  <c r="M2796"/>
  <c r="L2795"/>
  <c r="E2795"/>
  <c r="M2794"/>
  <c r="L2793"/>
  <c r="L2790"/>
  <c r="E2793"/>
  <c r="M2793"/>
  <c r="L2792"/>
  <c r="E2792"/>
  <c r="M2792"/>
  <c r="L2791"/>
  <c r="E2791"/>
  <c r="M2791"/>
  <c r="L2789"/>
  <c r="M2789"/>
  <c r="E2789"/>
  <c r="L2788"/>
  <c r="E2788"/>
  <c r="M2788"/>
  <c r="L2787"/>
  <c r="L2785"/>
  <c r="E2787"/>
  <c r="M2787"/>
  <c r="L2786"/>
  <c r="E2786"/>
  <c r="E2785"/>
  <c r="K2785"/>
  <c r="J2785"/>
  <c r="I2785"/>
  <c r="H2785"/>
  <c r="G2785"/>
  <c r="F2785"/>
  <c r="L2784"/>
  <c r="E2784"/>
  <c r="M2784"/>
  <c r="L2783"/>
  <c r="E2783"/>
  <c r="M2783"/>
  <c r="L2782"/>
  <c r="L2781"/>
  <c r="M2781"/>
  <c r="E2782"/>
  <c r="E2781"/>
  <c r="K2781"/>
  <c r="J2781"/>
  <c r="I2781"/>
  <c r="H2781"/>
  <c r="G2781"/>
  <c r="F2781"/>
  <c r="L2780"/>
  <c r="E2780"/>
  <c r="M2780"/>
  <c r="L2779"/>
  <c r="E2779"/>
  <c r="M2779"/>
  <c r="M2778"/>
  <c r="L2778"/>
  <c r="E2778"/>
  <c r="L2777"/>
  <c r="E2777"/>
  <c r="M2777"/>
  <c r="L2776"/>
  <c r="E2776"/>
  <c r="M2776"/>
  <c r="L2775"/>
  <c r="L2773"/>
  <c r="E2775"/>
  <c r="M2775"/>
  <c r="M2774"/>
  <c r="L2774"/>
  <c r="E2774"/>
  <c r="E2773"/>
  <c r="M2773"/>
  <c r="K2773"/>
  <c r="J2773"/>
  <c r="I2773"/>
  <c r="H2773"/>
  <c r="G2773"/>
  <c r="F2773"/>
  <c r="M2772"/>
  <c r="L2772"/>
  <c r="E2772"/>
  <c r="L2771"/>
  <c r="M2771"/>
  <c r="E2771"/>
  <c r="L2770"/>
  <c r="L2769"/>
  <c r="E2770"/>
  <c r="E2769"/>
  <c r="K2769"/>
  <c r="J2769"/>
  <c r="I2769"/>
  <c r="H2769"/>
  <c r="G2769"/>
  <c r="F2769"/>
  <c r="L2768"/>
  <c r="E2768"/>
  <c r="M2768"/>
  <c r="M2767"/>
  <c r="L2767"/>
  <c r="E2767"/>
  <c r="M2766"/>
  <c r="L2766"/>
  <c r="E2766"/>
  <c r="L2765"/>
  <c r="L2762"/>
  <c r="E2765"/>
  <c r="M2765"/>
  <c r="L2764"/>
  <c r="E2764"/>
  <c r="M2764"/>
  <c r="L2763"/>
  <c r="E2763"/>
  <c r="E2762"/>
  <c r="M2762"/>
  <c r="K2762"/>
  <c r="J2762"/>
  <c r="I2762"/>
  <c r="H2762"/>
  <c r="G2762"/>
  <c r="F2762"/>
  <c r="M2761"/>
  <c r="L2761"/>
  <c r="E2761"/>
  <c r="M2760"/>
  <c r="L2760"/>
  <c r="E2760"/>
  <c r="L2759"/>
  <c r="E2759"/>
  <c r="M2759"/>
  <c r="L2758"/>
  <c r="E2758"/>
  <c r="M2758"/>
  <c r="M2757"/>
  <c r="L2757"/>
  <c r="E2757"/>
  <c r="M2756"/>
  <c r="L2756"/>
  <c r="L2755"/>
  <c r="E2756"/>
  <c r="K2755"/>
  <c r="J2755"/>
  <c r="I2755"/>
  <c r="H2755"/>
  <c r="G2755"/>
  <c r="F2755"/>
  <c r="L2754"/>
  <c r="E2754"/>
  <c r="M2754"/>
  <c r="L2753"/>
  <c r="M2753"/>
  <c r="E2753"/>
  <c r="L2752"/>
  <c r="E2752"/>
  <c r="M2752"/>
  <c r="L2751"/>
  <c r="E2751"/>
  <c r="M2751"/>
  <c r="L2750"/>
  <c r="E2750"/>
  <c r="E2746"/>
  <c r="M2746"/>
  <c r="L2749"/>
  <c r="E2749"/>
  <c r="M2749"/>
  <c r="L2748"/>
  <c r="M2748"/>
  <c r="E2748"/>
  <c r="M2747"/>
  <c r="L2747"/>
  <c r="L2746"/>
  <c r="E2747"/>
  <c r="K2746"/>
  <c r="J2746"/>
  <c r="I2746"/>
  <c r="H2746"/>
  <c r="G2746"/>
  <c r="F2746"/>
  <c r="L2745"/>
  <c r="E2745"/>
  <c r="M2745"/>
  <c r="L2744"/>
  <c r="E2744"/>
  <c r="M2744"/>
  <c r="L2743"/>
  <c r="M2743"/>
  <c r="E2743"/>
  <c r="L2742"/>
  <c r="E2742"/>
  <c r="M2742"/>
  <c r="L2741"/>
  <c r="E2741"/>
  <c r="M2741"/>
  <c r="L2740"/>
  <c r="E2740"/>
  <c r="E2737"/>
  <c r="L2739"/>
  <c r="E2739"/>
  <c r="M2739"/>
  <c r="L2738"/>
  <c r="L2737"/>
  <c r="E2738"/>
  <c r="K2737"/>
  <c r="J2737"/>
  <c r="I2737"/>
  <c r="H2737"/>
  <c r="G2737"/>
  <c r="F2737"/>
  <c r="L2736"/>
  <c r="E2736"/>
  <c r="M2736"/>
  <c r="L2735"/>
  <c r="E2735"/>
  <c r="M2735"/>
  <c r="M2734"/>
  <c r="L2734"/>
  <c r="E2734"/>
  <c r="L2733"/>
  <c r="E2733"/>
  <c r="M2733"/>
  <c r="L2732"/>
  <c r="E2732"/>
  <c r="M2732"/>
  <c r="L2731"/>
  <c r="E2731"/>
  <c r="M2731"/>
  <c r="L2730"/>
  <c r="K2730"/>
  <c r="J2730"/>
  <c r="I2730"/>
  <c r="H2730"/>
  <c r="G2730"/>
  <c r="F2730"/>
  <c r="E2730"/>
  <c r="M2730"/>
  <c r="L2729"/>
  <c r="E2729"/>
  <c r="M2729"/>
  <c r="M2728"/>
  <c r="L2728"/>
  <c r="E2728"/>
  <c r="L2727"/>
  <c r="M2727"/>
  <c r="E2727"/>
  <c r="L2726"/>
  <c r="E2726"/>
  <c r="M2726"/>
  <c r="L2725"/>
  <c r="L2724"/>
  <c r="E2725"/>
  <c r="M2725"/>
  <c r="K2724"/>
  <c r="J2724"/>
  <c r="I2724"/>
  <c r="H2724"/>
  <c r="G2724"/>
  <c r="F2724"/>
  <c r="E2724"/>
  <c r="M2723"/>
  <c r="L2723"/>
  <c r="E2723"/>
  <c r="M2722"/>
  <c r="L2722"/>
  <c r="E2722"/>
  <c r="L2721"/>
  <c r="L2720"/>
  <c r="E2721"/>
  <c r="E2720"/>
  <c r="K2720"/>
  <c r="J2720"/>
  <c r="I2720"/>
  <c r="H2720"/>
  <c r="G2720"/>
  <c r="F2720"/>
  <c r="L2719"/>
  <c r="M2719"/>
  <c r="E2719"/>
  <c r="L2718"/>
  <c r="E2718"/>
  <c r="M2718"/>
  <c r="L2717"/>
  <c r="E2717"/>
  <c r="M2717"/>
  <c r="L2716"/>
  <c r="E2716"/>
  <c r="M2716"/>
  <c r="L2715"/>
  <c r="M2715"/>
  <c r="E2715"/>
  <c r="L2714"/>
  <c r="E2714"/>
  <c r="M2714"/>
  <c r="L2713"/>
  <c r="E2713"/>
  <c r="M2713"/>
  <c r="L2712"/>
  <c r="E2712"/>
  <c r="M2712"/>
  <c r="L2711"/>
  <c r="M2711"/>
  <c r="E2711"/>
  <c r="L2710"/>
  <c r="E2710"/>
  <c r="M2710"/>
  <c r="L2709"/>
  <c r="E2709"/>
  <c r="M2709"/>
  <c r="L2708"/>
  <c r="E2708"/>
  <c r="M2708"/>
  <c r="L2707"/>
  <c r="M2707"/>
  <c r="E2707"/>
  <c r="L2706"/>
  <c r="E2706"/>
  <c r="M2706"/>
  <c r="L2705"/>
  <c r="E2705"/>
  <c r="M2705"/>
  <c r="L2704"/>
  <c r="E2704"/>
  <c r="M2704"/>
  <c r="L2703"/>
  <c r="L2702"/>
  <c r="E2703"/>
  <c r="E2702"/>
  <c r="K2702"/>
  <c r="J2702"/>
  <c r="I2702"/>
  <c r="H2702"/>
  <c r="G2702"/>
  <c r="F2702"/>
  <c r="L2701"/>
  <c r="E2701"/>
  <c r="M2701"/>
  <c r="L2700"/>
  <c r="E2700"/>
  <c r="M2700"/>
  <c r="M2699"/>
  <c r="L2699"/>
  <c r="E2699"/>
  <c r="M2698"/>
  <c r="L2698"/>
  <c r="E2698"/>
  <c r="L2697"/>
  <c r="E2697"/>
  <c r="M2697"/>
  <c r="L2696"/>
  <c r="E2696"/>
  <c r="M2696"/>
  <c r="M2695"/>
  <c r="L2695"/>
  <c r="E2695"/>
  <c r="M2694"/>
  <c r="L2694"/>
  <c r="L2693"/>
  <c r="E2694"/>
  <c r="K2693"/>
  <c r="J2693"/>
  <c r="I2693"/>
  <c r="H2693"/>
  <c r="G2693"/>
  <c r="F2693"/>
  <c r="L2692"/>
  <c r="E2692"/>
  <c r="M2692"/>
  <c r="L2691"/>
  <c r="M2691"/>
  <c r="E2691"/>
  <c r="L2690"/>
  <c r="E2690"/>
  <c r="M2690"/>
  <c r="L2689"/>
  <c r="L2687"/>
  <c r="E2689"/>
  <c r="M2689"/>
  <c r="L2688"/>
  <c r="E2688"/>
  <c r="M2688"/>
  <c r="K2687"/>
  <c r="J2687"/>
  <c r="I2687"/>
  <c r="H2687"/>
  <c r="G2687"/>
  <c r="F2687"/>
  <c r="M2686"/>
  <c r="L2686"/>
  <c r="E2686"/>
  <c r="L2685"/>
  <c r="L2684"/>
  <c r="E2685"/>
  <c r="E2684"/>
  <c r="K2684"/>
  <c r="K2799"/>
  <c r="J2684"/>
  <c r="J2799"/>
  <c r="I2684"/>
  <c r="I2799"/>
  <c r="H2684"/>
  <c r="H2799"/>
  <c r="G2684"/>
  <c r="G2799"/>
  <c r="F2684"/>
  <c r="F2799"/>
  <c r="C2681"/>
  <c r="N2799"/>
  <c r="C2680"/>
  <c r="L2679"/>
  <c r="K2679"/>
  <c r="J2679"/>
  <c r="I2679"/>
  <c r="H2679"/>
  <c r="G2679"/>
  <c r="F2679"/>
  <c r="E2679"/>
  <c r="L2678"/>
  <c r="K2678"/>
  <c r="J2678"/>
  <c r="I2678"/>
  <c r="H2678"/>
  <c r="G2678"/>
  <c r="F2678"/>
  <c r="E2678"/>
  <c r="E2675"/>
  <c r="B2674"/>
  <c r="F2673"/>
  <c r="B2671"/>
  <c r="F2670"/>
  <c r="E2670"/>
  <c r="B2670"/>
  <c r="M2665"/>
  <c r="D2662"/>
  <c r="M2661"/>
  <c r="M2660"/>
  <c r="M2659"/>
  <c r="L2658"/>
  <c r="E2658"/>
  <c r="M2657"/>
  <c r="L2656"/>
  <c r="L2653"/>
  <c r="E2656"/>
  <c r="M2656"/>
  <c r="L2655"/>
  <c r="E2655"/>
  <c r="M2655"/>
  <c r="L2654"/>
  <c r="E2654"/>
  <c r="M2654"/>
  <c r="L2652"/>
  <c r="M2652"/>
  <c r="E2652"/>
  <c r="L2651"/>
  <c r="L2648"/>
  <c r="E2651"/>
  <c r="M2651"/>
  <c r="L2650"/>
  <c r="M2650"/>
  <c r="E2650"/>
  <c r="L2649"/>
  <c r="E2649"/>
  <c r="E2648"/>
  <c r="K2648"/>
  <c r="J2648"/>
  <c r="I2648"/>
  <c r="H2648"/>
  <c r="G2648"/>
  <c r="F2648"/>
  <c r="L2647"/>
  <c r="E2647"/>
  <c r="M2647"/>
  <c r="L2646"/>
  <c r="E2646"/>
  <c r="M2646"/>
  <c r="L2645"/>
  <c r="L2644"/>
  <c r="M2644"/>
  <c r="E2645"/>
  <c r="E2644"/>
  <c r="K2644"/>
  <c r="J2644"/>
  <c r="I2644"/>
  <c r="H2644"/>
  <c r="G2644"/>
  <c r="F2644"/>
  <c r="L2643"/>
  <c r="E2643"/>
  <c r="M2643"/>
  <c r="L2642"/>
  <c r="E2642"/>
  <c r="M2642"/>
  <c r="M2641"/>
  <c r="L2641"/>
  <c r="E2641"/>
  <c r="L2640"/>
  <c r="E2640"/>
  <c r="M2640"/>
  <c r="L2639"/>
  <c r="L2636"/>
  <c r="E2639"/>
  <c r="M2639"/>
  <c r="L2638"/>
  <c r="E2638"/>
  <c r="M2638"/>
  <c r="M2637"/>
  <c r="L2637"/>
  <c r="E2637"/>
  <c r="E2636"/>
  <c r="K2636"/>
  <c r="J2636"/>
  <c r="I2636"/>
  <c r="H2636"/>
  <c r="G2636"/>
  <c r="F2636"/>
  <c r="M2635"/>
  <c r="L2635"/>
  <c r="E2635"/>
  <c r="L2634"/>
  <c r="M2634"/>
  <c r="E2634"/>
  <c r="L2633"/>
  <c r="L2632"/>
  <c r="E2633"/>
  <c r="E2632"/>
  <c r="M2632"/>
  <c r="K2632"/>
  <c r="J2632"/>
  <c r="I2632"/>
  <c r="H2632"/>
  <c r="G2632"/>
  <c r="F2632"/>
  <c r="L2631"/>
  <c r="E2631"/>
  <c r="M2631"/>
  <c r="L2630"/>
  <c r="E2630"/>
  <c r="M2630"/>
  <c r="M2629"/>
  <c r="L2629"/>
  <c r="E2629"/>
  <c r="L2628"/>
  <c r="E2628"/>
  <c r="M2628"/>
  <c r="L2627"/>
  <c r="E2627"/>
  <c r="M2627"/>
  <c r="L2626"/>
  <c r="E2626"/>
  <c r="M2626"/>
  <c r="K2625"/>
  <c r="J2625"/>
  <c r="I2625"/>
  <c r="H2625"/>
  <c r="G2625"/>
  <c r="F2625"/>
  <c r="L2624"/>
  <c r="M2624"/>
  <c r="E2624"/>
  <c r="L2623"/>
  <c r="E2623"/>
  <c r="M2623"/>
  <c r="L2622"/>
  <c r="M2622"/>
  <c r="E2622"/>
  <c r="L2621"/>
  <c r="L2618"/>
  <c r="E2621"/>
  <c r="M2621"/>
  <c r="L2620"/>
  <c r="M2620"/>
  <c r="E2620"/>
  <c r="L2619"/>
  <c r="E2619"/>
  <c r="E2618"/>
  <c r="M2618"/>
  <c r="K2618"/>
  <c r="J2618"/>
  <c r="I2618"/>
  <c r="H2618"/>
  <c r="G2618"/>
  <c r="F2618"/>
  <c r="L2617"/>
  <c r="E2617"/>
  <c r="M2617"/>
  <c r="L2616"/>
  <c r="M2616"/>
  <c r="E2616"/>
  <c r="L2615"/>
  <c r="E2615"/>
  <c r="M2615"/>
  <c r="L2614"/>
  <c r="M2614"/>
  <c r="E2614"/>
  <c r="L2613"/>
  <c r="E2613"/>
  <c r="M2613"/>
  <c r="L2612"/>
  <c r="M2612"/>
  <c r="E2612"/>
  <c r="L2611"/>
  <c r="E2611"/>
  <c r="M2611"/>
  <c r="L2610"/>
  <c r="M2610"/>
  <c r="E2610"/>
  <c r="K2609"/>
  <c r="J2609"/>
  <c r="I2609"/>
  <c r="H2609"/>
  <c r="G2609"/>
  <c r="F2609"/>
  <c r="E2609"/>
  <c r="L2608"/>
  <c r="E2608"/>
  <c r="M2608"/>
  <c r="M2607"/>
  <c r="L2607"/>
  <c r="E2607"/>
  <c r="L2606"/>
  <c r="E2606"/>
  <c r="M2606"/>
  <c r="L2605"/>
  <c r="E2605"/>
  <c r="M2605"/>
  <c r="L2604"/>
  <c r="E2604"/>
  <c r="M2604"/>
  <c r="M2603"/>
  <c r="L2603"/>
  <c r="E2603"/>
  <c r="L2602"/>
  <c r="L2600"/>
  <c r="E2602"/>
  <c r="M2602"/>
  <c r="L2601"/>
  <c r="E2601"/>
  <c r="E2600"/>
  <c r="M2600"/>
  <c r="K2600"/>
  <c r="J2600"/>
  <c r="I2600"/>
  <c r="H2600"/>
  <c r="G2600"/>
  <c r="F2600"/>
  <c r="L2599"/>
  <c r="M2599"/>
  <c r="E2599"/>
  <c r="L2598"/>
  <c r="M2598"/>
  <c r="E2598"/>
  <c r="L2597"/>
  <c r="E2597"/>
  <c r="M2597"/>
  <c r="L2596"/>
  <c r="E2596"/>
  <c r="M2596"/>
  <c r="L2595"/>
  <c r="M2595"/>
  <c r="E2595"/>
  <c r="L2594"/>
  <c r="M2594"/>
  <c r="E2594"/>
  <c r="K2593"/>
  <c r="J2593"/>
  <c r="I2593"/>
  <c r="H2593"/>
  <c r="G2593"/>
  <c r="F2593"/>
  <c r="E2593"/>
  <c r="L2592"/>
  <c r="E2592"/>
  <c r="M2592"/>
  <c r="M2591"/>
  <c r="L2591"/>
  <c r="E2591"/>
  <c r="L2590"/>
  <c r="E2590"/>
  <c r="M2590"/>
  <c r="L2589"/>
  <c r="E2589"/>
  <c r="M2589"/>
  <c r="L2588"/>
  <c r="E2588"/>
  <c r="M2588"/>
  <c r="K2587"/>
  <c r="J2587"/>
  <c r="I2587"/>
  <c r="H2587"/>
  <c r="G2587"/>
  <c r="F2587"/>
  <c r="L2586"/>
  <c r="M2586"/>
  <c r="E2586"/>
  <c r="L2585"/>
  <c r="L2583"/>
  <c r="E2585"/>
  <c r="M2585"/>
  <c r="L2584"/>
  <c r="E2584"/>
  <c r="M2584"/>
  <c r="K2583"/>
  <c r="J2583"/>
  <c r="I2583"/>
  <c r="H2583"/>
  <c r="G2583"/>
  <c r="F2583"/>
  <c r="E2583"/>
  <c r="M2583"/>
  <c r="L2582"/>
  <c r="E2582"/>
  <c r="M2582"/>
  <c r="L2581"/>
  <c r="M2581"/>
  <c r="E2581"/>
  <c r="L2580"/>
  <c r="M2580"/>
  <c r="E2580"/>
  <c r="L2579"/>
  <c r="E2579"/>
  <c r="M2579"/>
  <c r="L2578"/>
  <c r="E2578"/>
  <c r="M2578"/>
  <c r="L2577"/>
  <c r="M2577"/>
  <c r="E2577"/>
  <c r="L2576"/>
  <c r="M2576"/>
  <c r="E2576"/>
  <c r="L2575"/>
  <c r="E2575"/>
  <c r="M2575"/>
  <c r="L2574"/>
  <c r="E2574"/>
  <c r="M2574"/>
  <c r="L2573"/>
  <c r="M2573"/>
  <c r="E2573"/>
  <c r="L2572"/>
  <c r="M2572"/>
  <c r="E2572"/>
  <c r="L2571"/>
  <c r="E2571"/>
  <c r="M2571"/>
  <c r="L2570"/>
  <c r="E2570"/>
  <c r="M2570"/>
  <c r="L2569"/>
  <c r="M2569"/>
  <c r="E2569"/>
  <c r="L2568"/>
  <c r="M2568"/>
  <c r="E2568"/>
  <c r="L2567"/>
  <c r="L2565"/>
  <c r="E2567"/>
  <c r="M2567"/>
  <c r="L2566"/>
  <c r="E2566"/>
  <c r="M2566"/>
  <c r="K2565"/>
  <c r="J2565"/>
  <c r="I2565"/>
  <c r="H2565"/>
  <c r="H2662"/>
  <c r="G2565"/>
  <c r="F2565"/>
  <c r="L2564"/>
  <c r="E2564"/>
  <c r="M2564"/>
  <c r="L2563"/>
  <c r="E2563"/>
  <c r="M2563"/>
  <c r="L2562"/>
  <c r="E2562"/>
  <c r="M2562"/>
  <c r="M2561"/>
  <c r="L2561"/>
  <c r="E2561"/>
  <c r="L2560"/>
  <c r="E2560"/>
  <c r="M2560"/>
  <c r="L2559"/>
  <c r="L2556"/>
  <c r="E2559"/>
  <c r="M2559"/>
  <c r="L2558"/>
  <c r="E2558"/>
  <c r="M2558"/>
  <c r="M2557"/>
  <c r="L2557"/>
  <c r="E2557"/>
  <c r="E2556"/>
  <c r="K2556"/>
  <c r="J2556"/>
  <c r="I2556"/>
  <c r="H2556"/>
  <c r="G2556"/>
  <c r="F2556"/>
  <c r="M2555"/>
  <c r="L2555"/>
  <c r="E2555"/>
  <c r="L2554"/>
  <c r="E2554"/>
  <c r="M2554"/>
  <c r="L2553"/>
  <c r="L2550"/>
  <c r="E2553"/>
  <c r="M2553"/>
  <c r="L2552"/>
  <c r="E2552"/>
  <c r="M2552"/>
  <c r="M2551"/>
  <c r="L2551"/>
  <c r="E2551"/>
  <c r="E2550"/>
  <c r="K2550"/>
  <c r="J2550"/>
  <c r="J2662"/>
  <c r="I2550"/>
  <c r="H2550"/>
  <c r="G2550"/>
  <c r="F2550"/>
  <c r="F2662"/>
  <c r="M2549"/>
  <c r="L2549"/>
  <c r="E2549"/>
  <c r="L2548"/>
  <c r="M2548"/>
  <c r="E2548"/>
  <c r="K2547"/>
  <c r="K2662"/>
  <c r="J2547"/>
  <c r="I2547"/>
  <c r="I2662"/>
  <c r="H2547"/>
  <c r="G2547"/>
  <c r="G2662"/>
  <c r="F2547"/>
  <c r="E2547"/>
  <c r="C2544"/>
  <c r="N2662" s="1"/>
  <c r="C2543"/>
  <c r="L2542"/>
  <c r="K2542"/>
  <c r="J2542"/>
  <c r="I2542"/>
  <c r="H2542"/>
  <c r="G2542"/>
  <c r="F2542"/>
  <c r="E2542"/>
  <c r="L2541"/>
  <c r="K2541"/>
  <c r="J2541"/>
  <c r="I2541"/>
  <c r="H2541"/>
  <c r="G2541"/>
  <c r="F2541"/>
  <c r="E2541"/>
  <c r="E2538"/>
  <c r="B2537"/>
  <c r="F2536"/>
  <c r="B2534"/>
  <c r="F2533"/>
  <c r="E2533"/>
  <c r="B2533"/>
  <c r="M2528"/>
  <c r="D2525"/>
  <c r="M2524"/>
  <c r="M2523"/>
  <c r="M2522"/>
  <c r="L2521"/>
  <c r="E2521"/>
  <c r="M2520"/>
  <c r="L2519"/>
  <c r="L2516"/>
  <c r="E2519"/>
  <c r="M2519"/>
  <c r="L2518"/>
  <c r="E2518"/>
  <c r="M2518"/>
  <c r="M2517"/>
  <c r="L2517"/>
  <c r="E2517"/>
  <c r="L2515"/>
  <c r="E2515"/>
  <c r="M2515"/>
  <c r="L2514"/>
  <c r="E2514"/>
  <c r="M2514"/>
  <c r="L2513"/>
  <c r="L2511"/>
  <c r="E2513"/>
  <c r="M2513"/>
  <c r="M2512"/>
  <c r="L2512"/>
  <c r="E2512"/>
  <c r="E2511"/>
  <c r="K2511"/>
  <c r="J2511"/>
  <c r="I2511"/>
  <c r="H2511"/>
  <c r="G2511"/>
  <c r="F2511"/>
  <c r="M2510"/>
  <c r="L2510"/>
  <c r="E2510"/>
  <c r="L2509"/>
  <c r="M2509"/>
  <c r="E2509"/>
  <c r="L2508"/>
  <c r="L2507"/>
  <c r="E2508"/>
  <c r="E2507"/>
  <c r="K2507"/>
  <c r="J2507"/>
  <c r="I2507"/>
  <c r="H2507"/>
  <c r="G2507"/>
  <c r="F2507"/>
  <c r="L2506"/>
  <c r="E2506"/>
  <c r="M2506"/>
  <c r="M2505"/>
  <c r="L2505"/>
  <c r="E2505"/>
  <c r="M2504"/>
  <c r="L2504"/>
  <c r="E2504"/>
  <c r="L2503"/>
  <c r="E2503"/>
  <c r="E2499"/>
  <c r="M2499"/>
  <c r="L2502"/>
  <c r="E2502"/>
  <c r="M2502"/>
  <c r="M2501"/>
  <c r="L2501"/>
  <c r="E2501"/>
  <c r="M2500"/>
  <c r="L2500"/>
  <c r="E2500"/>
  <c r="L2499"/>
  <c r="K2499"/>
  <c r="J2499"/>
  <c r="I2499"/>
  <c r="H2499"/>
  <c r="G2499"/>
  <c r="F2499"/>
  <c r="M2498"/>
  <c r="L2498"/>
  <c r="E2498"/>
  <c r="L2497"/>
  <c r="L2495"/>
  <c r="E2497"/>
  <c r="M2497"/>
  <c r="L2496"/>
  <c r="E2496"/>
  <c r="E2495"/>
  <c r="M2495"/>
  <c r="K2495"/>
  <c r="J2495"/>
  <c r="I2495"/>
  <c r="H2495"/>
  <c r="G2495"/>
  <c r="F2495"/>
  <c r="L2494"/>
  <c r="M2494"/>
  <c r="E2494"/>
  <c r="M2493"/>
  <c r="L2493"/>
  <c r="E2493"/>
  <c r="L2492"/>
  <c r="E2492"/>
  <c r="M2492"/>
  <c r="L2491"/>
  <c r="L2488"/>
  <c r="E2491"/>
  <c r="M2491"/>
  <c r="L2490"/>
  <c r="E2490"/>
  <c r="M2490"/>
  <c r="M2489"/>
  <c r="L2489"/>
  <c r="E2489"/>
  <c r="E2488"/>
  <c r="M2488"/>
  <c r="K2488"/>
  <c r="J2488"/>
  <c r="I2488"/>
  <c r="H2488"/>
  <c r="G2488"/>
  <c r="F2488"/>
  <c r="M2487"/>
  <c r="L2487"/>
  <c r="E2487"/>
  <c r="L2486"/>
  <c r="E2486"/>
  <c r="M2486"/>
  <c r="L2485"/>
  <c r="E2485"/>
  <c r="M2485"/>
  <c r="L2484"/>
  <c r="M2484"/>
  <c r="E2484"/>
  <c r="M2483"/>
  <c r="L2483"/>
  <c r="E2483"/>
  <c r="L2482"/>
  <c r="E2482"/>
  <c r="M2482"/>
  <c r="L2481"/>
  <c r="K2481"/>
  <c r="J2481"/>
  <c r="I2481"/>
  <c r="H2481"/>
  <c r="G2481"/>
  <c r="F2481"/>
  <c r="L2480"/>
  <c r="E2480"/>
  <c r="M2480"/>
  <c r="L2479"/>
  <c r="E2479"/>
  <c r="M2479"/>
  <c r="L2478"/>
  <c r="M2478"/>
  <c r="E2478"/>
  <c r="M2477"/>
  <c r="L2477"/>
  <c r="E2477"/>
  <c r="L2476"/>
  <c r="L2472"/>
  <c r="E2476"/>
  <c r="M2476"/>
  <c r="L2475"/>
  <c r="E2475"/>
  <c r="M2475"/>
  <c r="L2474"/>
  <c r="E2474"/>
  <c r="M2474"/>
  <c r="M2473"/>
  <c r="L2473"/>
  <c r="E2473"/>
  <c r="E2472"/>
  <c r="K2472"/>
  <c r="J2472"/>
  <c r="I2472"/>
  <c r="H2472"/>
  <c r="G2472"/>
  <c r="F2472"/>
  <c r="M2471"/>
  <c r="L2471"/>
  <c r="E2471"/>
  <c r="L2470"/>
  <c r="E2470"/>
  <c r="M2470"/>
  <c r="L2469"/>
  <c r="E2469"/>
  <c r="M2469"/>
  <c r="L2468"/>
  <c r="M2468"/>
  <c r="E2468"/>
  <c r="M2467"/>
  <c r="L2467"/>
  <c r="E2467"/>
  <c r="L2466"/>
  <c r="L2463"/>
  <c r="E2466"/>
  <c r="M2466"/>
  <c r="L2465"/>
  <c r="E2465"/>
  <c r="M2465"/>
  <c r="L2464"/>
  <c r="E2464"/>
  <c r="E2463"/>
  <c r="K2463"/>
  <c r="J2463"/>
  <c r="I2463"/>
  <c r="H2463"/>
  <c r="G2463"/>
  <c r="F2463"/>
  <c r="L2462"/>
  <c r="E2462"/>
  <c r="M2462"/>
  <c r="L2461"/>
  <c r="E2461"/>
  <c r="M2461"/>
  <c r="L2460"/>
  <c r="E2460"/>
  <c r="M2460"/>
  <c r="L2459"/>
  <c r="M2459"/>
  <c r="E2459"/>
  <c r="L2458"/>
  <c r="E2458"/>
  <c r="M2458"/>
  <c r="L2457"/>
  <c r="L2456"/>
  <c r="E2457"/>
  <c r="M2457"/>
  <c r="K2456"/>
  <c r="J2456"/>
  <c r="I2456"/>
  <c r="H2456"/>
  <c r="G2456"/>
  <c r="F2456"/>
  <c r="E2456"/>
  <c r="M2456"/>
  <c r="L2455"/>
  <c r="E2455"/>
  <c r="M2455"/>
  <c r="L2454"/>
  <c r="E2454"/>
  <c r="E2450"/>
  <c r="L2453"/>
  <c r="E2453"/>
  <c r="M2453"/>
  <c r="L2452"/>
  <c r="M2452"/>
  <c r="E2452"/>
  <c r="M2451"/>
  <c r="L2451"/>
  <c r="L2450"/>
  <c r="E2451"/>
  <c r="K2450"/>
  <c r="J2450"/>
  <c r="I2450"/>
  <c r="H2450"/>
  <c r="G2450"/>
  <c r="F2450"/>
  <c r="L2449"/>
  <c r="E2449"/>
  <c r="E2446"/>
  <c r="M2448"/>
  <c r="L2448"/>
  <c r="E2448"/>
  <c r="L2447"/>
  <c r="L2446"/>
  <c r="E2447"/>
  <c r="K2446"/>
  <c r="J2446"/>
  <c r="I2446"/>
  <c r="H2446"/>
  <c r="G2446"/>
  <c r="F2446"/>
  <c r="L2445"/>
  <c r="E2445"/>
  <c r="M2445"/>
  <c r="L2444"/>
  <c r="M2444"/>
  <c r="E2444"/>
  <c r="M2443"/>
  <c r="L2443"/>
  <c r="E2443"/>
  <c r="L2442"/>
  <c r="E2442"/>
  <c r="M2442"/>
  <c r="L2441"/>
  <c r="E2441"/>
  <c r="M2441"/>
  <c r="L2440"/>
  <c r="M2440"/>
  <c r="E2440"/>
  <c r="M2439"/>
  <c r="L2439"/>
  <c r="E2439"/>
  <c r="L2438"/>
  <c r="E2438"/>
  <c r="M2438"/>
  <c r="L2437"/>
  <c r="E2437"/>
  <c r="M2437"/>
  <c r="L2436"/>
  <c r="M2436"/>
  <c r="E2436"/>
  <c r="M2435"/>
  <c r="L2435"/>
  <c r="E2435"/>
  <c r="L2434"/>
  <c r="E2434"/>
  <c r="M2434"/>
  <c r="L2433"/>
  <c r="E2433"/>
  <c r="L2432"/>
  <c r="E2432"/>
  <c r="M2432"/>
  <c r="L2431"/>
  <c r="E2431"/>
  <c r="M2431"/>
  <c r="L2430"/>
  <c r="E2430"/>
  <c r="E2428"/>
  <c r="L2429"/>
  <c r="E2429"/>
  <c r="K2428"/>
  <c r="J2428"/>
  <c r="I2428"/>
  <c r="H2428"/>
  <c r="G2428"/>
  <c r="F2428"/>
  <c r="L2427"/>
  <c r="E2427"/>
  <c r="M2427"/>
  <c r="L2426"/>
  <c r="M2426"/>
  <c r="E2426"/>
  <c r="M2425"/>
  <c r="L2425"/>
  <c r="E2425"/>
  <c r="L2424"/>
  <c r="E2424"/>
  <c r="M2424"/>
  <c r="L2423"/>
  <c r="E2423"/>
  <c r="L2422"/>
  <c r="E2422"/>
  <c r="M2422"/>
  <c r="L2421"/>
  <c r="E2421"/>
  <c r="L2420"/>
  <c r="E2420"/>
  <c r="K2419"/>
  <c r="J2419"/>
  <c r="I2419"/>
  <c r="H2419"/>
  <c r="G2419"/>
  <c r="F2419"/>
  <c r="F2525"/>
  <c r="M2418"/>
  <c r="L2418"/>
  <c r="E2418"/>
  <c r="L2417"/>
  <c r="E2417"/>
  <c r="M2417"/>
  <c r="L2416"/>
  <c r="E2416"/>
  <c r="M2416"/>
  <c r="L2415"/>
  <c r="E2415"/>
  <c r="M2415"/>
  <c r="M2414"/>
  <c r="L2414"/>
  <c r="E2414"/>
  <c r="L2413"/>
  <c r="K2413"/>
  <c r="J2413"/>
  <c r="I2413"/>
  <c r="H2413"/>
  <c r="H2525"/>
  <c r="G2413"/>
  <c r="F2413"/>
  <c r="L2412"/>
  <c r="E2412"/>
  <c r="M2412"/>
  <c r="L2411"/>
  <c r="E2411"/>
  <c r="E2410"/>
  <c r="K2410"/>
  <c r="K2525"/>
  <c r="J2410"/>
  <c r="J2525"/>
  <c r="I2410"/>
  <c r="H2410"/>
  <c r="G2410"/>
  <c r="G2525"/>
  <c r="F2410"/>
  <c r="C2407"/>
  <c r="N2525" s="1"/>
  <c r="C2406"/>
  <c r="L2405"/>
  <c r="K2405"/>
  <c r="J2405"/>
  <c r="I2405"/>
  <c r="H2405"/>
  <c r="G2405"/>
  <c r="F2405"/>
  <c r="E2405"/>
  <c r="L2404"/>
  <c r="K2404"/>
  <c r="J2404"/>
  <c r="I2404"/>
  <c r="H2404"/>
  <c r="G2404"/>
  <c r="F2404"/>
  <c r="E2404"/>
  <c r="E2401"/>
  <c r="B2400"/>
  <c r="F2399"/>
  <c r="B2397"/>
  <c r="F2396"/>
  <c r="E2396"/>
  <c r="B2396"/>
  <c r="M2391"/>
  <c r="D2388"/>
  <c r="M2387"/>
  <c r="M2386"/>
  <c r="M2385"/>
  <c r="L2384"/>
  <c r="E2384"/>
  <c r="M2383"/>
  <c r="L2382"/>
  <c r="M2382"/>
  <c r="E2382"/>
  <c r="L2381"/>
  <c r="E2381"/>
  <c r="M2381"/>
  <c r="L2380"/>
  <c r="L2379"/>
  <c r="E2380"/>
  <c r="M2380"/>
  <c r="L2378"/>
  <c r="E2378"/>
  <c r="M2378"/>
  <c r="L2377"/>
  <c r="M2377"/>
  <c r="E2377"/>
  <c r="M2376"/>
  <c r="L2376"/>
  <c r="E2376"/>
  <c r="L2375"/>
  <c r="E2375"/>
  <c r="M2375"/>
  <c r="L2374"/>
  <c r="K2374"/>
  <c r="J2374"/>
  <c r="I2374"/>
  <c r="H2374"/>
  <c r="G2374"/>
  <c r="F2374"/>
  <c r="L2373"/>
  <c r="E2373"/>
  <c r="M2373"/>
  <c r="L2372"/>
  <c r="E2372"/>
  <c r="M2372"/>
  <c r="L2371"/>
  <c r="L2370"/>
  <c r="E2371"/>
  <c r="E2370"/>
  <c r="K2370"/>
  <c r="J2370"/>
  <c r="I2370"/>
  <c r="H2370"/>
  <c r="G2370"/>
  <c r="F2370"/>
  <c r="L2369"/>
  <c r="E2369"/>
  <c r="M2369"/>
  <c r="L2368"/>
  <c r="E2368"/>
  <c r="M2368"/>
  <c r="L2367"/>
  <c r="E2367"/>
  <c r="M2367"/>
  <c r="L2366"/>
  <c r="E2366"/>
  <c r="M2366"/>
  <c r="L2365"/>
  <c r="E2365"/>
  <c r="M2365"/>
  <c r="L2364"/>
  <c r="L2362"/>
  <c r="E2364"/>
  <c r="M2364"/>
  <c r="L2363"/>
  <c r="E2363"/>
  <c r="E2362"/>
  <c r="K2362"/>
  <c r="J2362"/>
  <c r="I2362"/>
  <c r="H2362"/>
  <c r="G2362"/>
  <c r="F2362"/>
  <c r="L2361"/>
  <c r="E2361"/>
  <c r="M2361"/>
  <c r="L2360"/>
  <c r="E2360"/>
  <c r="M2360"/>
  <c r="L2359"/>
  <c r="L2358"/>
  <c r="M2358"/>
  <c r="E2359"/>
  <c r="E2358"/>
  <c r="K2358"/>
  <c r="J2358"/>
  <c r="I2358"/>
  <c r="H2358"/>
  <c r="G2358"/>
  <c r="F2358"/>
  <c r="L2357"/>
  <c r="E2357"/>
  <c r="M2357"/>
  <c r="L2356"/>
  <c r="E2356"/>
  <c r="M2356"/>
  <c r="M2355"/>
  <c r="L2355"/>
  <c r="E2355"/>
  <c r="L2354"/>
  <c r="M2354"/>
  <c r="E2354"/>
  <c r="L2353"/>
  <c r="E2353"/>
  <c r="M2353"/>
  <c r="L2352"/>
  <c r="L2351"/>
  <c r="E2352"/>
  <c r="M2352"/>
  <c r="K2351"/>
  <c r="J2351"/>
  <c r="I2351"/>
  <c r="H2351"/>
  <c r="G2351"/>
  <c r="F2351"/>
  <c r="E2351"/>
  <c r="M2351"/>
  <c r="L2350"/>
  <c r="E2350"/>
  <c r="M2350"/>
  <c r="M2349"/>
  <c r="L2349"/>
  <c r="E2349"/>
  <c r="L2348"/>
  <c r="E2348"/>
  <c r="M2348"/>
  <c r="L2347"/>
  <c r="E2347"/>
  <c r="M2347"/>
  <c r="L2346"/>
  <c r="L2344"/>
  <c r="E2346"/>
  <c r="M2346"/>
  <c r="M2345"/>
  <c r="L2345"/>
  <c r="E2345"/>
  <c r="E2344"/>
  <c r="K2344"/>
  <c r="J2344"/>
  <c r="I2344"/>
  <c r="H2344"/>
  <c r="G2344"/>
  <c r="F2344"/>
  <c r="M2343"/>
  <c r="L2343"/>
  <c r="E2343"/>
  <c r="L2342"/>
  <c r="E2342"/>
  <c r="M2342"/>
  <c r="L2341"/>
  <c r="E2341"/>
  <c r="M2341"/>
  <c r="L2340"/>
  <c r="E2340"/>
  <c r="M2340"/>
  <c r="M2339"/>
  <c r="L2339"/>
  <c r="E2339"/>
  <c r="L2338"/>
  <c r="M2338"/>
  <c r="E2338"/>
  <c r="L2337"/>
  <c r="E2337"/>
  <c r="M2337"/>
  <c r="L2336"/>
  <c r="L2335"/>
  <c r="E2336"/>
  <c r="M2336"/>
  <c r="K2335"/>
  <c r="J2335"/>
  <c r="I2335"/>
  <c r="H2335"/>
  <c r="G2335"/>
  <c r="F2335"/>
  <c r="E2335"/>
  <c r="M2335"/>
  <c r="L2334"/>
  <c r="E2334"/>
  <c r="M2334"/>
  <c r="M2333"/>
  <c r="L2333"/>
  <c r="E2333"/>
  <c r="L2332"/>
  <c r="E2332"/>
  <c r="M2332"/>
  <c r="L2331"/>
  <c r="E2331"/>
  <c r="M2331"/>
  <c r="L2330"/>
  <c r="E2330"/>
  <c r="M2330"/>
  <c r="M2329"/>
  <c r="L2329"/>
  <c r="E2329"/>
  <c r="L2328"/>
  <c r="M2328"/>
  <c r="E2328"/>
  <c r="L2327"/>
  <c r="L2326"/>
  <c r="E2327"/>
  <c r="E2326"/>
  <c r="M2326"/>
  <c r="K2326"/>
  <c r="J2326"/>
  <c r="I2326"/>
  <c r="H2326"/>
  <c r="G2326"/>
  <c r="F2326"/>
  <c r="L2325"/>
  <c r="E2325"/>
  <c r="M2325"/>
  <c r="M2324"/>
  <c r="L2324"/>
  <c r="E2324"/>
  <c r="M2323"/>
  <c r="L2323"/>
  <c r="E2323"/>
  <c r="L2322"/>
  <c r="E2322"/>
  <c r="M2322"/>
  <c r="L2321"/>
  <c r="E2321"/>
  <c r="M2321"/>
  <c r="M2320"/>
  <c r="L2320"/>
  <c r="E2320"/>
  <c r="L2319"/>
  <c r="K2319"/>
  <c r="J2319"/>
  <c r="I2319"/>
  <c r="H2319"/>
  <c r="G2319"/>
  <c r="F2319"/>
  <c r="E2319"/>
  <c r="M2319"/>
  <c r="M2318"/>
  <c r="L2318"/>
  <c r="E2318"/>
  <c r="M2317"/>
  <c r="L2317"/>
  <c r="E2317"/>
  <c r="L2316"/>
  <c r="L2313"/>
  <c r="E2316"/>
  <c r="M2316"/>
  <c r="L2315"/>
  <c r="E2315"/>
  <c r="M2315"/>
  <c r="L2314"/>
  <c r="E2314"/>
  <c r="E2313"/>
  <c r="K2313"/>
  <c r="J2313"/>
  <c r="I2313"/>
  <c r="H2313"/>
  <c r="G2313"/>
  <c r="F2313"/>
  <c r="M2312"/>
  <c r="L2312"/>
  <c r="E2312"/>
  <c r="L2311"/>
  <c r="L2309"/>
  <c r="E2311"/>
  <c r="M2311"/>
  <c r="L2310"/>
  <c r="E2310"/>
  <c r="E2309"/>
  <c r="K2309"/>
  <c r="J2309"/>
  <c r="I2309"/>
  <c r="H2309"/>
  <c r="G2309"/>
  <c r="F2309"/>
  <c r="L2308"/>
  <c r="E2308"/>
  <c r="M2308"/>
  <c r="L2307"/>
  <c r="E2307"/>
  <c r="M2307"/>
  <c r="L2306"/>
  <c r="E2306"/>
  <c r="M2306"/>
  <c r="M2305"/>
  <c r="L2305"/>
  <c r="E2305"/>
  <c r="L2304"/>
  <c r="E2304"/>
  <c r="M2304"/>
  <c r="L2303"/>
  <c r="E2303"/>
  <c r="M2303"/>
  <c r="L2302"/>
  <c r="E2302"/>
  <c r="M2302"/>
  <c r="M2301"/>
  <c r="L2301"/>
  <c r="E2301"/>
  <c r="L2300"/>
  <c r="E2300"/>
  <c r="M2300"/>
  <c r="L2299"/>
  <c r="E2299"/>
  <c r="M2299"/>
  <c r="L2298"/>
  <c r="E2298"/>
  <c r="M2298"/>
  <c r="M2297"/>
  <c r="L2297"/>
  <c r="E2297"/>
  <c r="L2296"/>
  <c r="L2291"/>
  <c r="E2296"/>
  <c r="L2295"/>
  <c r="E2295"/>
  <c r="M2295"/>
  <c r="M2294"/>
  <c r="L2294"/>
  <c r="E2294"/>
  <c r="M2293"/>
  <c r="L2293"/>
  <c r="E2293"/>
  <c r="L2292"/>
  <c r="E2292"/>
  <c r="E2291"/>
  <c r="K2291"/>
  <c r="J2291"/>
  <c r="I2291"/>
  <c r="H2291"/>
  <c r="G2291"/>
  <c r="F2291"/>
  <c r="L2290"/>
  <c r="E2290"/>
  <c r="M2290"/>
  <c r="L2289"/>
  <c r="E2289"/>
  <c r="M2289"/>
  <c r="L2288"/>
  <c r="E2288"/>
  <c r="M2288"/>
  <c r="M2287"/>
  <c r="L2287"/>
  <c r="E2287"/>
  <c r="L2286"/>
  <c r="L2282"/>
  <c r="E2286"/>
  <c r="L2285"/>
  <c r="E2285"/>
  <c r="M2285"/>
  <c r="L2284"/>
  <c r="E2284"/>
  <c r="M2284"/>
  <c r="M2283"/>
  <c r="L2283"/>
  <c r="E2283"/>
  <c r="K2282"/>
  <c r="J2282"/>
  <c r="I2282"/>
  <c r="H2282"/>
  <c r="H2388"/>
  <c r="G2282"/>
  <c r="F2282"/>
  <c r="L2281"/>
  <c r="E2281"/>
  <c r="L2280"/>
  <c r="E2280"/>
  <c r="M2280"/>
  <c r="L2279"/>
  <c r="M2279"/>
  <c r="E2279"/>
  <c r="M2278"/>
  <c r="L2278"/>
  <c r="E2278"/>
  <c r="L2277"/>
  <c r="E2277"/>
  <c r="K2276"/>
  <c r="J2276"/>
  <c r="J2388"/>
  <c r="I2276"/>
  <c r="H2276"/>
  <c r="G2276"/>
  <c r="F2276"/>
  <c r="F2388"/>
  <c r="M2275"/>
  <c r="L2275"/>
  <c r="E2275"/>
  <c r="L2274"/>
  <c r="L2273"/>
  <c r="E2274"/>
  <c r="E2273"/>
  <c r="K2273"/>
  <c r="K2388"/>
  <c r="J2273"/>
  <c r="I2273"/>
  <c r="I2388"/>
  <c r="H2273"/>
  <c r="G2273"/>
  <c r="G2388"/>
  <c r="F2273"/>
  <c r="C2271"/>
  <c r="C2270"/>
  <c r="N2388"/>
  <c r="C2269"/>
  <c r="L2268"/>
  <c r="K2268"/>
  <c r="J2268"/>
  <c r="I2268"/>
  <c r="H2268"/>
  <c r="G2268"/>
  <c r="F2268"/>
  <c r="E2268"/>
  <c r="L2267"/>
  <c r="K2267"/>
  <c r="J2267"/>
  <c r="I2267"/>
  <c r="H2267"/>
  <c r="G2267"/>
  <c r="F2267"/>
  <c r="E2267"/>
  <c r="E2264"/>
  <c r="B2263"/>
  <c r="F2262"/>
  <c r="B2260"/>
  <c r="F2259"/>
  <c r="E2259"/>
  <c r="B2259"/>
  <c r="M2254"/>
  <c r="D2251"/>
  <c r="M2250"/>
  <c r="M2249"/>
  <c r="M2248"/>
  <c r="L2247"/>
  <c r="E2247"/>
  <c r="M2246"/>
  <c r="L2245"/>
  <c r="E2245"/>
  <c r="M2245"/>
  <c r="L2244"/>
  <c r="M2244"/>
  <c r="E2244"/>
  <c r="M2243"/>
  <c r="L2243"/>
  <c r="L2242"/>
  <c r="E2243"/>
  <c r="L2241"/>
  <c r="E2241"/>
  <c r="L2240"/>
  <c r="E2240"/>
  <c r="M2240"/>
  <c r="M2239"/>
  <c r="L2239"/>
  <c r="E2239"/>
  <c r="M2238"/>
  <c r="L2238"/>
  <c r="E2238"/>
  <c r="L2237"/>
  <c r="K2237"/>
  <c r="J2237"/>
  <c r="I2237"/>
  <c r="H2237"/>
  <c r="G2237"/>
  <c r="F2237"/>
  <c r="M2236"/>
  <c r="L2236"/>
  <c r="E2236"/>
  <c r="L2235"/>
  <c r="L2233"/>
  <c r="E2235"/>
  <c r="M2235"/>
  <c r="L2234"/>
  <c r="E2234"/>
  <c r="E2233"/>
  <c r="K2233"/>
  <c r="J2233"/>
  <c r="I2233"/>
  <c r="H2233"/>
  <c r="G2233"/>
  <c r="F2233"/>
  <c r="L2232"/>
  <c r="M2232"/>
  <c r="E2232"/>
  <c r="M2231"/>
  <c r="L2231"/>
  <c r="E2231"/>
  <c r="L2230"/>
  <c r="E2230"/>
  <c r="M2230"/>
  <c r="L2229"/>
  <c r="E2229"/>
  <c r="M2229"/>
  <c r="L2228"/>
  <c r="M2228"/>
  <c r="E2228"/>
  <c r="M2227"/>
  <c r="L2227"/>
  <c r="E2227"/>
  <c r="L2226"/>
  <c r="E2226"/>
  <c r="L2225"/>
  <c r="K2225"/>
  <c r="J2225"/>
  <c r="I2225"/>
  <c r="H2225"/>
  <c r="G2225"/>
  <c r="F2225"/>
  <c r="L2224"/>
  <c r="E2224"/>
  <c r="M2224"/>
  <c r="L2223"/>
  <c r="L2221"/>
  <c r="E2223"/>
  <c r="M2223"/>
  <c r="L2222"/>
  <c r="E2222"/>
  <c r="E2221"/>
  <c r="M2221"/>
  <c r="K2221"/>
  <c r="J2221"/>
  <c r="I2221"/>
  <c r="H2221"/>
  <c r="G2221"/>
  <c r="F2221"/>
  <c r="L2220"/>
  <c r="E2220"/>
  <c r="L2219"/>
  <c r="E2219"/>
  <c r="M2219"/>
  <c r="L2218"/>
  <c r="E2218"/>
  <c r="M2218"/>
  <c r="L2217"/>
  <c r="E2217"/>
  <c r="M2217"/>
  <c r="L2216"/>
  <c r="M2216"/>
  <c r="E2216"/>
  <c r="M2215"/>
  <c r="L2215"/>
  <c r="L2214"/>
  <c r="E2215"/>
  <c r="K2214"/>
  <c r="J2214"/>
  <c r="I2214"/>
  <c r="H2214"/>
  <c r="G2214"/>
  <c r="F2214"/>
  <c r="E2214"/>
  <c r="M2214"/>
  <c r="L2213"/>
  <c r="E2213"/>
  <c r="L2212"/>
  <c r="E2212"/>
  <c r="M2212"/>
  <c r="L2211"/>
  <c r="M2211"/>
  <c r="E2211"/>
  <c r="L2210"/>
  <c r="E2210"/>
  <c r="M2210"/>
  <c r="L2209"/>
  <c r="E2209"/>
  <c r="L2208"/>
  <c r="E2208"/>
  <c r="M2208"/>
  <c r="K2207"/>
  <c r="J2207"/>
  <c r="I2207"/>
  <c r="H2207"/>
  <c r="G2207"/>
  <c r="F2207"/>
  <c r="M2206"/>
  <c r="L2206"/>
  <c r="E2206"/>
  <c r="L2205"/>
  <c r="E2205"/>
  <c r="M2205"/>
  <c r="L2204"/>
  <c r="E2204"/>
  <c r="M2204"/>
  <c r="M2203"/>
  <c r="L2203"/>
  <c r="E2203"/>
  <c r="M2202"/>
  <c r="L2202"/>
  <c r="E2202"/>
  <c r="L2201"/>
  <c r="L2198"/>
  <c r="E2201"/>
  <c r="M2201"/>
  <c r="L2200"/>
  <c r="E2200"/>
  <c r="M2200"/>
  <c r="L2199"/>
  <c r="E2199"/>
  <c r="K2198"/>
  <c r="J2198"/>
  <c r="I2198"/>
  <c r="H2198"/>
  <c r="H2251"/>
  <c r="G2198"/>
  <c r="F2198"/>
  <c r="M2197"/>
  <c r="L2197"/>
  <c r="E2197"/>
  <c r="M2196"/>
  <c r="L2196"/>
  <c r="E2196"/>
  <c r="L2195"/>
  <c r="E2195"/>
  <c r="M2195"/>
  <c r="L2194"/>
  <c r="E2194"/>
  <c r="M2194"/>
  <c r="M2193"/>
  <c r="L2193"/>
  <c r="E2193"/>
  <c r="M2192"/>
  <c r="L2192"/>
  <c r="E2192"/>
  <c r="L2191"/>
  <c r="L2189"/>
  <c r="E2191"/>
  <c r="M2191"/>
  <c r="L2190"/>
  <c r="E2190"/>
  <c r="E2189"/>
  <c r="M2189"/>
  <c r="K2189"/>
  <c r="J2189"/>
  <c r="I2189"/>
  <c r="H2189"/>
  <c r="G2189"/>
  <c r="F2189"/>
  <c r="L2188"/>
  <c r="M2188"/>
  <c r="E2188"/>
  <c r="M2187"/>
  <c r="L2187"/>
  <c r="E2187"/>
  <c r="L2186"/>
  <c r="E2186"/>
  <c r="L2185"/>
  <c r="E2185"/>
  <c r="M2185"/>
  <c r="L2184"/>
  <c r="M2184"/>
  <c r="E2184"/>
  <c r="M2183"/>
  <c r="L2183"/>
  <c r="L2182"/>
  <c r="M2182"/>
  <c r="E2183"/>
  <c r="K2182"/>
  <c r="J2182"/>
  <c r="I2182"/>
  <c r="H2182"/>
  <c r="G2182"/>
  <c r="F2182"/>
  <c r="E2182"/>
  <c r="M2181"/>
  <c r="L2181"/>
  <c r="E2181"/>
  <c r="L2180"/>
  <c r="L2176"/>
  <c r="E2180"/>
  <c r="L2179"/>
  <c r="E2179"/>
  <c r="M2179"/>
  <c r="L2178"/>
  <c r="E2178"/>
  <c r="M2178"/>
  <c r="M2177"/>
  <c r="L2177"/>
  <c r="E2177"/>
  <c r="K2176"/>
  <c r="J2176"/>
  <c r="I2176"/>
  <c r="H2176"/>
  <c r="G2176"/>
  <c r="F2176"/>
  <c r="L2175"/>
  <c r="E2175"/>
  <c r="L2174"/>
  <c r="E2174"/>
  <c r="M2174"/>
  <c r="L2173"/>
  <c r="L2172"/>
  <c r="E2173"/>
  <c r="K2172"/>
  <c r="J2172"/>
  <c r="I2172"/>
  <c r="H2172"/>
  <c r="G2172"/>
  <c r="F2172"/>
  <c r="L2171"/>
  <c r="E2171"/>
  <c r="M2171"/>
  <c r="L2170"/>
  <c r="E2170"/>
  <c r="M2170"/>
  <c r="M2169"/>
  <c r="L2169"/>
  <c r="E2169"/>
  <c r="M2168"/>
  <c r="L2168"/>
  <c r="E2168"/>
  <c r="L2167"/>
  <c r="E2167"/>
  <c r="M2167"/>
  <c r="L2166"/>
  <c r="E2166"/>
  <c r="M2166"/>
  <c r="M2165"/>
  <c r="L2165"/>
  <c r="E2165"/>
  <c r="M2164"/>
  <c r="L2164"/>
  <c r="E2164"/>
  <c r="L2163"/>
  <c r="E2163"/>
  <c r="M2163"/>
  <c r="L2162"/>
  <c r="E2162"/>
  <c r="M2162"/>
  <c r="M2161"/>
  <c r="L2161"/>
  <c r="E2161"/>
  <c r="M2160"/>
  <c r="L2160"/>
  <c r="E2160"/>
  <c r="L2159"/>
  <c r="E2159"/>
  <c r="M2159"/>
  <c r="L2158"/>
  <c r="E2158"/>
  <c r="M2158"/>
  <c r="M2157"/>
  <c r="L2157"/>
  <c r="E2157"/>
  <c r="M2156"/>
  <c r="L2156"/>
  <c r="E2156"/>
  <c r="L2155"/>
  <c r="L2154"/>
  <c r="E2155"/>
  <c r="K2154"/>
  <c r="J2154"/>
  <c r="I2154"/>
  <c r="H2154"/>
  <c r="G2154"/>
  <c r="F2154"/>
  <c r="L2153"/>
  <c r="M2153"/>
  <c r="E2153"/>
  <c r="L2152"/>
  <c r="E2152"/>
  <c r="L2151"/>
  <c r="E2151"/>
  <c r="M2151"/>
  <c r="L2150"/>
  <c r="E2150"/>
  <c r="M2150"/>
  <c r="L2149"/>
  <c r="M2149"/>
  <c r="E2149"/>
  <c r="L2148"/>
  <c r="E2148"/>
  <c r="L2147"/>
  <c r="E2147"/>
  <c r="M2147"/>
  <c r="L2146"/>
  <c r="E2146"/>
  <c r="M2146"/>
  <c r="K2145"/>
  <c r="J2145"/>
  <c r="I2145"/>
  <c r="H2145"/>
  <c r="G2145"/>
  <c r="F2145"/>
  <c r="M2144"/>
  <c r="L2144"/>
  <c r="E2144"/>
  <c r="L2143"/>
  <c r="E2143"/>
  <c r="M2143"/>
  <c r="L2142"/>
  <c r="E2142"/>
  <c r="M2142"/>
  <c r="M2141"/>
  <c r="L2141"/>
  <c r="E2141"/>
  <c r="L2140"/>
  <c r="L2139"/>
  <c r="E2140"/>
  <c r="K2139"/>
  <c r="J2139"/>
  <c r="I2139"/>
  <c r="H2139"/>
  <c r="G2139"/>
  <c r="F2139"/>
  <c r="L2138"/>
  <c r="E2138"/>
  <c r="M2138"/>
  <c r="L2137"/>
  <c r="L2136"/>
  <c r="E2137"/>
  <c r="E2136"/>
  <c r="K2136"/>
  <c r="K2251"/>
  <c r="J2136"/>
  <c r="J2251"/>
  <c r="I2136"/>
  <c r="I2251"/>
  <c r="H2136"/>
  <c r="G2136"/>
  <c r="G2251"/>
  <c r="F2136"/>
  <c r="F2251"/>
  <c r="C2133"/>
  <c r="N2251"/>
  <c r="C2132"/>
  <c r="L2131"/>
  <c r="K2131"/>
  <c r="J2131"/>
  <c r="I2131"/>
  <c r="H2131"/>
  <c r="G2131"/>
  <c r="F2131"/>
  <c r="E2131"/>
  <c r="L2130"/>
  <c r="K2130"/>
  <c r="J2130"/>
  <c r="I2130"/>
  <c r="H2130"/>
  <c r="G2130"/>
  <c r="F2130"/>
  <c r="E2130"/>
  <c r="E2127"/>
  <c r="B2126"/>
  <c r="F2125"/>
  <c r="B2123"/>
  <c r="F2122"/>
  <c r="E2122"/>
  <c r="B2122"/>
  <c r="M2117"/>
  <c r="D2114"/>
  <c r="M2113"/>
  <c r="M2112"/>
  <c r="M2111"/>
  <c r="L2110"/>
  <c r="E2110"/>
  <c r="M2109"/>
  <c r="L2108"/>
  <c r="M2108"/>
  <c r="E2108"/>
  <c r="L2107"/>
  <c r="M2107"/>
  <c r="E2107"/>
  <c r="L2106"/>
  <c r="E2106"/>
  <c r="L2104"/>
  <c r="E2104"/>
  <c r="E2100"/>
  <c r="M2104"/>
  <c r="L2103"/>
  <c r="E2103"/>
  <c r="M2103"/>
  <c r="M2102"/>
  <c r="L2102"/>
  <c r="E2102"/>
  <c r="L2101"/>
  <c r="M2101"/>
  <c r="E2101"/>
  <c r="K2100"/>
  <c r="J2100"/>
  <c r="I2100"/>
  <c r="H2100"/>
  <c r="G2100"/>
  <c r="F2100"/>
  <c r="M2099"/>
  <c r="L2099"/>
  <c r="E2099"/>
  <c r="L2098"/>
  <c r="L2096"/>
  <c r="E2098"/>
  <c r="M2098"/>
  <c r="L2097"/>
  <c r="E2097"/>
  <c r="E2096"/>
  <c r="M2096"/>
  <c r="K2096"/>
  <c r="J2096"/>
  <c r="I2096"/>
  <c r="H2096"/>
  <c r="G2096"/>
  <c r="F2096"/>
  <c r="L2095"/>
  <c r="M2095"/>
  <c r="E2095"/>
  <c r="L2094"/>
  <c r="M2094"/>
  <c r="E2094"/>
  <c r="L2093"/>
  <c r="E2093"/>
  <c r="L2092"/>
  <c r="E2092"/>
  <c r="M2092"/>
  <c r="L2091"/>
  <c r="M2091"/>
  <c r="E2091"/>
  <c r="M2090"/>
  <c r="L2090"/>
  <c r="E2090"/>
  <c r="L2089"/>
  <c r="E2089"/>
  <c r="K2088"/>
  <c r="J2088"/>
  <c r="I2088"/>
  <c r="H2088"/>
  <c r="G2088"/>
  <c r="F2088"/>
  <c r="L2087"/>
  <c r="E2087"/>
  <c r="L2086"/>
  <c r="E2086"/>
  <c r="M2086"/>
  <c r="L2085"/>
  <c r="L2084"/>
  <c r="E2085"/>
  <c r="E2084"/>
  <c r="M2084"/>
  <c r="K2084"/>
  <c r="J2084"/>
  <c r="I2084"/>
  <c r="H2084"/>
  <c r="G2084"/>
  <c r="F2084"/>
  <c r="L2083"/>
  <c r="E2083"/>
  <c r="M2083"/>
  <c r="L2082"/>
  <c r="E2082"/>
  <c r="L2081"/>
  <c r="E2081"/>
  <c r="M2081"/>
  <c r="L2080"/>
  <c r="M2080"/>
  <c r="E2080"/>
  <c r="L2079"/>
  <c r="M2079"/>
  <c r="E2079"/>
  <c r="L2078"/>
  <c r="E2078"/>
  <c r="K2077"/>
  <c r="J2077"/>
  <c r="I2077"/>
  <c r="H2077"/>
  <c r="G2077"/>
  <c r="F2077"/>
  <c r="E2077"/>
  <c r="L2076"/>
  <c r="E2076"/>
  <c r="L2075"/>
  <c r="E2075"/>
  <c r="M2075"/>
  <c r="L2074"/>
  <c r="M2074"/>
  <c r="E2074"/>
  <c r="L2073"/>
  <c r="E2073"/>
  <c r="M2073"/>
  <c r="L2072"/>
  <c r="L2070"/>
  <c r="E2072"/>
  <c r="L2071"/>
  <c r="E2071"/>
  <c r="M2071"/>
  <c r="E2070"/>
  <c r="M2070"/>
  <c r="K2070"/>
  <c r="J2070"/>
  <c r="I2070"/>
  <c r="H2070"/>
  <c r="G2070"/>
  <c r="F2070"/>
  <c r="L2069"/>
  <c r="E2069"/>
  <c r="M2069"/>
  <c r="L2068"/>
  <c r="M2068"/>
  <c r="E2068"/>
  <c r="L2067"/>
  <c r="E2067"/>
  <c r="M2067"/>
  <c r="L2066"/>
  <c r="E2066"/>
  <c r="L2065"/>
  <c r="E2065"/>
  <c r="M2065"/>
  <c r="L2064"/>
  <c r="M2064"/>
  <c r="E2064"/>
  <c r="L2063"/>
  <c r="M2063"/>
  <c r="E2063"/>
  <c r="L2062"/>
  <c r="E2062"/>
  <c r="K2061"/>
  <c r="J2061"/>
  <c r="I2061"/>
  <c r="H2061"/>
  <c r="G2061"/>
  <c r="F2061"/>
  <c r="L2060"/>
  <c r="E2060"/>
  <c r="L2059"/>
  <c r="E2059"/>
  <c r="M2059"/>
  <c r="L2058"/>
  <c r="M2058"/>
  <c r="E2058"/>
  <c r="L2057"/>
  <c r="E2057"/>
  <c r="M2057"/>
  <c r="L2056"/>
  <c r="E2056"/>
  <c r="L2055"/>
  <c r="E2055"/>
  <c r="L2054"/>
  <c r="M2054"/>
  <c r="E2054"/>
  <c r="L2053"/>
  <c r="E2053"/>
  <c r="K2052"/>
  <c r="J2052"/>
  <c r="I2052"/>
  <c r="H2052"/>
  <c r="G2052"/>
  <c r="F2052"/>
  <c r="L2051"/>
  <c r="E2051"/>
  <c r="M2051"/>
  <c r="L2050"/>
  <c r="E2050"/>
  <c r="M2050"/>
  <c r="M2049"/>
  <c r="L2049"/>
  <c r="E2049"/>
  <c r="L2048"/>
  <c r="E2048"/>
  <c r="L2047"/>
  <c r="E2047"/>
  <c r="E2045"/>
  <c r="M2045"/>
  <c r="M2047"/>
  <c r="L2046"/>
  <c r="E2046"/>
  <c r="M2046"/>
  <c r="L2045"/>
  <c r="K2045"/>
  <c r="J2045"/>
  <c r="I2045"/>
  <c r="H2045"/>
  <c r="G2045"/>
  <c r="F2045"/>
  <c r="L2044"/>
  <c r="E2044"/>
  <c r="M2044"/>
  <c r="M2043"/>
  <c r="L2043"/>
  <c r="E2043"/>
  <c r="L2042"/>
  <c r="M2042"/>
  <c r="E2042"/>
  <c r="L2041"/>
  <c r="E2041"/>
  <c r="L2040"/>
  <c r="L2039"/>
  <c r="E2040"/>
  <c r="M2040"/>
  <c r="K2039"/>
  <c r="J2039"/>
  <c r="I2039"/>
  <c r="H2039"/>
  <c r="G2039"/>
  <c r="F2039"/>
  <c r="M2038"/>
  <c r="L2038"/>
  <c r="E2038"/>
  <c r="L2037"/>
  <c r="M2037"/>
  <c r="E2037"/>
  <c r="L2036"/>
  <c r="E2036"/>
  <c r="E2035"/>
  <c r="K2035"/>
  <c r="J2035"/>
  <c r="I2035"/>
  <c r="H2035"/>
  <c r="G2035"/>
  <c r="F2035"/>
  <c r="L2034"/>
  <c r="E2034"/>
  <c r="M2034"/>
  <c r="L2033"/>
  <c r="E2033"/>
  <c r="L2032"/>
  <c r="M2032"/>
  <c r="E2032"/>
  <c r="L2031"/>
  <c r="E2031"/>
  <c r="M2031"/>
  <c r="L2030"/>
  <c r="M2030"/>
  <c r="E2030"/>
  <c r="L2029"/>
  <c r="E2029"/>
  <c r="M2029"/>
  <c r="L2028"/>
  <c r="E2028"/>
  <c r="M2028"/>
  <c r="L2027"/>
  <c r="E2027"/>
  <c r="L2026"/>
  <c r="E2026"/>
  <c r="M2026"/>
  <c r="L2025"/>
  <c r="E2025"/>
  <c r="L2024"/>
  <c r="M2024"/>
  <c r="E2024"/>
  <c r="L2023"/>
  <c r="E2023"/>
  <c r="M2023"/>
  <c r="L2022"/>
  <c r="E2022"/>
  <c r="M2022"/>
  <c r="L2021"/>
  <c r="E2021"/>
  <c r="M2021"/>
  <c r="L2020"/>
  <c r="M2020"/>
  <c r="E2020"/>
  <c r="L2019"/>
  <c r="E2019"/>
  <c r="M2019"/>
  <c r="L2018"/>
  <c r="L2017"/>
  <c r="E2018"/>
  <c r="E2017"/>
  <c r="K2017"/>
  <c r="J2017"/>
  <c r="I2017"/>
  <c r="H2017"/>
  <c r="G2017"/>
  <c r="F2017"/>
  <c r="L2016"/>
  <c r="E2016"/>
  <c r="M2016"/>
  <c r="L2015"/>
  <c r="E2015"/>
  <c r="M2015"/>
  <c r="L2014"/>
  <c r="E2014"/>
  <c r="M2014"/>
  <c r="M2013"/>
  <c r="L2013"/>
  <c r="E2013"/>
  <c r="L2012"/>
  <c r="L2008"/>
  <c r="E2012"/>
  <c r="E2008"/>
  <c r="L2011"/>
  <c r="E2011"/>
  <c r="M2011"/>
  <c r="L2010"/>
  <c r="E2010"/>
  <c r="M2010"/>
  <c r="M2009"/>
  <c r="L2009"/>
  <c r="E2009"/>
  <c r="K2008"/>
  <c r="J2008"/>
  <c r="I2008"/>
  <c r="H2008"/>
  <c r="G2008"/>
  <c r="F2008"/>
  <c r="M2007"/>
  <c r="L2007"/>
  <c r="E2007"/>
  <c r="L2006"/>
  <c r="L2002"/>
  <c r="E2006"/>
  <c r="E2002"/>
  <c r="L2005"/>
  <c r="E2005"/>
  <c r="M2005"/>
  <c r="L2004"/>
  <c r="E2004"/>
  <c r="M2004"/>
  <c r="M2003"/>
  <c r="L2003"/>
  <c r="E2003"/>
  <c r="K2002"/>
  <c r="J2002"/>
  <c r="I2002"/>
  <c r="H2002"/>
  <c r="G2002"/>
  <c r="F2002"/>
  <c r="M2001"/>
  <c r="L2001"/>
  <c r="E2001"/>
  <c r="L2000"/>
  <c r="L1999"/>
  <c r="E2000"/>
  <c r="E1999"/>
  <c r="K1999"/>
  <c r="K2114"/>
  <c r="J1999"/>
  <c r="J2114"/>
  <c r="I1999"/>
  <c r="I2114"/>
  <c r="H1999"/>
  <c r="H2114"/>
  <c r="G1999"/>
  <c r="G2114"/>
  <c r="F1999"/>
  <c r="F2114"/>
  <c r="C1996"/>
  <c r="N2114"/>
  <c r="C1995"/>
  <c r="L1994"/>
  <c r="K1994"/>
  <c r="J1994"/>
  <c r="I1994"/>
  <c r="H1994"/>
  <c r="G1994"/>
  <c r="F1994"/>
  <c r="E1994"/>
  <c r="L1993"/>
  <c r="K1993"/>
  <c r="J1993"/>
  <c r="I1993"/>
  <c r="H1993"/>
  <c r="G1993"/>
  <c r="F1993"/>
  <c r="E1993"/>
  <c r="E1990"/>
  <c r="B1989"/>
  <c r="F1988"/>
  <c r="B1986"/>
  <c r="F1985"/>
  <c r="E1985"/>
  <c r="B1985"/>
  <c r="M1980"/>
  <c r="D1977"/>
  <c r="M1976"/>
  <c r="M1975"/>
  <c r="M1974"/>
  <c r="L1973"/>
  <c r="E1973"/>
  <c r="M1972"/>
  <c r="L1971"/>
  <c r="L1968"/>
  <c r="E1971"/>
  <c r="M1971"/>
  <c r="L1970"/>
  <c r="E1970"/>
  <c r="M1970"/>
  <c r="L1969"/>
  <c r="E1969"/>
  <c r="M1969"/>
  <c r="L1967"/>
  <c r="E1967"/>
  <c r="M1967"/>
  <c r="L1966"/>
  <c r="E1966"/>
  <c r="M1966"/>
  <c r="L1965"/>
  <c r="M1965"/>
  <c r="E1965"/>
  <c r="L1964"/>
  <c r="E1964"/>
  <c r="M1964"/>
  <c r="K1963"/>
  <c r="J1963"/>
  <c r="I1963"/>
  <c r="H1963"/>
  <c r="G1963"/>
  <c r="F1963"/>
  <c r="L1962"/>
  <c r="E1962"/>
  <c r="M1962"/>
  <c r="L1961"/>
  <c r="E1961"/>
  <c r="M1961"/>
  <c r="L1960"/>
  <c r="L1959"/>
  <c r="M1959"/>
  <c r="E1960"/>
  <c r="E1959"/>
  <c r="K1959"/>
  <c r="J1959"/>
  <c r="I1959"/>
  <c r="H1959"/>
  <c r="G1959"/>
  <c r="F1959"/>
  <c r="L1958"/>
  <c r="E1958"/>
  <c r="M1958"/>
  <c r="L1957"/>
  <c r="E1957"/>
  <c r="M1957"/>
  <c r="L1956"/>
  <c r="E1956"/>
  <c r="M1956"/>
  <c r="L1955"/>
  <c r="E1955"/>
  <c r="M1955"/>
  <c r="L1954"/>
  <c r="E1954"/>
  <c r="M1954"/>
  <c r="L1953"/>
  <c r="L1951"/>
  <c r="E1953"/>
  <c r="M1953"/>
  <c r="L1952"/>
  <c r="E1952"/>
  <c r="M1952"/>
  <c r="E1951"/>
  <c r="M1951"/>
  <c r="K1951"/>
  <c r="J1951"/>
  <c r="I1951"/>
  <c r="H1951"/>
  <c r="G1951"/>
  <c r="F1951"/>
  <c r="L1950"/>
  <c r="E1950"/>
  <c r="M1950"/>
  <c r="L1949"/>
  <c r="M1949"/>
  <c r="E1949"/>
  <c r="L1948"/>
  <c r="L1947"/>
  <c r="E1948"/>
  <c r="E1947"/>
  <c r="K1947"/>
  <c r="J1947"/>
  <c r="I1947"/>
  <c r="H1947"/>
  <c r="G1947"/>
  <c r="F1947"/>
  <c r="L1946"/>
  <c r="E1946"/>
  <c r="M1946"/>
  <c r="L1945"/>
  <c r="E1945"/>
  <c r="M1945"/>
  <c r="M1944"/>
  <c r="L1944"/>
  <c r="E1944"/>
  <c r="L1943"/>
  <c r="L1940"/>
  <c r="E1943"/>
  <c r="M1943"/>
  <c r="L1942"/>
  <c r="E1942"/>
  <c r="M1942"/>
  <c r="L1941"/>
  <c r="E1941"/>
  <c r="M1941"/>
  <c r="K1940"/>
  <c r="J1940"/>
  <c r="I1940"/>
  <c r="H1940"/>
  <c r="G1940"/>
  <c r="F1940"/>
  <c r="L1939"/>
  <c r="E1939"/>
  <c r="M1939"/>
  <c r="M1938"/>
  <c r="L1938"/>
  <c r="E1938"/>
  <c r="L1937"/>
  <c r="E1937"/>
  <c r="M1937"/>
  <c r="L1936"/>
  <c r="E1936"/>
  <c r="M1936"/>
  <c r="L1935"/>
  <c r="E1935"/>
  <c r="M1935"/>
  <c r="M1934"/>
  <c r="L1934"/>
  <c r="E1934"/>
  <c r="L1933"/>
  <c r="K1933"/>
  <c r="J1933"/>
  <c r="I1933"/>
  <c r="H1933"/>
  <c r="G1933"/>
  <c r="F1933"/>
  <c r="L1932"/>
  <c r="E1932"/>
  <c r="M1932"/>
  <c r="L1931"/>
  <c r="E1931"/>
  <c r="M1931"/>
  <c r="L1930"/>
  <c r="E1930"/>
  <c r="M1930"/>
  <c r="L1929"/>
  <c r="M1929"/>
  <c r="E1929"/>
  <c r="L1928"/>
  <c r="E1928"/>
  <c r="M1928"/>
  <c r="L1927"/>
  <c r="E1927"/>
  <c r="E1924"/>
  <c r="M1927"/>
  <c r="L1926"/>
  <c r="E1926"/>
  <c r="M1926"/>
  <c r="M1925"/>
  <c r="L1925"/>
  <c r="L1924"/>
  <c r="E1925"/>
  <c r="K1924"/>
  <c r="J1924"/>
  <c r="I1924"/>
  <c r="H1924"/>
  <c r="G1924"/>
  <c r="F1924"/>
  <c r="L1923"/>
  <c r="M1923"/>
  <c r="E1923"/>
  <c r="L1922"/>
  <c r="E1922"/>
  <c r="M1922"/>
  <c r="L1921"/>
  <c r="E1921"/>
  <c r="M1921"/>
  <c r="L1920"/>
  <c r="E1920"/>
  <c r="M1920"/>
  <c r="L1919"/>
  <c r="M1919"/>
  <c r="E1919"/>
  <c r="L1918"/>
  <c r="E1918"/>
  <c r="M1918"/>
  <c r="L1917"/>
  <c r="E1917"/>
  <c r="M1917"/>
  <c r="L1916"/>
  <c r="L1915"/>
  <c r="E1916"/>
  <c r="K1915"/>
  <c r="J1915"/>
  <c r="I1915"/>
  <c r="H1915"/>
  <c r="G1915"/>
  <c r="F1915"/>
  <c r="L1914"/>
  <c r="E1914"/>
  <c r="M1914"/>
  <c r="L1913"/>
  <c r="E1913"/>
  <c r="M1913"/>
  <c r="L1912"/>
  <c r="E1912"/>
  <c r="M1912"/>
  <c r="L1911"/>
  <c r="E1911"/>
  <c r="M1911"/>
  <c r="L1910"/>
  <c r="E1910"/>
  <c r="M1910"/>
  <c r="L1909"/>
  <c r="L1908"/>
  <c r="E1909"/>
  <c r="M1909"/>
  <c r="K1908"/>
  <c r="J1908"/>
  <c r="I1908"/>
  <c r="H1908"/>
  <c r="G1908"/>
  <c r="F1908"/>
  <c r="E1908"/>
  <c r="M1908"/>
  <c r="L1907"/>
  <c r="E1907"/>
  <c r="M1907"/>
  <c r="L1906"/>
  <c r="E1906"/>
  <c r="M1906"/>
  <c r="L1905"/>
  <c r="M1905"/>
  <c r="E1905"/>
  <c r="L1904"/>
  <c r="E1904"/>
  <c r="M1904"/>
  <c r="L1903"/>
  <c r="M1903"/>
  <c r="E1903"/>
  <c r="K1902"/>
  <c r="J1902"/>
  <c r="I1902"/>
  <c r="H1902"/>
  <c r="G1902"/>
  <c r="F1902"/>
  <c r="E1902"/>
  <c r="L1901"/>
  <c r="E1901"/>
  <c r="M1901"/>
  <c r="M1900"/>
  <c r="L1900"/>
  <c r="E1900"/>
  <c r="L1899"/>
  <c r="L1898"/>
  <c r="E1899"/>
  <c r="E1898"/>
  <c r="K1898"/>
  <c r="J1898"/>
  <c r="I1898"/>
  <c r="H1898"/>
  <c r="G1898"/>
  <c r="F1898"/>
  <c r="L1897"/>
  <c r="E1897"/>
  <c r="M1897"/>
  <c r="L1896"/>
  <c r="E1896"/>
  <c r="M1896"/>
  <c r="L1895"/>
  <c r="M1895"/>
  <c r="E1895"/>
  <c r="L1894"/>
  <c r="E1894"/>
  <c r="M1894"/>
  <c r="L1893"/>
  <c r="E1893"/>
  <c r="M1893"/>
  <c r="L1892"/>
  <c r="E1892"/>
  <c r="M1892"/>
  <c r="L1891"/>
  <c r="M1891"/>
  <c r="E1891"/>
  <c r="L1890"/>
  <c r="E1890"/>
  <c r="M1890"/>
  <c r="L1889"/>
  <c r="E1889"/>
  <c r="M1889"/>
  <c r="L1888"/>
  <c r="E1888"/>
  <c r="M1888"/>
  <c r="L1887"/>
  <c r="M1887"/>
  <c r="E1887"/>
  <c r="L1886"/>
  <c r="E1886"/>
  <c r="M1886"/>
  <c r="L1885"/>
  <c r="E1885"/>
  <c r="M1885"/>
  <c r="L1884"/>
  <c r="E1884"/>
  <c r="M1884"/>
  <c r="L1883"/>
  <c r="M1883"/>
  <c r="E1883"/>
  <c r="L1882"/>
  <c r="E1882"/>
  <c r="M1882"/>
  <c r="L1881"/>
  <c r="L1880"/>
  <c r="E1881"/>
  <c r="E1880"/>
  <c r="K1880"/>
  <c r="J1880"/>
  <c r="I1880"/>
  <c r="H1880"/>
  <c r="G1880"/>
  <c r="F1880"/>
  <c r="L1879"/>
  <c r="E1879"/>
  <c r="M1879"/>
  <c r="L1878"/>
  <c r="E1878"/>
  <c r="M1878"/>
  <c r="L1877"/>
  <c r="E1877"/>
  <c r="M1877"/>
  <c r="M1876"/>
  <c r="L1876"/>
  <c r="E1876"/>
  <c r="L1875"/>
  <c r="E1875"/>
  <c r="M1875"/>
  <c r="L1874"/>
  <c r="E1874"/>
  <c r="M1874"/>
  <c r="L1873"/>
  <c r="E1873"/>
  <c r="M1873"/>
  <c r="M1872"/>
  <c r="L1872"/>
  <c r="E1872"/>
  <c r="L1871"/>
  <c r="K1871"/>
  <c r="J1871"/>
  <c r="I1871"/>
  <c r="H1871"/>
  <c r="G1871"/>
  <c r="F1871"/>
  <c r="L1870"/>
  <c r="E1870"/>
  <c r="M1870"/>
  <c r="L1869"/>
  <c r="E1869"/>
  <c r="M1869"/>
  <c r="L1868"/>
  <c r="E1868"/>
  <c r="M1868"/>
  <c r="L1867"/>
  <c r="M1867"/>
  <c r="E1867"/>
  <c r="L1866"/>
  <c r="L1865"/>
  <c r="E1866"/>
  <c r="M1866"/>
  <c r="K1865"/>
  <c r="J1865"/>
  <c r="I1865"/>
  <c r="H1865"/>
  <c r="G1865"/>
  <c r="F1865"/>
  <c r="M1864"/>
  <c r="L1864"/>
  <c r="E1864"/>
  <c r="L1863"/>
  <c r="L1862"/>
  <c r="E1863"/>
  <c r="E1862"/>
  <c r="K1862"/>
  <c r="K1977"/>
  <c r="J1862"/>
  <c r="J1977"/>
  <c r="I1862"/>
  <c r="I1977"/>
  <c r="H1862"/>
  <c r="H1977"/>
  <c r="G1862"/>
  <c r="G1977"/>
  <c r="F1862"/>
  <c r="F1977"/>
  <c r="C1859"/>
  <c r="N1977"/>
  <c r="C1858"/>
  <c r="L1857"/>
  <c r="K1857"/>
  <c r="J1857"/>
  <c r="I1857"/>
  <c r="H1857"/>
  <c r="G1857"/>
  <c r="F1857"/>
  <c r="E1857"/>
  <c r="L1856"/>
  <c r="K1856"/>
  <c r="J1856"/>
  <c r="I1856"/>
  <c r="H1856"/>
  <c r="G1856"/>
  <c r="F1856"/>
  <c r="E1856"/>
  <c r="E1853"/>
  <c r="B1852"/>
  <c r="F1851"/>
  <c r="B1849"/>
  <c r="F1848"/>
  <c r="E1848"/>
  <c r="B1848"/>
  <c r="M1843"/>
  <c r="D1840"/>
  <c r="M1839"/>
  <c r="M1838"/>
  <c r="M1837"/>
  <c r="L1836"/>
  <c r="E1836"/>
  <c r="M1835"/>
  <c r="L1834"/>
  <c r="L1831"/>
  <c r="E1834"/>
  <c r="M1834"/>
  <c r="L1833"/>
  <c r="E1833"/>
  <c r="M1833"/>
  <c r="L1832"/>
  <c r="E1832"/>
  <c r="M1832"/>
  <c r="L1830"/>
  <c r="E1830"/>
  <c r="M1830"/>
  <c r="L1829"/>
  <c r="E1829"/>
  <c r="M1829"/>
  <c r="L1828"/>
  <c r="M1828"/>
  <c r="E1828"/>
  <c r="L1827"/>
  <c r="E1827"/>
  <c r="M1827"/>
  <c r="K1826"/>
  <c r="J1826"/>
  <c r="I1826"/>
  <c r="H1826"/>
  <c r="G1826"/>
  <c r="F1826"/>
  <c r="L1825"/>
  <c r="E1825"/>
  <c r="M1825"/>
  <c r="L1824"/>
  <c r="E1824"/>
  <c r="M1824"/>
  <c r="L1823"/>
  <c r="L1822"/>
  <c r="E1823"/>
  <c r="E1822"/>
  <c r="K1822"/>
  <c r="J1822"/>
  <c r="I1822"/>
  <c r="H1822"/>
  <c r="G1822"/>
  <c r="F1822"/>
  <c r="L1821"/>
  <c r="E1821"/>
  <c r="M1821"/>
  <c r="M1820"/>
  <c r="L1820"/>
  <c r="E1820"/>
  <c r="L1819"/>
  <c r="E1819"/>
  <c r="L1818"/>
  <c r="E1818"/>
  <c r="M1818"/>
  <c r="L1817"/>
  <c r="E1817"/>
  <c r="M1817"/>
  <c r="L1816"/>
  <c r="E1816"/>
  <c r="M1816"/>
  <c r="L1815"/>
  <c r="M1815"/>
  <c r="E1815"/>
  <c r="K1814"/>
  <c r="J1814"/>
  <c r="I1814"/>
  <c r="H1814"/>
  <c r="G1814"/>
  <c r="F1814"/>
  <c r="L1813"/>
  <c r="E1813"/>
  <c r="M1813"/>
  <c r="L1812"/>
  <c r="M1812"/>
  <c r="E1812"/>
  <c r="L1811"/>
  <c r="L1810"/>
  <c r="E1811"/>
  <c r="E1810"/>
  <c r="M1810"/>
  <c r="K1810"/>
  <c r="J1810"/>
  <c r="I1810"/>
  <c r="H1810"/>
  <c r="G1810"/>
  <c r="F1810"/>
  <c r="L1809"/>
  <c r="E1809"/>
  <c r="M1809"/>
  <c r="L1808"/>
  <c r="E1808"/>
  <c r="M1808"/>
  <c r="M1807"/>
  <c r="L1807"/>
  <c r="E1807"/>
  <c r="L1806"/>
  <c r="L1803"/>
  <c r="E1806"/>
  <c r="M1806"/>
  <c r="L1805"/>
  <c r="E1805"/>
  <c r="M1805"/>
  <c r="L1804"/>
  <c r="E1804"/>
  <c r="M1804"/>
  <c r="K1803"/>
  <c r="J1803"/>
  <c r="I1803"/>
  <c r="H1803"/>
  <c r="G1803"/>
  <c r="F1803"/>
  <c r="L1802"/>
  <c r="E1802"/>
  <c r="M1802"/>
  <c r="M1801"/>
  <c r="L1801"/>
  <c r="E1801"/>
  <c r="L1800"/>
  <c r="E1800"/>
  <c r="M1800"/>
  <c r="L1799"/>
  <c r="E1799"/>
  <c r="M1799"/>
  <c r="L1798"/>
  <c r="E1798"/>
  <c r="M1798"/>
  <c r="M1797"/>
  <c r="L1797"/>
  <c r="E1797"/>
  <c r="L1796"/>
  <c r="K1796"/>
  <c r="J1796"/>
  <c r="I1796"/>
  <c r="H1796"/>
  <c r="G1796"/>
  <c r="F1796"/>
  <c r="L1795"/>
  <c r="E1795"/>
  <c r="M1795"/>
  <c r="L1794"/>
  <c r="E1794"/>
  <c r="M1794"/>
  <c r="L1793"/>
  <c r="E1793"/>
  <c r="M1793"/>
  <c r="L1792"/>
  <c r="M1792"/>
  <c r="E1792"/>
  <c r="L1791"/>
  <c r="E1791"/>
  <c r="M1791"/>
  <c r="L1790"/>
  <c r="E1790"/>
  <c r="E1787"/>
  <c r="M1790"/>
  <c r="L1789"/>
  <c r="E1789"/>
  <c r="M1789"/>
  <c r="M1788"/>
  <c r="L1788"/>
  <c r="L1787"/>
  <c r="E1788"/>
  <c r="K1787"/>
  <c r="J1787"/>
  <c r="I1787"/>
  <c r="H1787"/>
  <c r="G1787"/>
  <c r="F1787"/>
  <c r="L1786"/>
  <c r="M1786"/>
  <c r="E1786"/>
  <c r="L1785"/>
  <c r="E1785"/>
  <c r="M1785"/>
  <c r="L1784"/>
  <c r="E1784"/>
  <c r="M1784"/>
  <c r="L1783"/>
  <c r="E1783"/>
  <c r="M1783"/>
  <c r="L1782"/>
  <c r="M1782"/>
  <c r="E1782"/>
  <c r="L1781"/>
  <c r="E1781"/>
  <c r="M1781"/>
  <c r="L1780"/>
  <c r="E1780"/>
  <c r="M1780"/>
  <c r="L1779"/>
  <c r="L1778"/>
  <c r="E1779"/>
  <c r="K1778"/>
  <c r="J1778"/>
  <c r="I1778"/>
  <c r="H1778"/>
  <c r="G1778"/>
  <c r="F1778"/>
  <c r="L1777"/>
  <c r="E1777"/>
  <c r="M1777"/>
  <c r="L1776"/>
  <c r="E1776"/>
  <c r="M1776"/>
  <c r="L1775"/>
  <c r="E1775"/>
  <c r="M1775"/>
  <c r="L1774"/>
  <c r="E1774"/>
  <c r="M1774"/>
  <c r="L1773"/>
  <c r="E1773"/>
  <c r="M1773"/>
  <c r="L1772"/>
  <c r="L1771"/>
  <c r="E1772"/>
  <c r="M1772"/>
  <c r="K1771"/>
  <c r="J1771"/>
  <c r="I1771"/>
  <c r="H1771"/>
  <c r="G1771"/>
  <c r="F1771"/>
  <c r="E1771"/>
  <c r="M1771"/>
  <c r="L1770"/>
  <c r="E1770"/>
  <c r="M1770"/>
  <c r="L1769"/>
  <c r="E1769"/>
  <c r="M1769"/>
  <c r="L1768"/>
  <c r="M1768"/>
  <c r="E1768"/>
  <c r="L1767"/>
  <c r="E1767"/>
  <c r="M1767"/>
  <c r="L1766"/>
  <c r="M1766"/>
  <c r="E1766"/>
  <c r="K1765"/>
  <c r="J1765"/>
  <c r="I1765"/>
  <c r="H1765"/>
  <c r="G1765"/>
  <c r="F1765"/>
  <c r="E1765"/>
  <c r="L1764"/>
  <c r="E1764"/>
  <c r="M1764"/>
  <c r="L1763"/>
  <c r="L1761"/>
  <c r="E1763"/>
  <c r="L1762"/>
  <c r="E1762"/>
  <c r="E1761"/>
  <c r="K1761"/>
  <c r="J1761"/>
  <c r="I1761"/>
  <c r="H1761"/>
  <c r="G1761"/>
  <c r="F1761"/>
  <c r="L1760"/>
  <c r="E1760"/>
  <c r="L1759"/>
  <c r="E1759"/>
  <c r="M1759"/>
  <c r="L1758"/>
  <c r="E1758"/>
  <c r="M1758"/>
  <c r="M1757"/>
  <c r="L1757"/>
  <c r="E1757"/>
  <c r="L1756"/>
  <c r="E1756"/>
  <c r="M1756"/>
  <c r="L1755"/>
  <c r="E1755"/>
  <c r="M1754"/>
  <c r="L1754"/>
  <c r="E1754"/>
  <c r="L1753"/>
  <c r="M1753"/>
  <c r="E1753"/>
  <c r="L1752"/>
  <c r="E1752"/>
  <c r="L1751"/>
  <c r="E1751"/>
  <c r="L1750"/>
  <c r="E1750"/>
  <c r="L1749"/>
  <c r="E1749"/>
  <c r="L1748"/>
  <c r="E1748"/>
  <c r="L1747"/>
  <c r="E1747"/>
  <c r="M1747"/>
  <c r="L1746"/>
  <c r="E1746"/>
  <c r="M1745"/>
  <c r="L1745"/>
  <c r="E1745"/>
  <c r="L1744"/>
  <c r="E1744"/>
  <c r="K1743"/>
  <c r="J1743"/>
  <c r="I1743"/>
  <c r="H1743"/>
  <c r="H1840"/>
  <c r="G1743"/>
  <c r="F1743"/>
  <c r="L1742"/>
  <c r="E1742"/>
  <c r="M1742"/>
  <c r="L1741"/>
  <c r="E1741"/>
  <c r="M1741"/>
  <c r="L1740"/>
  <c r="E1740"/>
  <c r="M1740"/>
  <c r="L1739"/>
  <c r="E1739"/>
  <c r="L1738"/>
  <c r="E1738"/>
  <c r="L1737"/>
  <c r="E1737"/>
  <c r="M1737"/>
  <c r="L1736"/>
  <c r="E1736"/>
  <c r="L1735"/>
  <c r="E1735"/>
  <c r="K1734"/>
  <c r="J1734"/>
  <c r="I1734"/>
  <c r="H1734"/>
  <c r="G1734"/>
  <c r="F1734"/>
  <c r="F1840"/>
  <c r="L1733"/>
  <c r="E1733"/>
  <c r="M1733"/>
  <c r="L1732"/>
  <c r="E1732"/>
  <c r="M1732"/>
  <c r="L1731"/>
  <c r="E1731"/>
  <c r="M1730"/>
  <c r="L1730"/>
  <c r="E1730"/>
  <c r="L1729"/>
  <c r="M1729"/>
  <c r="E1729"/>
  <c r="K1728"/>
  <c r="J1728"/>
  <c r="I1728"/>
  <c r="H1728"/>
  <c r="G1728"/>
  <c r="F1728"/>
  <c r="M1727"/>
  <c r="L1727"/>
  <c r="E1727"/>
  <c r="L1726"/>
  <c r="L1725"/>
  <c r="E1726"/>
  <c r="E1725"/>
  <c r="K1725"/>
  <c r="K1840"/>
  <c r="J1725"/>
  <c r="I1725"/>
  <c r="H1725"/>
  <c r="G1725"/>
  <c r="F1725"/>
  <c r="C1722"/>
  <c r="N1840" s="1"/>
  <c r="C1721"/>
  <c r="L1720"/>
  <c r="K1720"/>
  <c r="J1720"/>
  <c r="I1720"/>
  <c r="H1720"/>
  <c r="G1720"/>
  <c r="F1720"/>
  <c r="E1720"/>
  <c r="L1719"/>
  <c r="K1719"/>
  <c r="J1719"/>
  <c r="I1719"/>
  <c r="H1719"/>
  <c r="G1719"/>
  <c r="F1719"/>
  <c r="E1719"/>
  <c r="E1716"/>
  <c r="B1715"/>
  <c r="F1714"/>
  <c r="B1712"/>
  <c r="F1711"/>
  <c r="E1711"/>
  <c r="B1711"/>
  <c r="M1706"/>
  <c r="D1703"/>
  <c r="M1702"/>
  <c r="M1701"/>
  <c r="M1700"/>
  <c r="L1699"/>
  <c r="E1699"/>
  <c r="M1698"/>
  <c r="L1697"/>
  <c r="L1694"/>
  <c r="E1697"/>
  <c r="M1697"/>
  <c r="L1696"/>
  <c r="E1696"/>
  <c r="M1696"/>
  <c r="L1695"/>
  <c r="E1695"/>
  <c r="M1695"/>
  <c r="L1693"/>
  <c r="E1693"/>
  <c r="M1693"/>
  <c r="L1692"/>
  <c r="E1692"/>
  <c r="M1692"/>
  <c r="L1691"/>
  <c r="L1689"/>
  <c r="E1691"/>
  <c r="M1691"/>
  <c r="L1690"/>
  <c r="E1690"/>
  <c r="M1690"/>
  <c r="E1689"/>
  <c r="M1689"/>
  <c r="K1689"/>
  <c r="J1689"/>
  <c r="I1689"/>
  <c r="H1689"/>
  <c r="G1689"/>
  <c r="F1689"/>
  <c r="L1688"/>
  <c r="E1688"/>
  <c r="M1688"/>
  <c r="L1687"/>
  <c r="M1687"/>
  <c r="E1687"/>
  <c r="L1686"/>
  <c r="L1685"/>
  <c r="E1686"/>
  <c r="E1685"/>
  <c r="K1685"/>
  <c r="J1685"/>
  <c r="I1685"/>
  <c r="H1685"/>
  <c r="G1685"/>
  <c r="F1685"/>
  <c r="L1684"/>
  <c r="E1684"/>
  <c r="M1684"/>
  <c r="M1683"/>
  <c r="L1683"/>
  <c r="E1683"/>
  <c r="L1682"/>
  <c r="M1682"/>
  <c r="E1682"/>
  <c r="L1681"/>
  <c r="E1681"/>
  <c r="M1681"/>
  <c r="L1680"/>
  <c r="E1680"/>
  <c r="M1680"/>
  <c r="M1679"/>
  <c r="L1679"/>
  <c r="E1679"/>
  <c r="L1678"/>
  <c r="M1678"/>
  <c r="E1678"/>
  <c r="E1677"/>
  <c r="M1677"/>
  <c r="L1677"/>
  <c r="K1677"/>
  <c r="J1677"/>
  <c r="I1677"/>
  <c r="H1677"/>
  <c r="G1677"/>
  <c r="F1677"/>
  <c r="L1676"/>
  <c r="M1676"/>
  <c r="E1676"/>
  <c r="L1675"/>
  <c r="L1673"/>
  <c r="E1675"/>
  <c r="M1675"/>
  <c r="L1674"/>
  <c r="E1674"/>
  <c r="E1673"/>
  <c r="M1673"/>
  <c r="K1673"/>
  <c r="J1673"/>
  <c r="I1673"/>
  <c r="H1673"/>
  <c r="G1673"/>
  <c r="F1673"/>
  <c r="L1672"/>
  <c r="E1672"/>
  <c r="M1672"/>
  <c r="L1671"/>
  <c r="M1671"/>
  <c r="E1671"/>
  <c r="L1670"/>
  <c r="E1670"/>
  <c r="M1670"/>
  <c r="L1669"/>
  <c r="E1669"/>
  <c r="E1666"/>
  <c r="M1666"/>
  <c r="M1669"/>
  <c r="L1668"/>
  <c r="E1668"/>
  <c r="M1668"/>
  <c r="M1667"/>
  <c r="L1667"/>
  <c r="L1666"/>
  <c r="E1667"/>
  <c r="K1666"/>
  <c r="J1666"/>
  <c r="I1666"/>
  <c r="H1666"/>
  <c r="G1666"/>
  <c r="F1666"/>
  <c r="L1665"/>
  <c r="M1665"/>
  <c r="E1665"/>
  <c r="L1664"/>
  <c r="E1664"/>
  <c r="M1664"/>
  <c r="L1663"/>
  <c r="E1663"/>
  <c r="M1663"/>
  <c r="L1662"/>
  <c r="E1662"/>
  <c r="M1662"/>
  <c r="L1661"/>
  <c r="M1661"/>
  <c r="E1661"/>
  <c r="L1660"/>
  <c r="L1659"/>
  <c r="E1660"/>
  <c r="M1660"/>
  <c r="K1659"/>
  <c r="J1659"/>
  <c r="I1659"/>
  <c r="H1659"/>
  <c r="G1659"/>
  <c r="F1659"/>
  <c r="M1658"/>
  <c r="L1658"/>
  <c r="E1658"/>
  <c r="L1657"/>
  <c r="E1657"/>
  <c r="M1657"/>
  <c r="L1656"/>
  <c r="E1656"/>
  <c r="M1656"/>
  <c r="L1655"/>
  <c r="E1655"/>
  <c r="M1655"/>
  <c r="M1654"/>
  <c r="L1654"/>
  <c r="E1654"/>
  <c r="L1653"/>
  <c r="L1650"/>
  <c r="E1653"/>
  <c r="M1653"/>
  <c r="L1652"/>
  <c r="E1652"/>
  <c r="M1652"/>
  <c r="L1651"/>
  <c r="E1651"/>
  <c r="M1651"/>
  <c r="K1650"/>
  <c r="J1650"/>
  <c r="I1650"/>
  <c r="H1650"/>
  <c r="G1650"/>
  <c r="F1650"/>
  <c r="L1649"/>
  <c r="E1649"/>
  <c r="M1649"/>
  <c r="M1648"/>
  <c r="L1648"/>
  <c r="E1648"/>
  <c r="L1647"/>
  <c r="E1647"/>
  <c r="M1647"/>
  <c r="L1646"/>
  <c r="E1646"/>
  <c r="M1646"/>
  <c r="L1645"/>
  <c r="E1645"/>
  <c r="M1645"/>
  <c r="M1644"/>
  <c r="L1644"/>
  <c r="E1644"/>
  <c r="L1643"/>
  <c r="E1643"/>
  <c r="M1643"/>
  <c r="L1642"/>
  <c r="L1641"/>
  <c r="E1642"/>
  <c r="E1641"/>
  <c r="M1641"/>
  <c r="K1641"/>
  <c r="J1641"/>
  <c r="I1641"/>
  <c r="H1641"/>
  <c r="G1641"/>
  <c r="F1641"/>
  <c r="L1640"/>
  <c r="E1640"/>
  <c r="M1640"/>
  <c r="M1639"/>
  <c r="L1639"/>
  <c r="E1639"/>
  <c r="L1638"/>
  <c r="M1638"/>
  <c r="E1638"/>
  <c r="L1637"/>
  <c r="E1637"/>
  <c r="M1637"/>
  <c r="L1636"/>
  <c r="E1636"/>
  <c r="M1636"/>
  <c r="M1635"/>
  <c r="L1635"/>
  <c r="E1635"/>
  <c r="L1634"/>
  <c r="K1634"/>
  <c r="J1634"/>
  <c r="I1634"/>
  <c r="H1634"/>
  <c r="G1634"/>
  <c r="F1634"/>
  <c r="E1634"/>
  <c r="M1634"/>
  <c r="M1633"/>
  <c r="L1633"/>
  <c r="E1633"/>
  <c r="L1632"/>
  <c r="M1632"/>
  <c r="E1632"/>
  <c r="L1631"/>
  <c r="E1631"/>
  <c r="M1631"/>
  <c r="L1630"/>
  <c r="E1630"/>
  <c r="M1630"/>
  <c r="L1629"/>
  <c r="E1629"/>
  <c r="E1628"/>
  <c r="K1628"/>
  <c r="J1628"/>
  <c r="I1628"/>
  <c r="H1628"/>
  <c r="G1628"/>
  <c r="F1628"/>
  <c r="M1627"/>
  <c r="L1627"/>
  <c r="E1627"/>
  <c r="L1626"/>
  <c r="M1626"/>
  <c r="E1626"/>
  <c r="L1625"/>
  <c r="E1625"/>
  <c r="E1624"/>
  <c r="K1624"/>
  <c r="J1624"/>
  <c r="I1624"/>
  <c r="H1624"/>
  <c r="G1624"/>
  <c r="F1624"/>
  <c r="L1623"/>
  <c r="E1623"/>
  <c r="M1623"/>
  <c r="L1622"/>
  <c r="E1622"/>
  <c r="M1622"/>
  <c r="L1621"/>
  <c r="M1621"/>
  <c r="E1621"/>
  <c r="L1620"/>
  <c r="E1620"/>
  <c r="M1620"/>
  <c r="L1619"/>
  <c r="E1619"/>
  <c r="M1619"/>
  <c r="L1618"/>
  <c r="E1618"/>
  <c r="M1618"/>
  <c r="L1617"/>
  <c r="M1617"/>
  <c r="E1617"/>
  <c r="L1616"/>
  <c r="E1616"/>
  <c r="M1616"/>
  <c r="L1615"/>
  <c r="E1615"/>
  <c r="M1615"/>
  <c r="L1614"/>
  <c r="E1614"/>
  <c r="M1614"/>
  <c r="L1613"/>
  <c r="M1613"/>
  <c r="E1613"/>
  <c r="L1612"/>
  <c r="E1612"/>
  <c r="M1612"/>
  <c r="L1611"/>
  <c r="E1611"/>
  <c r="M1611"/>
  <c r="L1610"/>
  <c r="E1610"/>
  <c r="M1610"/>
  <c r="L1609"/>
  <c r="M1609"/>
  <c r="E1609"/>
  <c r="L1608"/>
  <c r="E1608"/>
  <c r="M1608"/>
  <c r="L1607"/>
  <c r="L1606"/>
  <c r="E1607"/>
  <c r="E1606"/>
  <c r="K1606"/>
  <c r="J1606"/>
  <c r="I1606"/>
  <c r="H1606"/>
  <c r="G1606"/>
  <c r="F1606"/>
  <c r="L1605"/>
  <c r="E1605"/>
  <c r="M1605"/>
  <c r="L1604"/>
  <c r="E1604"/>
  <c r="M1604"/>
  <c r="L1603"/>
  <c r="E1603"/>
  <c r="M1603"/>
  <c r="L1602"/>
  <c r="E1602"/>
  <c r="M1602"/>
  <c r="L1601"/>
  <c r="E1601"/>
  <c r="M1601"/>
  <c r="L1600"/>
  <c r="E1600"/>
  <c r="M1600"/>
  <c r="L1599"/>
  <c r="E1599"/>
  <c r="M1599"/>
  <c r="L1598"/>
  <c r="E1598"/>
  <c r="M1598"/>
  <c r="L1597"/>
  <c r="K1597"/>
  <c r="J1597"/>
  <c r="I1597"/>
  <c r="H1597"/>
  <c r="H1703"/>
  <c r="G1597"/>
  <c r="F1597"/>
  <c r="L1596"/>
  <c r="M1596"/>
  <c r="E1596"/>
  <c r="L1595"/>
  <c r="E1595"/>
  <c r="M1595"/>
  <c r="L1594"/>
  <c r="E1594"/>
  <c r="M1594"/>
  <c r="M1593"/>
  <c r="L1593"/>
  <c r="E1593"/>
  <c r="L1592"/>
  <c r="L1591"/>
  <c r="E1592"/>
  <c r="K1591"/>
  <c r="J1591"/>
  <c r="J1703"/>
  <c r="I1591"/>
  <c r="H1591"/>
  <c r="G1591"/>
  <c r="F1591"/>
  <c r="F1703"/>
  <c r="L1590"/>
  <c r="E1590"/>
  <c r="M1590"/>
  <c r="L1589"/>
  <c r="L1588"/>
  <c r="E1589"/>
  <c r="E1588"/>
  <c r="K1588"/>
  <c r="K1703"/>
  <c r="J1588"/>
  <c r="I1588"/>
  <c r="I1703"/>
  <c r="H1588"/>
  <c r="G1588"/>
  <c r="G1703"/>
  <c r="F1588"/>
  <c r="C1585"/>
  <c r="N1703"/>
  <c r="C1584"/>
  <c r="L1583"/>
  <c r="K1583"/>
  <c r="J1583"/>
  <c r="I1583"/>
  <c r="H1583"/>
  <c r="G1583"/>
  <c r="F1583"/>
  <c r="E1583"/>
  <c r="L1582"/>
  <c r="K1582"/>
  <c r="J1582"/>
  <c r="I1582"/>
  <c r="H1582"/>
  <c r="G1582"/>
  <c r="F1582"/>
  <c r="E1582"/>
  <c r="E1579"/>
  <c r="B1578"/>
  <c r="F1577"/>
  <c r="B1575"/>
  <c r="F1574"/>
  <c r="E1574"/>
  <c r="B1574"/>
  <c r="M1569"/>
  <c r="D1566"/>
  <c r="M1565"/>
  <c r="M1564"/>
  <c r="M1563"/>
  <c r="L1562"/>
  <c r="E1562"/>
  <c r="M1561"/>
  <c r="L1560"/>
  <c r="E1560"/>
  <c r="M1560"/>
  <c r="L1559"/>
  <c r="E1559"/>
  <c r="M1559"/>
  <c r="L1558"/>
  <c r="M1558"/>
  <c r="E1558"/>
  <c r="L1556"/>
  <c r="E1556"/>
  <c r="M1556"/>
  <c r="L1555"/>
  <c r="E1555"/>
  <c r="M1555"/>
  <c r="L1554"/>
  <c r="M1554"/>
  <c r="E1554"/>
  <c r="L1553"/>
  <c r="M1553"/>
  <c r="E1553"/>
  <c r="E1552"/>
  <c r="M1552"/>
  <c r="L1552"/>
  <c r="K1552"/>
  <c r="J1552"/>
  <c r="I1552"/>
  <c r="H1552"/>
  <c r="G1552"/>
  <c r="F1552"/>
  <c r="L1551"/>
  <c r="M1551"/>
  <c r="E1551"/>
  <c r="L1550"/>
  <c r="L1548"/>
  <c r="E1550"/>
  <c r="M1550"/>
  <c r="L1549"/>
  <c r="E1549"/>
  <c r="E1548"/>
  <c r="M1548"/>
  <c r="K1548"/>
  <c r="J1548"/>
  <c r="I1548"/>
  <c r="H1548"/>
  <c r="G1548"/>
  <c r="F1548"/>
  <c r="L1547"/>
  <c r="E1547"/>
  <c r="M1547"/>
  <c r="L1546"/>
  <c r="M1546"/>
  <c r="E1546"/>
  <c r="L1545"/>
  <c r="E1545"/>
  <c r="M1545"/>
  <c r="L1544"/>
  <c r="E1544"/>
  <c r="M1544"/>
  <c r="L1543"/>
  <c r="L1540"/>
  <c r="E1543"/>
  <c r="M1543"/>
  <c r="L1542"/>
  <c r="M1542"/>
  <c r="E1542"/>
  <c r="L1541"/>
  <c r="E1541"/>
  <c r="M1541"/>
  <c r="K1540"/>
  <c r="J1540"/>
  <c r="I1540"/>
  <c r="H1540"/>
  <c r="G1540"/>
  <c r="F1540"/>
  <c r="L1539"/>
  <c r="E1539"/>
  <c r="M1539"/>
  <c r="L1538"/>
  <c r="E1538"/>
  <c r="M1538"/>
  <c r="L1537"/>
  <c r="L1536"/>
  <c r="M1536"/>
  <c r="E1537"/>
  <c r="E1536"/>
  <c r="K1536"/>
  <c r="J1536"/>
  <c r="I1536"/>
  <c r="H1536"/>
  <c r="G1536"/>
  <c r="F1536"/>
  <c r="L1535"/>
  <c r="E1535"/>
  <c r="M1535"/>
  <c r="L1534"/>
  <c r="E1534"/>
  <c r="M1534"/>
  <c r="L1533"/>
  <c r="E1533"/>
  <c r="M1533"/>
  <c r="L1532"/>
  <c r="E1532"/>
  <c r="M1532"/>
  <c r="L1531"/>
  <c r="E1531"/>
  <c r="M1531"/>
  <c r="L1530"/>
  <c r="E1530"/>
  <c r="M1530"/>
  <c r="K1529"/>
  <c r="J1529"/>
  <c r="I1529"/>
  <c r="H1529"/>
  <c r="G1529"/>
  <c r="F1529"/>
  <c r="L1528"/>
  <c r="M1528"/>
  <c r="E1528"/>
  <c r="L1527"/>
  <c r="M1527"/>
  <c r="E1527"/>
  <c r="L1526"/>
  <c r="E1526"/>
  <c r="M1526"/>
  <c r="L1525"/>
  <c r="E1525"/>
  <c r="M1525"/>
  <c r="L1524"/>
  <c r="M1524"/>
  <c r="E1524"/>
  <c r="L1523"/>
  <c r="M1523"/>
  <c r="E1523"/>
  <c r="E1522"/>
  <c r="M1522"/>
  <c r="L1522"/>
  <c r="K1522"/>
  <c r="J1522"/>
  <c r="I1522"/>
  <c r="H1522"/>
  <c r="H1566"/>
  <c r="G1522"/>
  <c r="F1522"/>
  <c r="L1521"/>
  <c r="M1521"/>
  <c r="E1521"/>
  <c r="L1520"/>
  <c r="E1520"/>
  <c r="M1520"/>
  <c r="L1519"/>
  <c r="E1519"/>
  <c r="M1519"/>
  <c r="L1518"/>
  <c r="M1518"/>
  <c r="E1518"/>
  <c r="L1517"/>
  <c r="M1517"/>
  <c r="E1517"/>
  <c r="L1516"/>
  <c r="E1516"/>
  <c r="M1516"/>
  <c r="L1515"/>
  <c r="E1515"/>
  <c r="M1515"/>
  <c r="L1514"/>
  <c r="E1514"/>
  <c r="M1514"/>
  <c r="K1513"/>
  <c r="J1513"/>
  <c r="I1513"/>
  <c r="H1513"/>
  <c r="G1513"/>
  <c r="F1513"/>
  <c r="M1512"/>
  <c r="L1512"/>
  <c r="E1512"/>
  <c r="L1511"/>
  <c r="M1511"/>
  <c r="E1511"/>
  <c r="L1510"/>
  <c r="E1510"/>
  <c r="M1510"/>
  <c r="L1509"/>
  <c r="E1509"/>
  <c r="M1509"/>
  <c r="M1508"/>
  <c r="L1508"/>
  <c r="E1508"/>
  <c r="L1507"/>
  <c r="M1507"/>
  <c r="E1507"/>
  <c r="L1506"/>
  <c r="E1506"/>
  <c r="M1506"/>
  <c r="L1505"/>
  <c r="E1505"/>
  <c r="E1504"/>
  <c r="K1504"/>
  <c r="J1504"/>
  <c r="I1504"/>
  <c r="H1504"/>
  <c r="G1504"/>
  <c r="F1504"/>
  <c r="L1503"/>
  <c r="E1503"/>
  <c r="M1503"/>
  <c r="L1502"/>
  <c r="M1502"/>
  <c r="E1502"/>
  <c r="L1501"/>
  <c r="E1501"/>
  <c r="M1501"/>
  <c r="L1500"/>
  <c r="E1500"/>
  <c r="M1500"/>
  <c r="L1499"/>
  <c r="E1499"/>
  <c r="M1499"/>
  <c r="L1498"/>
  <c r="L1497"/>
  <c r="E1498"/>
  <c r="K1497"/>
  <c r="J1497"/>
  <c r="I1497"/>
  <c r="H1497"/>
  <c r="G1497"/>
  <c r="F1497"/>
  <c r="E1497"/>
  <c r="M1497"/>
  <c r="L1496"/>
  <c r="M1496"/>
  <c r="E1496"/>
  <c r="L1495"/>
  <c r="E1495"/>
  <c r="M1495"/>
  <c r="L1494"/>
  <c r="E1494"/>
  <c r="E1491"/>
  <c r="M1494"/>
  <c r="L1493"/>
  <c r="E1493"/>
  <c r="M1493"/>
  <c r="M1492"/>
  <c r="L1492"/>
  <c r="L1491"/>
  <c r="E1492"/>
  <c r="K1491"/>
  <c r="J1491"/>
  <c r="I1491"/>
  <c r="H1491"/>
  <c r="G1491"/>
  <c r="F1491"/>
  <c r="L1490"/>
  <c r="E1490"/>
  <c r="M1490"/>
  <c r="L1489"/>
  <c r="E1489"/>
  <c r="M1489"/>
  <c r="L1488"/>
  <c r="L1487"/>
  <c r="E1488"/>
  <c r="K1487"/>
  <c r="J1487"/>
  <c r="I1487"/>
  <c r="H1487"/>
  <c r="G1487"/>
  <c r="F1487"/>
  <c r="L1486"/>
  <c r="E1486"/>
  <c r="M1486"/>
  <c r="L1485"/>
  <c r="E1485"/>
  <c r="M1485"/>
  <c r="M1484"/>
  <c r="L1484"/>
  <c r="E1484"/>
  <c r="L1483"/>
  <c r="M1483"/>
  <c r="E1483"/>
  <c r="L1482"/>
  <c r="E1482"/>
  <c r="M1482"/>
  <c r="L1481"/>
  <c r="E1481"/>
  <c r="M1481"/>
  <c r="M1480"/>
  <c r="L1480"/>
  <c r="E1480"/>
  <c r="L1479"/>
  <c r="M1479"/>
  <c r="E1479"/>
  <c r="L1478"/>
  <c r="E1478"/>
  <c r="M1478"/>
  <c r="L1477"/>
  <c r="E1477"/>
  <c r="M1477"/>
  <c r="M1476"/>
  <c r="L1476"/>
  <c r="E1476"/>
  <c r="L1475"/>
  <c r="M1475"/>
  <c r="E1475"/>
  <c r="L1474"/>
  <c r="E1474"/>
  <c r="M1474"/>
  <c r="L1473"/>
  <c r="E1473"/>
  <c r="M1473"/>
  <c r="M1472"/>
  <c r="L1472"/>
  <c r="E1472"/>
  <c r="L1471"/>
  <c r="M1471"/>
  <c r="E1471"/>
  <c r="L1470"/>
  <c r="E1470"/>
  <c r="E1469"/>
  <c r="K1469"/>
  <c r="J1469"/>
  <c r="I1469"/>
  <c r="H1469"/>
  <c r="G1469"/>
  <c r="F1469"/>
  <c r="L1468"/>
  <c r="E1468"/>
  <c r="M1468"/>
  <c r="L1467"/>
  <c r="E1467"/>
  <c r="M1467"/>
  <c r="L1466"/>
  <c r="E1466"/>
  <c r="M1466"/>
  <c r="L1465"/>
  <c r="E1465"/>
  <c r="M1465"/>
  <c r="L1464"/>
  <c r="E1464"/>
  <c r="M1464"/>
  <c r="L1463"/>
  <c r="E1463"/>
  <c r="M1463"/>
  <c r="L1462"/>
  <c r="L1460"/>
  <c r="E1462"/>
  <c r="M1462"/>
  <c r="L1461"/>
  <c r="E1461"/>
  <c r="M1461"/>
  <c r="E1460"/>
  <c r="M1460"/>
  <c r="K1460"/>
  <c r="J1460"/>
  <c r="I1460"/>
  <c r="H1460"/>
  <c r="G1460"/>
  <c r="F1460"/>
  <c r="L1459"/>
  <c r="E1459"/>
  <c r="M1459"/>
  <c r="L1458"/>
  <c r="E1458"/>
  <c r="M1458"/>
  <c r="L1457"/>
  <c r="E1457"/>
  <c r="M1457"/>
  <c r="L1456"/>
  <c r="L1454"/>
  <c r="E1456"/>
  <c r="M1456"/>
  <c r="L1455"/>
  <c r="E1455"/>
  <c r="M1455"/>
  <c r="E1454"/>
  <c r="M1454"/>
  <c r="K1454"/>
  <c r="J1454"/>
  <c r="J1566"/>
  <c r="I1454"/>
  <c r="H1454"/>
  <c r="G1454"/>
  <c r="F1454"/>
  <c r="F1566"/>
  <c r="L1453"/>
  <c r="E1453"/>
  <c r="M1453"/>
  <c r="L1452"/>
  <c r="L1451"/>
  <c r="E1452"/>
  <c r="E1451"/>
  <c r="K1451"/>
  <c r="K1566"/>
  <c r="J1451"/>
  <c r="I1451"/>
  <c r="I1566"/>
  <c r="H1451"/>
  <c r="G1451"/>
  <c r="G1566"/>
  <c r="F1451"/>
  <c r="C1448"/>
  <c r="N1566" s="1"/>
  <c r="C1447"/>
  <c r="L1446"/>
  <c r="K1446"/>
  <c r="J1446"/>
  <c r="I1446"/>
  <c r="H1446"/>
  <c r="G1446"/>
  <c r="F1446"/>
  <c r="E1446"/>
  <c r="L1445"/>
  <c r="K1445"/>
  <c r="J1445"/>
  <c r="I1445"/>
  <c r="H1445"/>
  <c r="G1445"/>
  <c r="F1445"/>
  <c r="E1445"/>
  <c r="E1442"/>
  <c r="B1441"/>
  <c r="F1440"/>
  <c r="B1438"/>
  <c r="F1437"/>
  <c r="E1437"/>
  <c r="B1437"/>
  <c r="M1432"/>
  <c r="D1429"/>
  <c r="M1428"/>
  <c r="M1427"/>
  <c r="M1426"/>
  <c r="L1425"/>
  <c r="E1425"/>
  <c r="M1424"/>
  <c r="L1423"/>
  <c r="E1423"/>
  <c r="M1423"/>
  <c r="L1422"/>
  <c r="E1422"/>
  <c r="M1422"/>
  <c r="M1421"/>
  <c r="L1421"/>
  <c r="L1420"/>
  <c r="E1421"/>
  <c r="L1419"/>
  <c r="L1415"/>
  <c r="E1419"/>
  <c r="E1415"/>
  <c r="L1418"/>
  <c r="E1418"/>
  <c r="M1418"/>
  <c r="L1417"/>
  <c r="E1417"/>
  <c r="M1417"/>
  <c r="M1416"/>
  <c r="L1416"/>
  <c r="E1416"/>
  <c r="K1415"/>
  <c r="J1415"/>
  <c r="I1415"/>
  <c r="H1415"/>
  <c r="G1415"/>
  <c r="F1415"/>
  <c r="M1414"/>
  <c r="L1414"/>
  <c r="E1414"/>
  <c r="L1413"/>
  <c r="L1411"/>
  <c r="E1413"/>
  <c r="M1413"/>
  <c r="L1412"/>
  <c r="E1412"/>
  <c r="E1411"/>
  <c r="M1411"/>
  <c r="K1411"/>
  <c r="J1411"/>
  <c r="I1411"/>
  <c r="H1411"/>
  <c r="G1411"/>
  <c r="F1411"/>
  <c r="L1410"/>
  <c r="E1410"/>
  <c r="M1410"/>
  <c r="M1409"/>
  <c r="L1409"/>
  <c r="E1409"/>
  <c r="L1408"/>
  <c r="M1408"/>
  <c r="E1408"/>
  <c r="L1407"/>
  <c r="E1407"/>
  <c r="M1407"/>
  <c r="L1406"/>
  <c r="E1406"/>
  <c r="M1406"/>
  <c r="M1405"/>
  <c r="L1405"/>
  <c r="E1405"/>
  <c r="L1404"/>
  <c r="M1404"/>
  <c r="E1404"/>
  <c r="E1403"/>
  <c r="M1403"/>
  <c r="L1403"/>
  <c r="K1403"/>
  <c r="J1403"/>
  <c r="I1403"/>
  <c r="H1403"/>
  <c r="G1403"/>
  <c r="F1403"/>
  <c r="L1402"/>
  <c r="M1402"/>
  <c r="E1402"/>
  <c r="L1401"/>
  <c r="L1399"/>
  <c r="E1401"/>
  <c r="M1401"/>
  <c r="L1400"/>
  <c r="E1400"/>
  <c r="E1399"/>
  <c r="M1399"/>
  <c r="K1399"/>
  <c r="J1399"/>
  <c r="I1399"/>
  <c r="H1399"/>
  <c r="G1399"/>
  <c r="F1399"/>
  <c r="L1398"/>
  <c r="E1398"/>
  <c r="M1398"/>
  <c r="L1397"/>
  <c r="M1397"/>
  <c r="E1397"/>
  <c r="L1396"/>
  <c r="E1396"/>
  <c r="M1396"/>
  <c r="L1395"/>
  <c r="E1395"/>
  <c r="E1392"/>
  <c r="M1395"/>
  <c r="L1394"/>
  <c r="E1394"/>
  <c r="M1394"/>
  <c r="M1393"/>
  <c r="L1393"/>
  <c r="L1392"/>
  <c r="E1393"/>
  <c r="K1392"/>
  <c r="J1392"/>
  <c r="I1392"/>
  <c r="H1392"/>
  <c r="G1392"/>
  <c r="F1392"/>
  <c r="L1391"/>
  <c r="M1391"/>
  <c r="E1391"/>
  <c r="L1390"/>
  <c r="E1390"/>
  <c r="M1390"/>
  <c r="L1389"/>
  <c r="E1389"/>
  <c r="M1389"/>
  <c r="L1388"/>
  <c r="E1388"/>
  <c r="M1388"/>
  <c r="L1387"/>
  <c r="M1387"/>
  <c r="E1387"/>
  <c r="L1386"/>
  <c r="L1385"/>
  <c r="E1386"/>
  <c r="M1386"/>
  <c r="K1385"/>
  <c r="J1385"/>
  <c r="I1385"/>
  <c r="H1385"/>
  <c r="G1385"/>
  <c r="F1385"/>
  <c r="M1384"/>
  <c r="L1384"/>
  <c r="E1384"/>
  <c r="L1383"/>
  <c r="E1383"/>
  <c r="M1383"/>
  <c r="L1382"/>
  <c r="E1382"/>
  <c r="M1382"/>
  <c r="L1381"/>
  <c r="E1381"/>
  <c r="M1381"/>
  <c r="M1380"/>
  <c r="L1380"/>
  <c r="E1380"/>
  <c r="L1379"/>
  <c r="L1376"/>
  <c r="E1379"/>
  <c r="M1379"/>
  <c r="L1378"/>
  <c r="E1378"/>
  <c r="M1378"/>
  <c r="L1377"/>
  <c r="E1377"/>
  <c r="M1377"/>
  <c r="K1376"/>
  <c r="J1376"/>
  <c r="I1376"/>
  <c r="H1376"/>
  <c r="G1376"/>
  <c r="F1376"/>
  <c r="L1375"/>
  <c r="E1375"/>
  <c r="M1375"/>
  <c r="M1374"/>
  <c r="L1374"/>
  <c r="E1374"/>
  <c r="L1373"/>
  <c r="E1373"/>
  <c r="M1373"/>
  <c r="L1372"/>
  <c r="E1372"/>
  <c r="M1372"/>
  <c r="L1371"/>
  <c r="E1371"/>
  <c r="M1371"/>
  <c r="M1370"/>
  <c r="L1370"/>
  <c r="E1370"/>
  <c r="L1369"/>
  <c r="L1367"/>
  <c r="E1369"/>
  <c r="M1369"/>
  <c r="L1368"/>
  <c r="E1368"/>
  <c r="E1367"/>
  <c r="M1367"/>
  <c r="K1367"/>
  <c r="J1367"/>
  <c r="I1367"/>
  <c r="H1367"/>
  <c r="G1367"/>
  <c r="F1367"/>
  <c r="L1366"/>
  <c r="E1366"/>
  <c r="M1366"/>
  <c r="M1365"/>
  <c r="L1365"/>
  <c r="E1365"/>
  <c r="L1364"/>
  <c r="M1364"/>
  <c r="E1364"/>
  <c r="L1363"/>
  <c r="E1363"/>
  <c r="M1363"/>
  <c r="L1362"/>
  <c r="E1362"/>
  <c r="M1362"/>
  <c r="M1361"/>
  <c r="L1361"/>
  <c r="E1361"/>
  <c r="L1360"/>
  <c r="K1360"/>
  <c r="J1360"/>
  <c r="I1360"/>
  <c r="H1360"/>
  <c r="G1360"/>
  <c r="F1360"/>
  <c r="E1360"/>
  <c r="M1360"/>
  <c r="M1359"/>
  <c r="L1359"/>
  <c r="E1359"/>
  <c r="L1358"/>
  <c r="M1358"/>
  <c r="E1358"/>
  <c r="L1357"/>
  <c r="E1357"/>
  <c r="M1357"/>
  <c r="L1356"/>
  <c r="E1356"/>
  <c r="M1356"/>
  <c r="L1355"/>
  <c r="E1355"/>
  <c r="E1354"/>
  <c r="K1354"/>
  <c r="J1354"/>
  <c r="I1354"/>
  <c r="H1354"/>
  <c r="G1354"/>
  <c r="F1354"/>
  <c r="L1353"/>
  <c r="M1353"/>
  <c r="E1353"/>
  <c r="L1352"/>
  <c r="E1352"/>
  <c r="M1352"/>
  <c r="L1351"/>
  <c r="L1350"/>
  <c r="E1351"/>
  <c r="E1350"/>
  <c r="K1350"/>
  <c r="J1350"/>
  <c r="I1350"/>
  <c r="H1350"/>
  <c r="G1350"/>
  <c r="F1350"/>
  <c r="L1349"/>
  <c r="E1349"/>
  <c r="M1349"/>
  <c r="L1348"/>
  <c r="E1348"/>
  <c r="M1348"/>
  <c r="L1347"/>
  <c r="E1347"/>
  <c r="M1347"/>
  <c r="M1346"/>
  <c r="L1346"/>
  <c r="E1346"/>
  <c r="L1345"/>
  <c r="E1345"/>
  <c r="M1345"/>
  <c r="L1344"/>
  <c r="E1344"/>
  <c r="M1344"/>
  <c r="L1343"/>
  <c r="E1343"/>
  <c r="M1343"/>
  <c r="M1342"/>
  <c r="L1342"/>
  <c r="E1342"/>
  <c r="L1341"/>
  <c r="E1341"/>
  <c r="M1341"/>
  <c r="L1340"/>
  <c r="E1340"/>
  <c r="M1340"/>
  <c r="L1339"/>
  <c r="E1339"/>
  <c r="M1339"/>
  <c r="M1338"/>
  <c r="L1338"/>
  <c r="E1338"/>
  <c r="L1337"/>
  <c r="E1337"/>
  <c r="M1337"/>
  <c r="L1336"/>
  <c r="E1336"/>
  <c r="M1336"/>
  <c r="L1335"/>
  <c r="E1335"/>
  <c r="E1332"/>
  <c r="M1334"/>
  <c r="L1334"/>
  <c r="E1334"/>
  <c r="L1333"/>
  <c r="L1332"/>
  <c r="E1333"/>
  <c r="K1332"/>
  <c r="J1332"/>
  <c r="I1332"/>
  <c r="H1332"/>
  <c r="G1332"/>
  <c r="F1332"/>
  <c r="L1331"/>
  <c r="E1331"/>
  <c r="M1331"/>
  <c r="L1330"/>
  <c r="M1330"/>
  <c r="E1330"/>
  <c r="L1329"/>
  <c r="M1329"/>
  <c r="E1329"/>
  <c r="L1328"/>
  <c r="E1328"/>
  <c r="M1328"/>
  <c r="L1327"/>
  <c r="E1327"/>
  <c r="M1327"/>
  <c r="L1326"/>
  <c r="M1326"/>
  <c r="E1326"/>
  <c r="L1325"/>
  <c r="M1325"/>
  <c r="E1325"/>
  <c r="L1324"/>
  <c r="L1323"/>
  <c r="E1324"/>
  <c r="M1324"/>
  <c r="K1323"/>
  <c r="J1323"/>
  <c r="I1323"/>
  <c r="I1429"/>
  <c r="H1323"/>
  <c r="G1323"/>
  <c r="F1323"/>
  <c r="M1322"/>
  <c r="L1322"/>
  <c r="E1322"/>
  <c r="L1321"/>
  <c r="E1321"/>
  <c r="M1321"/>
  <c r="L1320"/>
  <c r="E1320"/>
  <c r="M1320"/>
  <c r="L1319"/>
  <c r="E1319"/>
  <c r="M1319"/>
  <c r="M1318"/>
  <c r="L1318"/>
  <c r="E1318"/>
  <c r="L1317"/>
  <c r="K1317"/>
  <c r="K1429"/>
  <c r="J1317"/>
  <c r="I1317"/>
  <c r="H1317"/>
  <c r="G1317"/>
  <c r="G1429"/>
  <c r="F1317"/>
  <c r="L1316"/>
  <c r="L1314"/>
  <c r="E1316"/>
  <c r="M1316"/>
  <c r="L1315"/>
  <c r="E1315"/>
  <c r="E1314"/>
  <c r="K1314"/>
  <c r="J1314"/>
  <c r="J1429"/>
  <c r="I1314"/>
  <c r="H1314"/>
  <c r="H1429"/>
  <c r="G1314"/>
  <c r="F1314"/>
  <c r="F1429"/>
  <c r="C1311"/>
  <c r="N1429"/>
  <c r="C1310"/>
  <c r="L1309"/>
  <c r="K1309"/>
  <c r="J1309"/>
  <c r="I1309"/>
  <c r="H1309"/>
  <c r="G1309"/>
  <c r="F1309"/>
  <c r="E1309"/>
  <c r="L1308"/>
  <c r="K1308"/>
  <c r="J1308"/>
  <c r="I1308"/>
  <c r="H1308"/>
  <c r="G1308"/>
  <c r="F1308"/>
  <c r="E1308"/>
  <c r="E1305"/>
  <c r="B1304"/>
  <c r="F1303"/>
  <c r="B1301"/>
  <c r="F1300"/>
  <c r="E1300"/>
  <c r="B1300"/>
  <c r="M1295"/>
  <c r="D1292"/>
  <c r="M1291"/>
  <c r="M1290"/>
  <c r="M1289"/>
  <c r="L1288"/>
  <c r="E1288"/>
  <c r="M1287"/>
  <c r="L1286"/>
  <c r="E1286"/>
  <c r="M1286"/>
  <c r="L1285"/>
  <c r="E1285"/>
  <c r="M1285"/>
  <c r="L1284"/>
  <c r="M1284"/>
  <c r="E1284"/>
  <c r="L1282"/>
  <c r="E1282"/>
  <c r="E1278"/>
  <c r="M1278"/>
  <c r="M1282"/>
  <c r="L1281"/>
  <c r="E1281"/>
  <c r="M1281"/>
  <c r="L1280"/>
  <c r="E1280"/>
  <c r="M1280"/>
  <c r="L1279"/>
  <c r="M1279"/>
  <c r="E1279"/>
  <c r="L1278"/>
  <c r="K1278"/>
  <c r="J1278"/>
  <c r="I1278"/>
  <c r="H1278"/>
  <c r="G1278"/>
  <c r="F1278"/>
  <c r="L1277"/>
  <c r="M1277"/>
  <c r="E1277"/>
  <c r="L1276"/>
  <c r="L1274"/>
  <c r="E1276"/>
  <c r="M1276"/>
  <c r="L1275"/>
  <c r="E1275"/>
  <c r="E1274"/>
  <c r="K1274"/>
  <c r="J1274"/>
  <c r="I1274"/>
  <c r="H1274"/>
  <c r="G1274"/>
  <c r="F1274"/>
  <c r="L1273"/>
  <c r="E1273"/>
  <c r="M1273"/>
  <c r="L1272"/>
  <c r="E1272"/>
  <c r="M1272"/>
  <c r="L1271"/>
  <c r="E1271"/>
  <c r="M1271"/>
  <c r="L1270"/>
  <c r="M1270"/>
  <c r="E1270"/>
  <c r="L1269"/>
  <c r="L1266"/>
  <c r="E1269"/>
  <c r="M1269"/>
  <c r="L1268"/>
  <c r="E1268"/>
  <c r="M1268"/>
  <c r="L1267"/>
  <c r="E1267"/>
  <c r="M1267"/>
  <c r="E1266"/>
  <c r="K1266"/>
  <c r="J1266"/>
  <c r="I1266"/>
  <c r="H1266"/>
  <c r="G1266"/>
  <c r="F1266"/>
  <c r="L1265"/>
  <c r="E1265"/>
  <c r="M1265"/>
  <c r="L1264"/>
  <c r="M1264"/>
  <c r="E1264"/>
  <c r="L1263"/>
  <c r="L1262"/>
  <c r="E1263"/>
  <c r="E1262"/>
  <c r="K1262"/>
  <c r="J1262"/>
  <c r="I1262"/>
  <c r="H1262"/>
  <c r="G1262"/>
  <c r="F1262"/>
  <c r="L1261"/>
  <c r="E1261"/>
  <c r="M1261"/>
  <c r="L1260"/>
  <c r="E1260"/>
  <c r="M1260"/>
  <c r="L1259"/>
  <c r="M1259"/>
  <c r="E1259"/>
  <c r="L1258"/>
  <c r="E1258"/>
  <c r="M1258"/>
  <c r="L1257"/>
  <c r="E1257"/>
  <c r="M1257"/>
  <c r="L1256"/>
  <c r="E1256"/>
  <c r="M1256"/>
  <c r="K1255"/>
  <c r="J1255"/>
  <c r="I1255"/>
  <c r="H1255"/>
  <c r="G1255"/>
  <c r="F1255"/>
  <c r="L1254"/>
  <c r="E1254"/>
  <c r="M1254"/>
  <c r="L1253"/>
  <c r="E1253"/>
  <c r="M1253"/>
  <c r="L1252"/>
  <c r="M1252"/>
  <c r="E1252"/>
  <c r="L1251"/>
  <c r="L1248"/>
  <c r="E1251"/>
  <c r="M1251"/>
  <c r="L1250"/>
  <c r="E1250"/>
  <c r="M1250"/>
  <c r="L1249"/>
  <c r="E1249"/>
  <c r="M1249"/>
  <c r="E1248"/>
  <c r="M1248"/>
  <c r="K1248"/>
  <c r="J1248"/>
  <c r="I1248"/>
  <c r="H1248"/>
  <c r="G1248"/>
  <c r="F1248"/>
  <c r="L1247"/>
  <c r="E1247"/>
  <c r="M1247"/>
  <c r="L1246"/>
  <c r="M1246"/>
  <c r="E1246"/>
  <c r="L1245"/>
  <c r="E1245"/>
  <c r="M1245"/>
  <c r="L1244"/>
  <c r="E1244"/>
  <c r="M1244"/>
  <c r="L1243"/>
  <c r="E1243"/>
  <c r="M1243"/>
  <c r="L1242"/>
  <c r="M1242"/>
  <c r="E1242"/>
  <c r="L1241"/>
  <c r="E1241"/>
  <c r="M1241"/>
  <c r="L1240"/>
  <c r="E1240"/>
  <c r="M1240"/>
  <c r="K1239"/>
  <c r="J1239"/>
  <c r="I1239"/>
  <c r="H1239"/>
  <c r="G1239"/>
  <c r="F1239"/>
  <c r="L1238"/>
  <c r="M1238"/>
  <c r="E1238"/>
  <c r="L1237"/>
  <c r="M1237"/>
  <c r="E1237"/>
  <c r="L1236"/>
  <c r="E1236"/>
  <c r="M1236"/>
  <c r="L1235"/>
  <c r="E1235"/>
  <c r="M1235"/>
  <c r="L1234"/>
  <c r="M1234"/>
  <c r="E1234"/>
  <c r="L1233"/>
  <c r="M1233"/>
  <c r="E1233"/>
  <c r="L1232"/>
  <c r="E1232"/>
  <c r="M1232"/>
  <c r="L1231"/>
  <c r="E1231"/>
  <c r="E1230"/>
  <c r="K1230"/>
  <c r="J1230"/>
  <c r="I1230"/>
  <c r="H1230"/>
  <c r="G1230"/>
  <c r="F1230"/>
  <c r="L1229"/>
  <c r="E1229"/>
  <c r="M1229"/>
  <c r="L1228"/>
  <c r="E1228"/>
  <c r="M1228"/>
  <c r="L1227"/>
  <c r="E1227"/>
  <c r="M1227"/>
  <c r="L1226"/>
  <c r="E1226"/>
  <c r="M1226"/>
  <c r="L1225"/>
  <c r="E1225"/>
  <c r="M1225"/>
  <c r="L1224"/>
  <c r="E1224"/>
  <c r="M1224"/>
  <c r="K1223"/>
  <c r="J1223"/>
  <c r="I1223"/>
  <c r="H1223"/>
  <c r="G1223"/>
  <c r="F1223"/>
  <c r="L1222"/>
  <c r="M1222"/>
  <c r="E1222"/>
  <c r="L1221"/>
  <c r="M1221"/>
  <c r="E1221"/>
  <c r="L1220"/>
  <c r="E1220"/>
  <c r="E1217"/>
  <c r="M1220"/>
  <c r="L1219"/>
  <c r="E1219"/>
  <c r="M1219"/>
  <c r="L1218"/>
  <c r="M1218"/>
  <c r="E1218"/>
  <c r="K1217"/>
  <c r="J1217"/>
  <c r="I1217"/>
  <c r="H1217"/>
  <c r="G1217"/>
  <c r="F1217"/>
  <c r="L1216"/>
  <c r="E1216"/>
  <c r="M1216"/>
  <c r="L1215"/>
  <c r="E1215"/>
  <c r="E1213"/>
  <c r="L1214"/>
  <c r="M1214"/>
  <c r="E1214"/>
  <c r="K1213"/>
  <c r="J1213"/>
  <c r="I1213"/>
  <c r="H1213"/>
  <c r="G1213"/>
  <c r="F1213"/>
  <c r="L1212"/>
  <c r="E1212"/>
  <c r="M1212"/>
  <c r="L1211"/>
  <c r="E1211"/>
  <c r="M1211"/>
  <c r="L1210"/>
  <c r="E1210"/>
  <c r="M1210"/>
  <c r="L1209"/>
  <c r="E1209"/>
  <c r="M1209"/>
  <c r="L1208"/>
  <c r="E1208"/>
  <c r="M1208"/>
  <c r="L1207"/>
  <c r="E1207"/>
  <c r="M1207"/>
  <c r="L1206"/>
  <c r="E1206"/>
  <c r="M1206"/>
  <c r="L1205"/>
  <c r="E1205"/>
  <c r="M1205"/>
  <c r="L1204"/>
  <c r="E1204"/>
  <c r="M1204"/>
  <c r="L1203"/>
  <c r="E1203"/>
  <c r="M1203"/>
  <c r="L1202"/>
  <c r="E1202"/>
  <c r="M1202"/>
  <c r="L1201"/>
  <c r="E1201"/>
  <c r="M1201"/>
  <c r="L1200"/>
  <c r="E1200"/>
  <c r="M1200"/>
  <c r="L1199"/>
  <c r="E1199"/>
  <c r="M1199"/>
  <c r="L1198"/>
  <c r="E1198"/>
  <c r="M1198"/>
  <c r="L1197"/>
  <c r="E1197"/>
  <c r="M1197"/>
  <c r="L1196"/>
  <c r="M1196"/>
  <c r="E1196"/>
  <c r="K1195"/>
  <c r="K1292"/>
  <c r="J1195"/>
  <c r="I1195"/>
  <c r="H1195"/>
  <c r="G1195"/>
  <c r="G1292"/>
  <c r="F1195"/>
  <c r="L1194"/>
  <c r="E1194"/>
  <c r="M1194"/>
  <c r="L1193"/>
  <c r="E1193"/>
  <c r="M1193"/>
  <c r="L1192"/>
  <c r="M1192"/>
  <c r="E1192"/>
  <c r="L1191"/>
  <c r="M1191"/>
  <c r="E1191"/>
  <c r="L1190"/>
  <c r="E1190"/>
  <c r="M1190"/>
  <c r="L1189"/>
  <c r="E1189"/>
  <c r="M1189"/>
  <c r="L1188"/>
  <c r="M1188"/>
  <c r="E1188"/>
  <c r="L1187"/>
  <c r="M1187"/>
  <c r="E1187"/>
  <c r="E1186"/>
  <c r="M1186"/>
  <c r="L1186"/>
  <c r="K1186"/>
  <c r="J1186"/>
  <c r="I1186"/>
  <c r="H1186"/>
  <c r="G1186"/>
  <c r="F1186"/>
  <c r="L1185"/>
  <c r="M1185"/>
  <c r="E1185"/>
  <c r="L1184"/>
  <c r="E1184"/>
  <c r="M1184"/>
  <c r="L1183"/>
  <c r="E1183"/>
  <c r="M1183"/>
  <c r="L1182"/>
  <c r="M1182"/>
  <c r="E1182"/>
  <c r="L1181"/>
  <c r="M1181"/>
  <c r="E1181"/>
  <c r="E1180"/>
  <c r="M1180"/>
  <c r="L1180"/>
  <c r="K1180"/>
  <c r="J1180"/>
  <c r="I1180"/>
  <c r="H1180"/>
  <c r="G1180"/>
  <c r="F1180"/>
  <c r="L1179"/>
  <c r="M1179"/>
  <c r="E1179"/>
  <c r="L1178"/>
  <c r="E1178"/>
  <c r="E1177"/>
  <c r="K1177"/>
  <c r="J1177"/>
  <c r="J1292"/>
  <c r="I1177"/>
  <c r="I1292"/>
  <c r="H1177"/>
  <c r="H1292"/>
  <c r="G1177"/>
  <c r="F1177"/>
  <c r="F1292"/>
  <c r="C1174"/>
  <c r="N1292" s="1"/>
  <c r="C1173"/>
  <c r="L1172"/>
  <c r="K1172"/>
  <c r="J1172"/>
  <c r="I1172"/>
  <c r="H1172"/>
  <c r="G1172"/>
  <c r="F1172"/>
  <c r="E1172"/>
  <c r="L1171"/>
  <c r="K1171"/>
  <c r="J1171"/>
  <c r="I1171"/>
  <c r="H1171"/>
  <c r="G1171"/>
  <c r="F1171"/>
  <c r="E1171"/>
  <c r="E1168"/>
  <c r="B1167"/>
  <c r="F1166"/>
  <c r="B1164"/>
  <c r="F1163"/>
  <c r="E1163"/>
  <c r="B1163"/>
  <c r="M1158"/>
  <c r="D1155"/>
  <c r="M1154"/>
  <c r="M1153"/>
  <c r="M1152"/>
  <c r="L1151"/>
  <c r="E1151"/>
  <c r="M1150"/>
  <c r="L1149"/>
  <c r="M1149"/>
  <c r="E1149"/>
  <c r="L1148"/>
  <c r="E1148"/>
  <c r="M1148"/>
  <c r="L1147"/>
  <c r="M1147"/>
  <c r="E1147"/>
  <c r="L1145"/>
  <c r="E1145"/>
  <c r="M1145"/>
  <c r="L1144"/>
  <c r="E1144"/>
  <c r="M1144"/>
  <c r="M1143"/>
  <c r="L1143"/>
  <c r="E1143"/>
  <c r="L1142"/>
  <c r="M1142"/>
  <c r="E1142"/>
  <c r="E1141"/>
  <c r="M1141"/>
  <c r="L1141"/>
  <c r="K1141"/>
  <c r="J1141"/>
  <c r="I1141"/>
  <c r="H1141"/>
  <c r="G1141"/>
  <c r="F1141"/>
  <c r="L1140"/>
  <c r="M1140"/>
  <c r="E1140"/>
  <c r="L1139"/>
  <c r="L1137"/>
  <c r="E1139"/>
  <c r="M1139"/>
  <c r="L1138"/>
  <c r="E1138"/>
  <c r="E1137"/>
  <c r="M1137"/>
  <c r="K1137"/>
  <c r="J1137"/>
  <c r="I1137"/>
  <c r="H1137"/>
  <c r="G1137"/>
  <c r="F1137"/>
  <c r="L1136"/>
  <c r="E1136"/>
  <c r="M1136"/>
  <c r="L1135"/>
  <c r="M1135"/>
  <c r="E1135"/>
  <c r="L1134"/>
  <c r="E1134"/>
  <c r="M1134"/>
  <c r="L1133"/>
  <c r="E1133"/>
  <c r="M1133"/>
  <c r="L1132"/>
  <c r="E1132"/>
  <c r="M1132"/>
  <c r="L1131"/>
  <c r="M1131"/>
  <c r="E1131"/>
  <c r="L1130"/>
  <c r="E1130"/>
  <c r="M1130"/>
  <c r="K1129"/>
  <c r="J1129"/>
  <c r="I1129"/>
  <c r="H1129"/>
  <c r="G1129"/>
  <c r="F1129"/>
  <c r="L1128"/>
  <c r="E1128"/>
  <c r="M1128"/>
  <c r="L1127"/>
  <c r="E1127"/>
  <c r="M1127"/>
  <c r="L1126"/>
  <c r="L1125"/>
  <c r="M1125"/>
  <c r="E1126"/>
  <c r="E1125"/>
  <c r="K1125"/>
  <c r="J1125"/>
  <c r="I1125"/>
  <c r="H1125"/>
  <c r="G1125"/>
  <c r="F1125"/>
  <c r="L1124"/>
  <c r="E1124"/>
  <c r="M1124"/>
  <c r="L1123"/>
  <c r="E1123"/>
  <c r="M1123"/>
  <c r="L1122"/>
  <c r="E1122"/>
  <c r="M1122"/>
  <c r="L1121"/>
  <c r="M1121"/>
  <c r="E1121"/>
  <c r="L1120"/>
  <c r="E1120"/>
  <c r="M1120"/>
  <c r="L1119"/>
  <c r="M1119"/>
  <c r="E1119"/>
  <c r="K1118"/>
  <c r="J1118"/>
  <c r="I1118"/>
  <c r="H1118"/>
  <c r="G1118"/>
  <c r="F1118"/>
  <c r="E1118"/>
  <c r="L1117"/>
  <c r="E1117"/>
  <c r="M1117"/>
  <c r="L1116"/>
  <c r="E1116"/>
  <c r="M1116"/>
  <c r="L1115"/>
  <c r="E1115"/>
  <c r="M1115"/>
  <c r="L1114"/>
  <c r="E1114"/>
  <c r="M1114"/>
  <c r="L1113"/>
  <c r="L1111"/>
  <c r="E1113"/>
  <c r="M1113"/>
  <c r="L1112"/>
  <c r="E1112"/>
  <c r="M1112"/>
  <c r="E1111"/>
  <c r="M1111"/>
  <c r="K1111"/>
  <c r="J1111"/>
  <c r="I1111"/>
  <c r="H1111"/>
  <c r="G1111"/>
  <c r="F1111"/>
  <c r="L1110"/>
  <c r="E1110"/>
  <c r="M1110"/>
  <c r="L1109"/>
  <c r="E1109"/>
  <c r="M1109"/>
  <c r="L1108"/>
  <c r="E1108"/>
  <c r="M1108"/>
  <c r="L1107"/>
  <c r="E1107"/>
  <c r="M1107"/>
  <c r="L1106"/>
  <c r="E1106"/>
  <c r="M1106"/>
  <c r="L1105"/>
  <c r="M1105"/>
  <c r="E1105"/>
  <c r="L1104"/>
  <c r="E1104"/>
  <c r="M1104"/>
  <c r="L1103"/>
  <c r="E1103"/>
  <c r="K1102"/>
  <c r="J1102"/>
  <c r="I1102"/>
  <c r="H1102"/>
  <c r="G1102"/>
  <c r="F1102"/>
  <c r="E1102"/>
  <c r="L1101"/>
  <c r="E1101"/>
  <c r="M1101"/>
  <c r="L1100"/>
  <c r="E1100"/>
  <c r="M1100"/>
  <c r="L1099"/>
  <c r="E1099"/>
  <c r="L1098"/>
  <c r="E1098"/>
  <c r="M1098"/>
  <c r="L1097"/>
  <c r="E1097"/>
  <c r="M1097"/>
  <c r="L1096"/>
  <c r="E1096"/>
  <c r="M1096"/>
  <c r="L1095"/>
  <c r="M1095"/>
  <c r="E1095"/>
  <c r="L1094"/>
  <c r="L1093"/>
  <c r="E1094"/>
  <c r="E1093"/>
  <c r="K1093"/>
  <c r="J1093"/>
  <c r="I1093"/>
  <c r="H1093"/>
  <c r="G1093"/>
  <c r="F1093"/>
  <c r="L1092"/>
  <c r="E1092"/>
  <c r="M1092"/>
  <c r="L1091"/>
  <c r="E1091"/>
  <c r="M1091"/>
  <c r="M1090"/>
  <c r="L1090"/>
  <c r="E1090"/>
  <c r="L1089"/>
  <c r="E1089"/>
  <c r="M1089"/>
  <c r="L1088"/>
  <c r="E1088"/>
  <c r="M1088"/>
  <c r="L1087"/>
  <c r="E1087"/>
  <c r="M1087"/>
  <c r="L1086"/>
  <c r="K1086"/>
  <c r="J1086"/>
  <c r="I1086"/>
  <c r="H1086"/>
  <c r="G1086"/>
  <c r="F1086"/>
  <c r="E1086"/>
  <c r="M1086"/>
  <c r="L1085"/>
  <c r="E1085"/>
  <c r="M1085"/>
  <c r="M1084"/>
  <c r="L1084"/>
  <c r="E1084"/>
  <c r="L1083"/>
  <c r="L1080"/>
  <c r="E1083"/>
  <c r="M1083"/>
  <c r="L1082"/>
  <c r="E1082"/>
  <c r="M1082"/>
  <c r="L1081"/>
  <c r="E1081"/>
  <c r="K1080"/>
  <c r="J1080"/>
  <c r="I1080"/>
  <c r="H1080"/>
  <c r="G1080"/>
  <c r="F1080"/>
  <c r="M1079"/>
  <c r="L1079"/>
  <c r="E1079"/>
  <c r="L1078"/>
  <c r="E1078"/>
  <c r="L1077"/>
  <c r="E1077"/>
  <c r="E1076"/>
  <c r="K1076"/>
  <c r="J1076"/>
  <c r="I1076"/>
  <c r="I1155"/>
  <c r="H1076"/>
  <c r="G1076"/>
  <c r="F1076"/>
  <c r="L1075"/>
  <c r="E1075"/>
  <c r="M1075"/>
  <c r="L1074"/>
  <c r="E1074"/>
  <c r="M1074"/>
  <c r="L1073"/>
  <c r="E1073"/>
  <c r="M1073"/>
  <c r="L1072"/>
  <c r="E1072"/>
  <c r="M1072"/>
  <c r="L1071"/>
  <c r="E1071"/>
  <c r="M1071"/>
  <c r="L1070"/>
  <c r="E1070"/>
  <c r="M1070"/>
  <c r="L1069"/>
  <c r="E1069"/>
  <c r="M1069"/>
  <c r="L1068"/>
  <c r="E1068"/>
  <c r="M1068"/>
  <c r="L1067"/>
  <c r="E1067"/>
  <c r="M1067"/>
  <c r="L1066"/>
  <c r="E1066"/>
  <c r="M1066"/>
  <c r="L1065"/>
  <c r="E1065"/>
  <c r="M1065"/>
  <c r="L1064"/>
  <c r="E1064"/>
  <c r="M1064"/>
  <c r="L1063"/>
  <c r="E1063"/>
  <c r="M1063"/>
  <c r="L1062"/>
  <c r="E1062"/>
  <c r="M1062"/>
  <c r="L1061"/>
  <c r="E1061"/>
  <c r="L1060"/>
  <c r="E1060"/>
  <c r="M1060"/>
  <c r="L1059"/>
  <c r="L1058"/>
  <c r="E1059"/>
  <c r="K1058"/>
  <c r="K1155"/>
  <c r="J1058"/>
  <c r="I1058"/>
  <c r="H1058"/>
  <c r="G1058"/>
  <c r="G1155"/>
  <c r="F1058"/>
  <c r="L1057"/>
  <c r="E1057"/>
  <c r="M1057"/>
  <c r="L1056"/>
  <c r="E1056"/>
  <c r="M1056"/>
  <c r="M1055"/>
  <c r="L1055"/>
  <c r="E1055"/>
  <c r="L1054"/>
  <c r="M1054"/>
  <c r="E1054"/>
  <c r="L1053"/>
  <c r="E1053"/>
  <c r="M1053"/>
  <c r="L1052"/>
  <c r="E1052"/>
  <c r="M1052"/>
  <c r="M1051"/>
  <c r="L1051"/>
  <c r="E1051"/>
  <c r="L1050"/>
  <c r="M1050"/>
  <c r="E1050"/>
  <c r="E1049"/>
  <c r="K1049"/>
  <c r="J1049"/>
  <c r="I1049"/>
  <c r="H1049"/>
  <c r="G1049"/>
  <c r="F1049"/>
  <c r="L1048"/>
  <c r="M1048"/>
  <c r="E1048"/>
  <c r="L1047"/>
  <c r="E1047"/>
  <c r="M1047"/>
  <c r="L1046"/>
  <c r="E1046"/>
  <c r="M1046"/>
  <c r="M1045"/>
  <c r="L1045"/>
  <c r="E1045"/>
  <c r="L1044"/>
  <c r="M1044"/>
  <c r="E1044"/>
  <c r="E1043"/>
  <c r="K1043"/>
  <c r="J1043"/>
  <c r="I1043"/>
  <c r="H1043"/>
  <c r="G1043"/>
  <c r="F1043"/>
  <c r="L1042"/>
  <c r="E1042"/>
  <c r="L1041"/>
  <c r="E1041"/>
  <c r="E1040"/>
  <c r="K1040"/>
  <c r="J1040"/>
  <c r="J1155"/>
  <c r="I1040"/>
  <c r="H1040"/>
  <c r="G1040"/>
  <c r="F1040"/>
  <c r="F1155"/>
  <c r="C1037"/>
  <c r="N1155" s="1"/>
  <c r="C1036"/>
  <c r="L1035"/>
  <c r="K1035"/>
  <c r="J1035"/>
  <c r="I1035"/>
  <c r="H1035"/>
  <c r="G1035"/>
  <c r="F1035"/>
  <c r="E1035"/>
  <c r="L1034"/>
  <c r="K1034"/>
  <c r="J1034"/>
  <c r="I1034"/>
  <c r="H1034"/>
  <c r="G1034"/>
  <c r="F1034"/>
  <c r="E1034"/>
  <c r="E1031"/>
  <c r="B1030"/>
  <c r="F1029"/>
  <c r="B1027"/>
  <c r="F1026"/>
  <c r="E1026"/>
  <c r="B1026"/>
  <c r="M1021"/>
  <c r="D1018"/>
  <c r="M1017"/>
  <c r="M1016"/>
  <c r="M1015"/>
  <c r="L1014"/>
  <c r="E1014"/>
  <c r="M1013"/>
  <c r="L1012"/>
  <c r="L1009"/>
  <c r="E1012"/>
  <c r="M1012"/>
  <c r="L1011"/>
  <c r="E1011"/>
  <c r="M1011"/>
  <c r="L1010"/>
  <c r="E1010"/>
  <c r="M1010"/>
  <c r="L1008"/>
  <c r="E1008"/>
  <c r="M1008"/>
  <c r="L1007"/>
  <c r="E1007"/>
  <c r="L1006"/>
  <c r="E1006"/>
  <c r="L1005"/>
  <c r="E1005"/>
  <c r="K1004"/>
  <c r="J1004"/>
  <c r="I1004"/>
  <c r="H1004"/>
  <c r="G1004"/>
  <c r="F1004"/>
  <c r="L1003"/>
  <c r="E1003"/>
  <c r="M1003"/>
  <c r="L1002"/>
  <c r="E1002"/>
  <c r="M1002"/>
  <c r="L1001"/>
  <c r="L1000"/>
  <c r="E1001"/>
  <c r="E1000"/>
  <c r="K1000"/>
  <c r="J1000"/>
  <c r="I1000"/>
  <c r="H1000"/>
  <c r="G1000"/>
  <c r="F1000"/>
  <c r="L999"/>
  <c r="E999"/>
  <c r="M999"/>
  <c r="L998"/>
  <c r="E998"/>
  <c r="M998"/>
  <c r="M997"/>
  <c r="L997"/>
  <c r="E997"/>
  <c r="L996"/>
  <c r="L992"/>
  <c r="E996"/>
  <c r="L995"/>
  <c r="E995"/>
  <c r="M995"/>
  <c r="L994"/>
  <c r="E994"/>
  <c r="M994"/>
  <c r="M993"/>
  <c r="L993"/>
  <c r="E993"/>
  <c r="K992"/>
  <c r="J992"/>
  <c r="I992"/>
  <c r="H992"/>
  <c r="G992"/>
  <c r="F992"/>
  <c r="M991"/>
  <c r="L991"/>
  <c r="E991"/>
  <c r="L990"/>
  <c r="L988"/>
  <c r="E990"/>
  <c r="M990"/>
  <c r="L989"/>
  <c r="E989"/>
  <c r="E988"/>
  <c r="K988"/>
  <c r="J988"/>
  <c r="I988"/>
  <c r="H988"/>
  <c r="G988"/>
  <c r="F988"/>
  <c r="L987"/>
  <c r="E987"/>
  <c r="M987"/>
  <c r="L986"/>
  <c r="M986"/>
  <c r="E986"/>
  <c r="L985"/>
  <c r="E985"/>
  <c r="M985"/>
  <c r="L984"/>
  <c r="E984"/>
  <c r="E981"/>
  <c r="M984"/>
  <c r="L983"/>
  <c r="E983"/>
  <c r="M983"/>
  <c r="M982"/>
  <c r="L982"/>
  <c r="L981"/>
  <c r="E982"/>
  <c r="K981"/>
  <c r="J981"/>
  <c r="I981"/>
  <c r="H981"/>
  <c r="G981"/>
  <c r="F981"/>
  <c r="L980"/>
  <c r="E980"/>
  <c r="M980"/>
  <c r="L979"/>
  <c r="E979"/>
  <c r="M979"/>
  <c r="L978"/>
  <c r="E978"/>
  <c r="L977"/>
  <c r="E977"/>
  <c r="M977"/>
  <c r="L976"/>
  <c r="L974"/>
  <c r="E976"/>
  <c r="M976"/>
  <c r="L975"/>
  <c r="E975"/>
  <c r="M975"/>
  <c r="E974"/>
  <c r="M974"/>
  <c r="K974"/>
  <c r="J974"/>
  <c r="I974"/>
  <c r="H974"/>
  <c r="G974"/>
  <c r="F974"/>
  <c r="L973"/>
  <c r="E973"/>
  <c r="M973"/>
  <c r="L972"/>
  <c r="E972"/>
  <c r="L971"/>
  <c r="E971"/>
  <c r="M971"/>
  <c r="L970"/>
  <c r="E970"/>
  <c r="M970"/>
  <c r="L969"/>
  <c r="E969"/>
  <c r="M969"/>
  <c r="L968"/>
  <c r="M968"/>
  <c r="E968"/>
  <c r="L967"/>
  <c r="M967"/>
  <c r="E967"/>
  <c r="L966"/>
  <c r="E966"/>
  <c r="K965"/>
  <c r="J965"/>
  <c r="I965"/>
  <c r="H965"/>
  <c r="G965"/>
  <c r="F965"/>
  <c r="E965"/>
  <c r="L964"/>
  <c r="E964"/>
  <c r="M964"/>
  <c r="M963"/>
  <c r="L963"/>
  <c r="E963"/>
  <c r="L962"/>
  <c r="E962"/>
  <c r="M962"/>
  <c r="L961"/>
  <c r="E961"/>
  <c r="M961"/>
  <c r="L960"/>
  <c r="E960"/>
  <c r="M960"/>
  <c r="M959"/>
  <c r="L959"/>
  <c r="E959"/>
  <c r="L958"/>
  <c r="M958"/>
  <c r="L956"/>
  <c r="E958"/>
  <c r="L957"/>
  <c r="E957"/>
  <c r="K956"/>
  <c r="J956"/>
  <c r="I956"/>
  <c r="H956"/>
  <c r="G956"/>
  <c r="F956"/>
  <c r="L955"/>
  <c r="M955"/>
  <c r="E955"/>
  <c r="L954"/>
  <c r="M954"/>
  <c r="E954"/>
  <c r="L953"/>
  <c r="E953"/>
  <c r="M953"/>
  <c r="L952"/>
  <c r="E952"/>
  <c r="M952"/>
  <c r="L951"/>
  <c r="M951"/>
  <c r="E951"/>
  <c r="L950"/>
  <c r="E950"/>
  <c r="K949"/>
  <c r="J949"/>
  <c r="I949"/>
  <c r="H949"/>
  <c r="G949"/>
  <c r="F949"/>
  <c r="E949"/>
  <c r="L948"/>
  <c r="M948"/>
  <c r="E948"/>
  <c r="L947"/>
  <c r="E947"/>
  <c r="M947"/>
  <c r="L946"/>
  <c r="E946"/>
  <c r="E943"/>
  <c r="M946"/>
  <c r="L945"/>
  <c r="E945"/>
  <c r="M945"/>
  <c r="M944"/>
  <c r="L944"/>
  <c r="E944"/>
  <c r="K943"/>
  <c r="J943"/>
  <c r="I943"/>
  <c r="H943"/>
  <c r="G943"/>
  <c r="F943"/>
  <c r="L942"/>
  <c r="M942"/>
  <c r="E942"/>
  <c r="L941"/>
  <c r="E941"/>
  <c r="M941"/>
  <c r="L940"/>
  <c r="L939"/>
  <c r="E940"/>
  <c r="E939"/>
  <c r="M939"/>
  <c r="K939"/>
  <c r="J939"/>
  <c r="I939"/>
  <c r="H939"/>
  <c r="G939"/>
  <c r="F939"/>
  <c r="L938"/>
  <c r="E938"/>
  <c r="L937"/>
  <c r="E937"/>
  <c r="M937"/>
  <c r="L936"/>
  <c r="E936"/>
  <c r="M936"/>
  <c r="L935"/>
  <c r="E935"/>
  <c r="M935"/>
  <c r="L934"/>
  <c r="E934"/>
  <c r="L933"/>
  <c r="E933"/>
  <c r="M933"/>
  <c r="L932"/>
  <c r="E932"/>
  <c r="M932"/>
  <c r="L931"/>
  <c r="E931"/>
  <c r="M931"/>
  <c r="L930"/>
  <c r="E930"/>
  <c r="L929"/>
  <c r="E929"/>
  <c r="M929"/>
  <c r="L928"/>
  <c r="E928"/>
  <c r="M928"/>
  <c r="L927"/>
  <c r="E927"/>
  <c r="M927"/>
  <c r="L926"/>
  <c r="E926"/>
  <c r="L925"/>
  <c r="E925"/>
  <c r="M925"/>
  <c r="L924"/>
  <c r="E924"/>
  <c r="L923"/>
  <c r="E923"/>
  <c r="M923"/>
  <c r="L922"/>
  <c r="L921"/>
  <c r="E922"/>
  <c r="K921"/>
  <c r="J921"/>
  <c r="I921"/>
  <c r="H921"/>
  <c r="G921"/>
  <c r="F921"/>
  <c r="L920"/>
  <c r="E920"/>
  <c r="M920"/>
  <c r="L919"/>
  <c r="E919"/>
  <c r="M919"/>
  <c r="L918"/>
  <c r="E918"/>
  <c r="M918"/>
  <c r="M917"/>
  <c r="L917"/>
  <c r="E917"/>
  <c r="L916"/>
  <c r="E916"/>
  <c r="M916"/>
  <c r="L915"/>
  <c r="E915"/>
  <c r="M915"/>
  <c r="L914"/>
  <c r="E914"/>
  <c r="M914"/>
  <c r="M913"/>
  <c r="L913"/>
  <c r="E913"/>
  <c r="L912"/>
  <c r="K912"/>
  <c r="J912"/>
  <c r="I912"/>
  <c r="H912"/>
  <c r="G912"/>
  <c r="F912"/>
  <c r="L911"/>
  <c r="E911"/>
  <c r="M911"/>
  <c r="L910"/>
  <c r="E910"/>
  <c r="M910"/>
  <c r="L909"/>
  <c r="M909"/>
  <c r="E909"/>
  <c r="L908"/>
  <c r="E908"/>
  <c r="L907"/>
  <c r="E907"/>
  <c r="K906"/>
  <c r="J906"/>
  <c r="I906"/>
  <c r="H906"/>
  <c r="G906"/>
  <c r="F906"/>
  <c r="L905"/>
  <c r="L903"/>
  <c r="E905"/>
  <c r="M905"/>
  <c r="L904"/>
  <c r="E904"/>
  <c r="E903"/>
  <c r="K903"/>
  <c r="J903"/>
  <c r="J1018"/>
  <c r="I903"/>
  <c r="H903"/>
  <c r="H1018"/>
  <c r="G903"/>
  <c r="F903"/>
  <c r="F1018"/>
  <c r="C900"/>
  <c r="N1018" s="1"/>
  <c r="C899"/>
  <c r="L898"/>
  <c r="K898"/>
  <c r="J898"/>
  <c r="I898"/>
  <c r="H898"/>
  <c r="G898"/>
  <c r="F898"/>
  <c r="E898"/>
  <c r="L897"/>
  <c r="K897"/>
  <c r="J897"/>
  <c r="I897"/>
  <c r="H897"/>
  <c r="G897"/>
  <c r="F897"/>
  <c r="E897"/>
  <c r="E894"/>
  <c r="B893"/>
  <c r="F892"/>
  <c r="B890"/>
  <c r="F889"/>
  <c r="E889"/>
  <c r="B889"/>
  <c r="M884"/>
  <c r="D881"/>
  <c r="M880"/>
  <c r="M879"/>
  <c r="M878"/>
  <c r="L877"/>
  <c r="E877"/>
  <c r="M876"/>
  <c r="L875"/>
  <c r="L872"/>
  <c r="E875"/>
  <c r="M875"/>
  <c r="L874"/>
  <c r="E874"/>
  <c r="M874"/>
  <c r="M873"/>
  <c r="L873"/>
  <c r="E873"/>
  <c r="L871"/>
  <c r="E871"/>
  <c r="L870"/>
  <c r="E870"/>
  <c r="M870"/>
  <c r="L869"/>
  <c r="L867"/>
  <c r="E869"/>
  <c r="M869"/>
  <c r="M868"/>
  <c r="L868"/>
  <c r="E868"/>
  <c r="K867"/>
  <c r="J867"/>
  <c r="I867"/>
  <c r="H867"/>
  <c r="G867"/>
  <c r="F867"/>
  <c r="M866"/>
  <c r="L866"/>
  <c r="E866"/>
  <c r="L865"/>
  <c r="M865"/>
  <c r="E865"/>
  <c r="L864"/>
  <c r="L863"/>
  <c r="M863"/>
  <c r="E864"/>
  <c r="E863"/>
  <c r="K863"/>
  <c r="J863"/>
  <c r="I863"/>
  <c r="H863"/>
  <c r="G863"/>
  <c r="F863"/>
  <c r="L862"/>
  <c r="M862"/>
  <c r="E862"/>
  <c r="M861"/>
  <c r="L861"/>
  <c r="E861"/>
  <c r="L860"/>
  <c r="E860"/>
  <c r="L859"/>
  <c r="E859"/>
  <c r="M859"/>
  <c r="L858"/>
  <c r="M858"/>
  <c r="E858"/>
  <c r="M857"/>
  <c r="L857"/>
  <c r="E857"/>
  <c r="L856"/>
  <c r="E856"/>
  <c r="M856"/>
  <c r="K855"/>
  <c r="J855"/>
  <c r="I855"/>
  <c r="H855"/>
  <c r="G855"/>
  <c r="F855"/>
  <c r="M854"/>
  <c r="L854"/>
  <c r="E854"/>
  <c r="L853"/>
  <c r="M853"/>
  <c r="E853"/>
  <c r="L852"/>
  <c r="L851"/>
  <c r="E852"/>
  <c r="E851"/>
  <c r="K851"/>
  <c r="J851"/>
  <c r="I851"/>
  <c r="H851"/>
  <c r="G851"/>
  <c r="F851"/>
  <c r="L850"/>
  <c r="E850"/>
  <c r="M850"/>
  <c r="M849"/>
  <c r="L849"/>
  <c r="E849"/>
  <c r="L848"/>
  <c r="M848"/>
  <c r="E848"/>
  <c r="L847"/>
  <c r="L844"/>
  <c r="E847"/>
  <c r="M847"/>
  <c r="L846"/>
  <c r="E846"/>
  <c r="M846"/>
  <c r="L845"/>
  <c r="E845"/>
  <c r="K844"/>
  <c r="J844"/>
  <c r="I844"/>
  <c r="H844"/>
  <c r="G844"/>
  <c r="F844"/>
  <c r="M843"/>
  <c r="L843"/>
  <c r="E843"/>
  <c r="M842"/>
  <c r="L842"/>
  <c r="E842"/>
  <c r="L841"/>
  <c r="E841"/>
  <c r="M841"/>
  <c r="L840"/>
  <c r="E840"/>
  <c r="M840"/>
  <c r="M839"/>
  <c r="L839"/>
  <c r="E839"/>
  <c r="M838"/>
  <c r="L838"/>
  <c r="L837"/>
  <c r="E838"/>
  <c r="K837"/>
  <c r="J837"/>
  <c r="I837"/>
  <c r="H837"/>
  <c r="G837"/>
  <c r="F837"/>
  <c r="L836"/>
  <c r="E836"/>
  <c r="M836"/>
  <c r="L835"/>
  <c r="M835"/>
  <c r="E835"/>
  <c r="L834"/>
  <c r="E834"/>
  <c r="L833"/>
  <c r="E833"/>
  <c r="M833"/>
  <c r="L832"/>
  <c r="E832"/>
  <c r="M832"/>
  <c r="L831"/>
  <c r="E831"/>
  <c r="M831"/>
  <c r="L830"/>
  <c r="M830"/>
  <c r="E830"/>
  <c r="M829"/>
  <c r="L829"/>
  <c r="L828"/>
  <c r="E829"/>
  <c r="K828"/>
  <c r="J828"/>
  <c r="I828"/>
  <c r="H828"/>
  <c r="G828"/>
  <c r="F828"/>
  <c r="L827"/>
  <c r="E827"/>
  <c r="L826"/>
  <c r="E826"/>
  <c r="M826"/>
  <c r="L825"/>
  <c r="M825"/>
  <c r="E825"/>
  <c r="L824"/>
  <c r="E824"/>
  <c r="L823"/>
  <c r="E823"/>
  <c r="L822"/>
  <c r="E822"/>
  <c r="L821"/>
  <c r="E821"/>
  <c r="M821"/>
  <c r="L820"/>
  <c r="E820"/>
  <c r="K819"/>
  <c r="J819"/>
  <c r="I819"/>
  <c r="H819"/>
  <c r="G819"/>
  <c r="F819"/>
  <c r="L818"/>
  <c r="E818"/>
  <c r="M818"/>
  <c r="M817"/>
  <c r="L817"/>
  <c r="E817"/>
  <c r="L816"/>
  <c r="M816"/>
  <c r="E816"/>
  <c r="L815"/>
  <c r="E815"/>
  <c r="M815"/>
  <c r="L814"/>
  <c r="E814"/>
  <c r="M814"/>
  <c r="M813"/>
  <c r="L813"/>
  <c r="E813"/>
  <c r="L812"/>
  <c r="K812"/>
  <c r="J812"/>
  <c r="I812"/>
  <c r="H812"/>
  <c r="G812"/>
  <c r="F812"/>
  <c r="E812"/>
  <c r="M812"/>
  <c r="M811"/>
  <c r="L811"/>
  <c r="E811"/>
  <c r="L810"/>
  <c r="M810"/>
  <c r="E810"/>
  <c r="L809"/>
  <c r="E809"/>
  <c r="M809"/>
  <c r="L808"/>
  <c r="E808"/>
  <c r="M808"/>
  <c r="L807"/>
  <c r="E807"/>
  <c r="K806"/>
  <c r="J806"/>
  <c r="I806"/>
  <c r="H806"/>
  <c r="G806"/>
  <c r="F806"/>
  <c r="M805"/>
  <c r="L805"/>
  <c r="E805"/>
  <c r="M804"/>
  <c r="L804"/>
  <c r="E804"/>
  <c r="L803"/>
  <c r="L802"/>
  <c r="E803"/>
  <c r="E802"/>
  <c r="K802"/>
  <c r="J802"/>
  <c r="I802"/>
  <c r="H802"/>
  <c r="G802"/>
  <c r="F802"/>
  <c r="L801"/>
  <c r="E801"/>
  <c r="M801"/>
  <c r="L800"/>
  <c r="M800"/>
  <c r="E800"/>
  <c r="M799"/>
  <c r="L799"/>
  <c r="E799"/>
  <c r="L798"/>
  <c r="E798"/>
  <c r="L797"/>
  <c r="E797"/>
  <c r="M797"/>
  <c r="L796"/>
  <c r="M796"/>
  <c r="E796"/>
  <c r="L795"/>
  <c r="M795"/>
  <c r="E795"/>
  <c r="L794"/>
  <c r="E794"/>
  <c r="M794"/>
  <c r="L793"/>
  <c r="E793"/>
  <c r="M793"/>
  <c r="L792"/>
  <c r="M792"/>
  <c r="E792"/>
  <c r="M791"/>
  <c r="L791"/>
  <c r="E791"/>
  <c r="L790"/>
  <c r="E790"/>
  <c r="L789"/>
  <c r="E789"/>
  <c r="M789"/>
  <c r="L788"/>
  <c r="M788"/>
  <c r="E788"/>
  <c r="L787"/>
  <c r="M787"/>
  <c r="E787"/>
  <c r="L786"/>
  <c r="E786"/>
  <c r="M786"/>
  <c r="L785"/>
  <c r="E785"/>
  <c r="E784"/>
  <c r="K784"/>
  <c r="J784"/>
  <c r="I784"/>
  <c r="H784"/>
  <c r="G784"/>
  <c r="F784"/>
  <c r="L783"/>
  <c r="M783"/>
  <c r="E783"/>
  <c r="L782"/>
  <c r="E782"/>
  <c r="M782"/>
  <c r="L781"/>
  <c r="E781"/>
  <c r="L780"/>
  <c r="E780"/>
  <c r="M780"/>
  <c r="L779"/>
  <c r="M779"/>
  <c r="E779"/>
  <c r="L778"/>
  <c r="E778"/>
  <c r="M778"/>
  <c r="L777"/>
  <c r="E777"/>
  <c r="L776"/>
  <c r="E776"/>
  <c r="M776"/>
  <c r="L775"/>
  <c r="K775"/>
  <c r="J775"/>
  <c r="I775"/>
  <c r="H775"/>
  <c r="H881"/>
  <c r="G775"/>
  <c r="F775"/>
  <c r="M774"/>
  <c r="L774"/>
  <c r="E774"/>
  <c r="L773"/>
  <c r="E773"/>
  <c r="M773"/>
  <c r="L772"/>
  <c r="E772"/>
  <c r="M772"/>
  <c r="M771"/>
  <c r="L771"/>
  <c r="E771"/>
  <c r="M770"/>
  <c r="L770"/>
  <c r="L769"/>
  <c r="E770"/>
  <c r="K769"/>
  <c r="J769"/>
  <c r="I769"/>
  <c r="H769"/>
  <c r="G769"/>
  <c r="F769"/>
  <c r="F881"/>
  <c r="L768"/>
  <c r="E768"/>
  <c r="M768"/>
  <c r="L767"/>
  <c r="L766"/>
  <c r="E767"/>
  <c r="E766"/>
  <c r="K766"/>
  <c r="J766"/>
  <c r="J881"/>
  <c r="I766"/>
  <c r="H766"/>
  <c r="G766"/>
  <c r="G881"/>
  <c r="F766"/>
  <c r="C763"/>
  <c r="N881" s="1"/>
  <c r="C762"/>
  <c r="L761"/>
  <c r="K761"/>
  <c r="J761"/>
  <c r="I761"/>
  <c r="H761"/>
  <c r="G761"/>
  <c r="F761"/>
  <c r="E761"/>
  <c r="L760"/>
  <c r="K760"/>
  <c r="J760"/>
  <c r="I760"/>
  <c r="H760"/>
  <c r="G760"/>
  <c r="F760"/>
  <c r="E760"/>
  <c r="E757"/>
  <c r="B756"/>
  <c r="F755"/>
  <c r="B753"/>
  <c r="F752"/>
  <c r="E752"/>
  <c r="B752"/>
  <c r="M747"/>
  <c r="D744"/>
  <c r="M743"/>
  <c r="M742"/>
  <c r="M741"/>
  <c r="L740"/>
  <c r="E740"/>
  <c r="M739"/>
  <c r="L738"/>
  <c r="E738"/>
  <c r="M738"/>
  <c r="L737"/>
  <c r="M737"/>
  <c r="E737"/>
  <c r="L736"/>
  <c r="L735"/>
  <c r="E736"/>
  <c r="L734"/>
  <c r="E734"/>
  <c r="E730"/>
  <c r="M734"/>
  <c r="L733"/>
  <c r="E733"/>
  <c r="M733"/>
  <c r="M732"/>
  <c r="L732"/>
  <c r="E732"/>
  <c r="L731"/>
  <c r="L730"/>
  <c r="M730"/>
  <c r="E731"/>
  <c r="K730"/>
  <c r="J730"/>
  <c r="I730"/>
  <c r="H730"/>
  <c r="G730"/>
  <c r="F730"/>
  <c r="L729"/>
  <c r="E729"/>
  <c r="L728"/>
  <c r="L726"/>
  <c r="E728"/>
  <c r="M728"/>
  <c r="L727"/>
  <c r="E727"/>
  <c r="E726"/>
  <c r="K726"/>
  <c r="J726"/>
  <c r="I726"/>
  <c r="H726"/>
  <c r="G726"/>
  <c r="F726"/>
  <c r="L725"/>
  <c r="E725"/>
  <c r="M725"/>
  <c r="L724"/>
  <c r="E724"/>
  <c r="M724"/>
  <c r="M723"/>
  <c r="L723"/>
  <c r="E723"/>
  <c r="L722"/>
  <c r="L718"/>
  <c r="E722"/>
  <c r="L721"/>
  <c r="E721"/>
  <c r="E718"/>
  <c r="M718"/>
  <c r="M721"/>
  <c r="L720"/>
  <c r="E720"/>
  <c r="M720"/>
  <c r="M719"/>
  <c r="L719"/>
  <c r="E719"/>
  <c r="K718"/>
  <c r="J718"/>
  <c r="I718"/>
  <c r="H718"/>
  <c r="G718"/>
  <c r="F718"/>
  <c r="L717"/>
  <c r="M717"/>
  <c r="E717"/>
  <c r="L716"/>
  <c r="L714"/>
  <c r="E716"/>
  <c r="M716"/>
  <c r="L715"/>
  <c r="E715"/>
  <c r="E714"/>
  <c r="M714"/>
  <c r="K714"/>
  <c r="J714"/>
  <c r="I714"/>
  <c r="H714"/>
  <c r="G714"/>
  <c r="F714"/>
  <c r="L713"/>
  <c r="E713"/>
  <c r="L712"/>
  <c r="E712"/>
  <c r="M712"/>
  <c r="L711"/>
  <c r="E711"/>
  <c r="L710"/>
  <c r="E710"/>
  <c r="E707"/>
  <c r="L709"/>
  <c r="E709"/>
  <c r="M709"/>
  <c r="M708"/>
  <c r="L708"/>
  <c r="E708"/>
  <c r="K707"/>
  <c r="J707"/>
  <c r="I707"/>
  <c r="H707"/>
  <c r="G707"/>
  <c r="F707"/>
  <c r="L706"/>
  <c r="E706"/>
  <c r="M706"/>
  <c r="L705"/>
  <c r="E705"/>
  <c r="M705"/>
  <c r="L704"/>
  <c r="M704"/>
  <c r="E704"/>
  <c r="L703"/>
  <c r="E703"/>
  <c r="M703"/>
  <c r="M702"/>
  <c r="L702"/>
  <c r="E702"/>
  <c r="L701"/>
  <c r="L700"/>
  <c r="E701"/>
  <c r="K700"/>
  <c r="J700"/>
  <c r="I700"/>
  <c r="H700"/>
  <c r="G700"/>
  <c r="F700"/>
  <c r="M699"/>
  <c r="L699"/>
  <c r="E699"/>
  <c r="L698"/>
  <c r="E698"/>
  <c r="L697"/>
  <c r="E697"/>
  <c r="M697"/>
  <c r="L696"/>
  <c r="E696"/>
  <c r="L695"/>
  <c r="E695"/>
  <c r="M695"/>
  <c r="L694"/>
  <c r="E694"/>
  <c r="M694"/>
  <c r="L693"/>
  <c r="E693"/>
  <c r="M693"/>
  <c r="M692"/>
  <c r="L692"/>
  <c r="L691"/>
  <c r="M691"/>
  <c r="E692"/>
  <c r="K691"/>
  <c r="J691"/>
  <c r="I691"/>
  <c r="H691"/>
  <c r="G691"/>
  <c r="F691"/>
  <c r="E691"/>
  <c r="L690"/>
  <c r="E690"/>
  <c r="M690"/>
  <c r="M689"/>
  <c r="L689"/>
  <c r="E689"/>
  <c r="L688"/>
  <c r="E688"/>
  <c r="M688"/>
  <c r="L687"/>
  <c r="E687"/>
  <c r="M687"/>
  <c r="L686"/>
  <c r="E686"/>
  <c r="M686"/>
  <c r="M685"/>
  <c r="L685"/>
  <c r="E685"/>
  <c r="L684"/>
  <c r="M684"/>
  <c r="E684"/>
  <c r="L683"/>
  <c r="L682"/>
  <c r="E683"/>
  <c r="E682"/>
  <c r="K682"/>
  <c r="J682"/>
  <c r="I682"/>
  <c r="H682"/>
  <c r="G682"/>
  <c r="F682"/>
  <c r="L681"/>
  <c r="M681"/>
  <c r="E681"/>
  <c r="M680"/>
  <c r="L680"/>
  <c r="E680"/>
  <c r="L679"/>
  <c r="E679"/>
  <c r="M679"/>
  <c r="L678"/>
  <c r="E678"/>
  <c r="M678"/>
  <c r="L677"/>
  <c r="M677"/>
  <c r="E677"/>
  <c r="M676"/>
  <c r="L676"/>
  <c r="L675"/>
  <c r="M675"/>
  <c r="E676"/>
  <c r="K675"/>
  <c r="J675"/>
  <c r="I675"/>
  <c r="H675"/>
  <c r="G675"/>
  <c r="F675"/>
  <c r="E675"/>
  <c r="M674"/>
  <c r="L674"/>
  <c r="E674"/>
  <c r="L673"/>
  <c r="L669"/>
  <c r="E673"/>
  <c r="M673"/>
  <c r="L672"/>
  <c r="E672"/>
  <c r="M672"/>
  <c r="L671"/>
  <c r="E671"/>
  <c r="M671"/>
  <c r="M670"/>
  <c r="L670"/>
  <c r="E670"/>
  <c r="E669"/>
  <c r="M669"/>
  <c r="K669"/>
  <c r="J669"/>
  <c r="I669"/>
  <c r="H669"/>
  <c r="G669"/>
  <c r="F669"/>
  <c r="M668"/>
  <c r="L668"/>
  <c r="E668"/>
  <c r="L667"/>
  <c r="L665"/>
  <c r="E667"/>
  <c r="M667"/>
  <c r="L666"/>
  <c r="E666"/>
  <c r="E665"/>
  <c r="K665"/>
  <c r="J665"/>
  <c r="I665"/>
  <c r="H665"/>
  <c r="G665"/>
  <c r="F665"/>
  <c r="L664"/>
  <c r="E664"/>
  <c r="M664"/>
  <c r="L663"/>
  <c r="E663"/>
  <c r="M663"/>
  <c r="L662"/>
  <c r="E662"/>
  <c r="M662"/>
  <c r="M661"/>
  <c r="L661"/>
  <c r="E661"/>
  <c r="L660"/>
  <c r="E660"/>
  <c r="M660"/>
  <c r="L659"/>
  <c r="E659"/>
  <c r="M659"/>
  <c r="L658"/>
  <c r="E658"/>
  <c r="M658"/>
  <c r="M657"/>
  <c r="L657"/>
  <c r="E657"/>
  <c r="L656"/>
  <c r="E656"/>
  <c r="M656"/>
  <c r="L655"/>
  <c r="E655"/>
  <c r="M655"/>
  <c r="L654"/>
  <c r="E654"/>
  <c r="M654"/>
  <c r="M653"/>
  <c r="L653"/>
  <c r="E653"/>
  <c r="L652"/>
  <c r="E652"/>
  <c r="M652"/>
  <c r="L651"/>
  <c r="E651"/>
  <c r="M651"/>
  <c r="L650"/>
  <c r="E650"/>
  <c r="M650"/>
  <c r="M649"/>
  <c r="L649"/>
  <c r="E649"/>
  <c r="L648"/>
  <c r="L647"/>
  <c r="E648"/>
  <c r="K647"/>
  <c r="J647"/>
  <c r="I647"/>
  <c r="H647"/>
  <c r="G647"/>
  <c r="F647"/>
  <c r="L646"/>
  <c r="E646"/>
  <c r="M646"/>
  <c r="L645"/>
  <c r="M645"/>
  <c r="E645"/>
  <c r="M644"/>
  <c r="L644"/>
  <c r="E644"/>
  <c r="L643"/>
  <c r="E643"/>
  <c r="M643"/>
  <c r="L642"/>
  <c r="E642"/>
  <c r="M642"/>
  <c r="L641"/>
  <c r="M641"/>
  <c r="E641"/>
  <c r="M640"/>
  <c r="L640"/>
  <c r="E640"/>
  <c r="L639"/>
  <c r="L638"/>
  <c r="E639"/>
  <c r="E638"/>
  <c r="K638"/>
  <c r="J638"/>
  <c r="I638"/>
  <c r="H638"/>
  <c r="G638"/>
  <c r="F638"/>
  <c r="L637"/>
  <c r="E637"/>
  <c r="M637"/>
  <c r="L636"/>
  <c r="M636"/>
  <c r="E636"/>
  <c r="L635"/>
  <c r="E635"/>
  <c r="M635"/>
  <c r="L634"/>
  <c r="E634"/>
  <c r="M634"/>
  <c r="L633"/>
  <c r="L632"/>
  <c r="E633"/>
  <c r="M633"/>
  <c r="K632"/>
  <c r="J632"/>
  <c r="I632"/>
  <c r="H632"/>
  <c r="G632"/>
  <c r="F632"/>
  <c r="M631"/>
  <c r="L631"/>
  <c r="E631"/>
  <c r="L630"/>
  <c r="L629"/>
  <c r="E630"/>
  <c r="E629"/>
  <c r="K629"/>
  <c r="K744"/>
  <c r="J629"/>
  <c r="J744"/>
  <c r="I629"/>
  <c r="I744"/>
  <c r="H629"/>
  <c r="H744"/>
  <c r="G629"/>
  <c r="G744"/>
  <c r="F629"/>
  <c r="F744"/>
  <c r="C626"/>
  <c r="C627" s="1"/>
  <c r="C625"/>
  <c r="L624"/>
  <c r="K624"/>
  <c r="J624"/>
  <c r="I624"/>
  <c r="H624"/>
  <c r="G624"/>
  <c r="F624"/>
  <c r="E624"/>
  <c r="L623"/>
  <c r="K623"/>
  <c r="J623"/>
  <c r="I623"/>
  <c r="H623"/>
  <c r="G623"/>
  <c r="F623"/>
  <c r="E623"/>
  <c r="E620"/>
  <c r="B619"/>
  <c r="F618"/>
  <c r="B616"/>
  <c r="F615"/>
  <c r="E615"/>
  <c r="B615"/>
  <c r="J90"/>
  <c r="G90"/>
  <c r="H11" i="14"/>
  <c r="E87" i="3"/>
  <c r="E115"/>
  <c r="L115"/>
  <c r="L87"/>
  <c r="S24" i="11"/>
  <c r="R25"/>
  <c r="R24"/>
  <c r="Q25"/>
  <c r="Q24"/>
  <c r="P25"/>
  <c r="O25"/>
  <c r="O24"/>
  <c r="N25"/>
  <c r="N24"/>
  <c r="M25"/>
  <c r="M24"/>
  <c r="L25"/>
  <c r="L24"/>
  <c r="L460" i="3"/>
  <c r="K460"/>
  <c r="J460"/>
  <c r="I460"/>
  <c r="H460"/>
  <c r="G460"/>
  <c r="F460"/>
  <c r="L459"/>
  <c r="K459"/>
  <c r="J459"/>
  <c r="I459"/>
  <c r="H459"/>
  <c r="G459"/>
  <c r="F459"/>
  <c r="E460"/>
  <c r="E459"/>
  <c r="L444"/>
  <c r="K444"/>
  <c r="J444"/>
  <c r="I444"/>
  <c r="H444"/>
  <c r="G444"/>
  <c r="F444"/>
  <c r="L443"/>
  <c r="K443"/>
  <c r="J443"/>
  <c r="I443"/>
  <c r="H443"/>
  <c r="G443"/>
  <c r="F443"/>
  <c r="E444"/>
  <c r="E443"/>
  <c r="L359"/>
  <c r="K359"/>
  <c r="J359"/>
  <c r="I359"/>
  <c r="H359"/>
  <c r="G359"/>
  <c r="F359"/>
  <c r="L358"/>
  <c r="K358"/>
  <c r="J358"/>
  <c r="I358"/>
  <c r="H358"/>
  <c r="G358"/>
  <c r="F358"/>
  <c r="E359"/>
  <c r="E358"/>
  <c r="L185"/>
  <c r="K185"/>
  <c r="J185"/>
  <c r="I185"/>
  <c r="H185"/>
  <c r="G185"/>
  <c r="F185"/>
  <c r="L184"/>
  <c r="K184"/>
  <c r="J184"/>
  <c r="I184"/>
  <c r="H184"/>
  <c r="G184"/>
  <c r="F184"/>
  <c r="E185"/>
  <c r="E184"/>
  <c r="R83" i="11"/>
  <c r="Q83"/>
  <c r="P83"/>
  <c r="O83"/>
  <c r="N83"/>
  <c r="M83"/>
  <c r="S89"/>
  <c r="L89"/>
  <c r="T89"/>
  <c r="S84"/>
  <c r="L84"/>
  <c r="T84"/>
  <c r="K22" i="3"/>
  <c r="J22"/>
  <c r="I22"/>
  <c r="H22"/>
  <c r="G22"/>
  <c r="F22"/>
  <c r="L25"/>
  <c r="E25"/>
  <c r="M25"/>
  <c r="F10"/>
  <c r="E6" i="16" s="1"/>
  <c r="N21"/>
  <c r="M21"/>
  <c r="L21"/>
  <c r="K21"/>
  <c r="J21"/>
  <c r="I21"/>
  <c r="H21"/>
  <c r="G21"/>
  <c r="F21"/>
  <c r="C3"/>
  <c r="B3"/>
  <c r="N53"/>
  <c r="M53"/>
  <c r="L53"/>
  <c r="K53"/>
  <c r="J53"/>
  <c r="I53"/>
  <c r="H53"/>
  <c r="G53"/>
  <c r="F53"/>
  <c r="N43"/>
  <c r="M43"/>
  <c r="L43"/>
  <c r="K43"/>
  <c r="J43"/>
  <c r="I43"/>
  <c r="H43"/>
  <c r="G43"/>
  <c r="F43"/>
  <c r="N40"/>
  <c r="M40"/>
  <c r="L40"/>
  <c r="K40"/>
  <c r="J40"/>
  <c r="I40"/>
  <c r="H40"/>
  <c r="G40"/>
  <c r="F40"/>
  <c r="B7" i="3"/>
  <c r="J26" i="11"/>
  <c r="K145"/>
  <c r="L141"/>
  <c r="T141"/>
  <c r="L2" i="15"/>
  <c r="P2"/>
  <c r="G36" s="1"/>
  <c r="I11" i="14"/>
  <c r="C134" i="15"/>
  <c r="L6"/>
  <c r="L9" s="1"/>
  <c r="P6"/>
  <c r="Q4"/>
  <c r="S6"/>
  <c r="T2"/>
  <c r="I2"/>
  <c r="G2"/>
  <c r="F2"/>
  <c r="B2"/>
  <c r="N126"/>
  <c r="I114" i="14"/>
  <c r="E114"/>
  <c r="E110"/>
  <c r="H107"/>
  <c r="G107"/>
  <c r="B107"/>
  <c r="I96"/>
  <c r="H96"/>
  <c r="G96"/>
  <c r="I94"/>
  <c r="H94"/>
  <c r="G94"/>
  <c r="I93"/>
  <c r="H93"/>
  <c r="G93"/>
  <c r="I92"/>
  <c r="H92"/>
  <c r="G92"/>
  <c r="I91"/>
  <c r="H91"/>
  <c r="G91"/>
  <c r="I90"/>
  <c r="H90"/>
  <c r="G90"/>
  <c r="I84"/>
  <c r="H84"/>
  <c r="G84"/>
  <c r="I83"/>
  <c r="H83"/>
  <c r="G83"/>
  <c r="F83" s="1"/>
  <c r="I82"/>
  <c r="H82"/>
  <c r="G82"/>
  <c r="I79"/>
  <c r="I77" s="1"/>
  <c r="H79"/>
  <c r="G79"/>
  <c r="I78"/>
  <c r="H78"/>
  <c r="F78" s="1"/>
  <c r="G78"/>
  <c r="I75"/>
  <c r="H75"/>
  <c r="G75"/>
  <c r="F75" s="1"/>
  <c r="I74"/>
  <c r="H74"/>
  <c r="G74"/>
  <c r="I73"/>
  <c r="F73" s="1"/>
  <c r="H73"/>
  <c r="G73"/>
  <c r="I72"/>
  <c r="H72"/>
  <c r="F72" s="1"/>
  <c r="G72"/>
  <c r="I70"/>
  <c r="H70"/>
  <c r="G70"/>
  <c r="I69"/>
  <c r="H69"/>
  <c r="G69"/>
  <c r="I60"/>
  <c r="H60"/>
  <c r="G60"/>
  <c r="I29"/>
  <c r="H29"/>
  <c r="G29"/>
  <c r="I28"/>
  <c r="H28"/>
  <c r="G28"/>
  <c r="I27"/>
  <c r="H27"/>
  <c r="G27"/>
  <c r="E15"/>
  <c r="B8" s="1"/>
  <c r="F13"/>
  <c r="E13"/>
  <c r="F11"/>
  <c r="B11"/>
  <c r="F81"/>
  <c r="F67"/>
  <c r="F61"/>
  <c r="F35"/>
  <c r="F34"/>
  <c r="F24"/>
  <c r="T148" i="11"/>
  <c r="T149"/>
  <c r="M21"/>
  <c r="L21"/>
  <c r="S25"/>
  <c r="I20"/>
  <c r="P24"/>
  <c r="M19"/>
  <c r="I19"/>
  <c r="I17"/>
  <c r="M16"/>
  <c r="L16"/>
  <c r="I16"/>
  <c r="I14"/>
  <c r="T144"/>
  <c r="T143"/>
  <c r="T142"/>
  <c r="S141"/>
  <c r="T140"/>
  <c r="S139"/>
  <c r="L139"/>
  <c r="T139"/>
  <c r="S138"/>
  <c r="L138"/>
  <c r="T138"/>
  <c r="S137"/>
  <c r="S136"/>
  <c r="L137"/>
  <c r="S135"/>
  <c r="L135"/>
  <c r="T135"/>
  <c r="S134"/>
  <c r="L134"/>
  <c r="S133"/>
  <c r="L133"/>
  <c r="S132"/>
  <c r="S131"/>
  <c r="L132"/>
  <c r="T132"/>
  <c r="R131"/>
  <c r="Q131"/>
  <c r="P131"/>
  <c r="O131"/>
  <c r="N131"/>
  <c r="M131"/>
  <c r="S130"/>
  <c r="L130"/>
  <c r="T130"/>
  <c r="S129"/>
  <c r="L129"/>
  <c r="T129"/>
  <c r="S128"/>
  <c r="S127"/>
  <c r="L128"/>
  <c r="R127"/>
  <c r="Q127"/>
  <c r="P127"/>
  <c r="O127"/>
  <c r="N127"/>
  <c r="M127"/>
  <c r="S126"/>
  <c r="L126"/>
  <c r="T126"/>
  <c r="S125"/>
  <c r="L125"/>
  <c r="S124"/>
  <c r="L124"/>
  <c r="T124"/>
  <c r="S123"/>
  <c r="L123"/>
  <c r="T123"/>
  <c r="S122"/>
  <c r="L122"/>
  <c r="S121"/>
  <c r="L121"/>
  <c r="T121"/>
  <c r="S120"/>
  <c r="S119"/>
  <c r="L120"/>
  <c r="L119"/>
  <c r="T119"/>
  <c r="T120"/>
  <c r="R119"/>
  <c r="Q119"/>
  <c r="P119"/>
  <c r="O119"/>
  <c r="N119"/>
  <c r="M119"/>
  <c r="S118"/>
  <c r="L118"/>
  <c r="T118"/>
  <c r="S117"/>
  <c r="S115"/>
  <c r="L117"/>
  <c r="T117"/>
  <c r="S116"/>
  <c r="L116"/>
  <c r="R115"/>
  <c r="Q115"/>
  <c r="P115"/>
  <c r="O115"/>
  <c r="N115"/>
  <c r="M115"/>
  <c r="S114"/>
  <c r="L114"/>
  <c r="T114"/>
  <c r="S113"/>
  <c r="L113"/>
  <c r="T113"/>
  <c r="S112"/>
  <c r="L112"/>
  <c r="T112"/>
  <c r="S111"/>
  <c r="S108"/>
  <c r="L111"/>
  <c r="T111"/>
  <c r="S110"/>
  <c r="L110"/>
  <c r="S109"/>
  <c r="L109"/>
  <c r="R108"/>
  <c r="Q108"/>
  <c r="P108"/>
  <c r="O108"/>
  <c r="N108"/>
  <c r="M108"/>
  <c r="S107"/>
  <c r="L107"/>
  <c r="T107"/>
  <c r="S106"/>
  <c r="L106"/>
  <c r="T106"/>
  <c r="S105"/>
  <c r="L105"/>
  <c r="T105"/>
  <c r="S104"/>
  <c r="L104"/>
  <c r="T104"/>
  <c r="S103"/>
  <c r="L103"/>
  <c r="T103"/>
  <c r="S102"/>
  <c r="S101"/>
  <c r="L102"/>
  <c r="T102"/>
  <c r="R101"/>
  <c r="Q101"/>
  <c r="P101"/>
  <c r="O101"/>
  <c r="N101"/>
  <c r="M101"/>
  <c r="S100"/>
  <c r="L100"/>
  <c r="T100"/>
  <c r="S99"/>
  <c r="L99"/>
  <c r="T99"/>
  <c r="S98"/>
  <c r="L98"/>
  <c r="T98"/>
  <c r="S97"/>
  <c r="L97"/>
  <c r="T97"/>
  <c r="S96"/>
  <c r="L96"/>
  <c r="T96"/>
  <c r="S95"/>
  <c r="L95"/>
  <c r="T95"/>
  <c r="S94"/>
  <c r="L94"/>
  <c r="S93"/>
  <c r="L93"/>
  <c r="T93"/>
  <c r="R92"/>
  <c r="Q92"/>
  <c r="P92"/>
  <c r="O92"/>
  <c r="N92"/>
  <c r="M92"/>
  <c r="S91"/>
  <c r="L91"/>
  <c r="T91"/>
  <c r="S90"/>
  <c r="L90"/>
  <c r="T90"/>
  <c r="S88"/>
  <c r="L88"/>
  <c r="T88"/>
  <c r="S87"/>
  <c r="L87"/>
  <c r="T87"/>
  <c r="S86"/>
  <c r="L86"/>
  <c r="T86"/>
  <c r="S85"/>
  <c r="L85"/>
  <c r="T85"/>
  <c r="S82"/>
  <c r="L82"/>
  <c r="T82"/>
  <c r="S81"/>
  <c r="L81"/>
  <c r="T81"/>
  <c r="S80"/>
  <c r="L80"/>
  <c r="T80"/>
  <c r="S79"/>
  <c r="L79"/>
  <c r="T79"/>
  <c r="S78"/>
  <c r="L78"/>
  <c r="T78"/>
  <c r="S77"/>
  <c r="L77"/>
  <c r="T77"/>
  <c r="R76"/>
  <c r="Q76"/>
  <c r="P76"/>
  <c r="O76"/>
  <c r="N76"/>
  <c r="M76"/>
  <c r="S75"/>
  <c r="L75"/>
  <c r="T75"/>
  <c r="S74"/>
  <c r="L74"/>
  <c r="T74"/>
  <c r="S73"/>
  <c r="L73"/>
  <c r="T73"/>
  <c r="S72"/>
  <c r="S70"/>
  <c r="L72"/>
  <c r="S71"/>
  <c r="L71"/>
  <c r="T71"/>
  <c r="R70"/>
  <c r="Q70"/>
  <c r="P70"/>
  <c r="O70"/>
  <c r="N70"/>
  <c r="M70"/>
  <c r="S69"/>
  <c r="L69"/>
  <c r="T69"/>
  <c r="S68"/>
  <c r="L68"/>
  <c r="T68"/>
  <c r="S67"/>
  <c r="L67"/>
  <c r="R66"/>
  <c r="Q66"/>
  <c r="P66"/>
  <c r="O66"/>
  <c r="N66"/>
  <c r="M66"/>
  <c r="S65"/>
  <c r="L65"/>
  <c r="T65"/>
  <c r="S64"/>
  <c r="L64"/>
  <c r="T64"/>
  <c r="S63"/>
  <c r="L63"/>
  <c r="T63"/>
  <c r="S62"/>
  <c r="L62"/>
  <c r="T62"/>
  <c r="S61"/>
  <c r="L61"/>
  <c r="T61"/>
  <c r="S60"/>
  <c r="L60"/>
  <c r="T60"/>
  <c r="S59"/>
  <c r="L59"/>
  <c r="T59"/>
  <c r="S58"/>
  <c r="L58"/>
  <c r="T58"/>
  <c r="S57"/>
  <c r="L57"/>
  <c r="T57"/>
  <c r="S56"/>
  <c r="L56"/>
  <c r="T56"/>
  <c r="S55"/>
  <c r="L55"/>
  <c r="T55"/>
  <c r="S54"/>
  <c r="L54"/>
  <c r="T54"/>
  <c r="S53"/>
  <c r="L53"/>
  <c r="T53"/>
  <c r="S52"/>
  <c r="L52"/>
  <c r="S51"/>
  <c r="L51"/>
  <c r="T51"/>
  <c r="S50"/>
  <c r="L50"/>
  <c r="T50"/>
  <c r="S49"/>
  <c r="L49"/>
  <c r="T49"/>
  <c r="R48"/>
  <c r="Q48"/>
  <c r="P48"/>
  <c r="O48"/>
  <c r="N48"/>
  <c r="M48"/>
  <c r="S47"/>
  <c r="L47"/>
  <c r="T47"/>
  <c r="S46"/>
  <c r="L46"/>
  <c r="T46"/>
  <c r="S45"/>
  <c r="L45"/>
  <c r="T45"/>
  <c r="S44"/>
  <c r="L44"/>
  <c r="T44"/>
  <c r="S43"/>
  <c r="L43"/>
  <c r="T43"/>
  <c r="S42"/>
  <c r="L42"/>
  <c r="T42"/>
  <c r="S41"/>
  <c r="L41"/>
  <c r="S40"/>
  <c r="L40"/>
  <c r="R39"/>
  <c r="Q39"/>
  <c r="Q145"/>
  <c r="P39"/>
  <c r="O39"/>
  <c r="N39"/>
  <c r="M39"/>
  <c r="M145"/>
  <c r="S38"/>
  <c r="L38"/>
  <c r="T38"/>
  <c r="S37"/>
  <c r="L37"/>
  <c r="T37"/>
  <c r="S36"/>
  <c r="L36"/>
  <c r="T36"/>
  <c r="S35"/>
  <c r="L35"/>
  <c r="S34"/>
  <c r="S33"/>
  <c r="L34"/>
  <c r="T34"/>
  <c r="R33"/>
  <c r="Q33"/>
  <c r="P33"/>
  <c r="O33"/>
  <c r="O145"/>
  <c r="N33"/>
  <c r="M33"/>
  <c r="S32"/>
  <c r="L32"/>
  <c r="S31"/>
  <c r="L31"/>
  <c r="T31"/>
  <c r="R30"/>
  <c r="Q30"/>
  <c r="P30"/>
  <c r="O30"/>
  <c r="N30"/>
  <c r="N145"/>
  <c r="M30"/>
  <c r="J27"/>
  <c r="B12" i="3"/>
  <c r="B618" s="1"/>
  <c r="L596"/>
  <c r="E596"/>
  <c r="L595"/>
  <c r="E595"/>
  <c r="L594"/>
  <c r="E594"/>
  <c r="M594"/>
  <c r="L593"/>
  <c r="E593"/>
  <c r="M593"/>
  <c r="L592"/>
  <c r="E592"/>
  <c r="K591"/>
  <c r="I95" i="14"/>
  <c r="J591" i="3"/>
  <c r="H95" i="14"/>
  <c r="I591" i="3"/>
  <c r="G95" i="14"/>
  <c r="H591" i="3"/>
  <c r="G591"/>
  <c r="F591"/>
  <c r="L590"/>
  <c r="E590"/>
  <c r="L589"/>
  <c r="E589"/>
  <c r="L588"/>
  <c r="E588"/>
  <c r="L587"/>
  <c r="E587"/>
  <c r="K586"/>
  <c r="J586"/>
  <c r="I586"/>
  <c r="H586"/>
  <c r="G586"/>
  <c r="F586"/>
  <c r="L585"/>
  <c r="E585"/>
  <c r="M585"/>
  <c r="L584"/>
  <c r="E584"/>
  <c r="L583"/>
  <c r="E583"/>
  <c r="L582"/>
  <c r="E582"/>
  <c r="M582"/>
  <c r="L581"/>
  <c r="E581"/>
  <c r="L580"/>
  <c r="E68" i="16"/>
  <c r="O68" s="1"/>
  <c r="E580" i="3"/>
  <c r="D68" i="16"/>
  <c r="L579" i="3"/>
  <c r="E67" i="16"/>
  <c r="O67"/>
  <c r="E579" i="3"/>
  <c r="D67" i="16"/>
  <c r="L578" i="3"/>
  <c r="E578"/>
  <c r="M578"/>
  <c r="L577"/>
  <c r="E577"/>
  <c r="L576"/>
  <c r="E576"/>
  <c r="L575"/>
  <c r="E575"/>
  <c r="L574"/>
  <c r="E574"/>
  <c r="L573"/>
  <c r="E66" i="16"/>
  <c r="E573" i="3"/>
  <c r="L572"/>
  <c r="E572"/>
  <c r="L571"/>
  <c r="E571"/>
  <c r="L570"/>
  <c r="E570"/>
  <c r="L569"/>
  <c r="E569"/>
  <c r="L568"/>
  <c r="E568"/>
  <c r="L567"/>
  <c r="E567"/>
  <c r="K566"/>
  <c r="J566"/>
  <c r="I566"/>
  <c r="H566"/>
  <c r="G566"/>
  <c r="F566"/>
  <c r="L565"/>
  <c r="E565"/>
  <c r="D63" i="16"/>
  <c r="L564" i="3"/>
  <c r="E62" i="16"/>
  <c r="O62"/>
  <c r="E564" i="3"/>
  <c r="L563"/>
  <c r="E563"/>
  <c r="L562"/>
  <c r="E562"/>
  <c r="L561"/>
  <c r="E61" i="16"/>
  <c r="O61"/>
  <c r="E561" i="3"/>
  <c r="D61" i="16"/>
  <c r="L560" i="3"/>
  <c r="E60" i="16"/>
  <c r="O60" s="1"/>
  <c r="E560" i="3"/>
  <c r="D60" i="16"/>
  <c r="L559" i="3"/>
  <c r="E559"/>
  <c r="D59" i="16"/>
  <c r="L558" i="3"/>
  <c r="E58" i="16"/>
  <c r="O58" s="1"/>
  <c r="E558" i="3"/>
  <c r="D58" i="16"/>
  <c r="L557" i="3"/>
  <c r="E557"/>
  <c r="L556"/>
  <c r="E556"/>
  <c r="L555"/>
  <c r="E555"/>
  <c r="M555"/>
  <c r="L554"/>
  <c r="E554"/>
  <c r="L553"/>
  <c r="E553"/>
  <c r="L552"/>
  <c r="E552"/>
  <c r="L551"/>
  <c r="E551"/>
  <c r="L550"/>
  <c r="E550"/>
  <c r="L549"/>
  <c r="E549"/>
  <c r="L548"/>
  <c r="E57" i="16"/>
  <c r="O57" s="1"/>
  <c r="E548" i="3"/>
  <c r="D57" i="16"/>
  <c r="L547" i="3"/>
  <c r="Q112" i="15"/>
  <c r="E547" i="3"/>
  <c r="P112" i="15"/>
  <c r="L546" i="3"/>
  <c r="E546"/>
  <c r="L545"/>
  <c r="E54" i="16"/>
  <c r="E545" i="3"/>
  <c r="P116" i="15"/>
  <c r="K544" i="3"/>
  <c r="J544"/>
  <c r="I544"/>
  <c r="H544"/>
  <c r="G544"/>
  <c r="F544"/>
  <c r="L543"/>
  <c r="E543"/>
  <c r="L542"/>
  <c r="E542"/>
  <c r="K541"/>
  <c r="J541"/>
  <c r="I541"/>
  <c r="H541"/>
  <c r="G541"/>
  <c r="F541"/>
  <c r="L540"/>
  <c r="E540"/>
  <c r="L539"/>
  <c r="M539"/>
  <c r="E539"/>
  <c r="L538"/>
  <c r="E538"/>
  <c r="L537"/>
  <c r="E537"/>
  <c r="K536"/>
  <c r="I85" i="14"/>
  <c r="J536" i="3"/>
  <c r="H85" i="14"/>
  <c r="I536" i="3"/>
  <c r="G85" i="14"/>
  <c r="F85"/>
  <c r="H536" i="3"/>
  <c r="G536"/>
  <c r="F536"/>
  <c r="L535"/>
  <c r="E51" i="16"/>
  <c r="O51"/>
  <c r="E535" i="3"/>
  <c r="D51" i="16"/>
  <c r="L534" i="3"/>
  <c r="E534"/>
  <c r="L533"/>
  <c r="E533"/>
  <c r="L532"/>
  <c r="L531"/>
  <c r="Q124" i="15"/>
  <c r="G124"/>
  <c r="E532" i="3"/>
  <c r="K531"/>
  <c r="I89" i="14"/>
  <c r="J531" i="3"/>
  <c r="H89" i="14"/>
  <c r="I531" i="3"/>
  <c r="G89" i="14"/>
  <c r="H531" i="3"/>
  <c r="G531"/>
  <c r="F531"/>
  <c r="L530"/>
  <c r="E530"/>
  <c r="L529"/>
  <c r="E529"/>
  <c r="L528"/>
  <c r="E528"/>
  <c r="L527"/>
  <c r="E527"/>
  <c r="L526"/>
  <c r="E526"/>
  <c r="L525"/>
  <c r="E525"/>
  <c r="K524"/>
  <c r="J524"/>
  <c r="I524"/>
  <c r="H524"/>
  <c r="G524"/>
  <c r="F524"/>
  <c r="L523"/>
  <c r="E523"/>
  <c r="L522"/>
  <c r="E522"/>
  <c r="K521"/>
  <c r="J521"/>
  <c r="I521"/>
  <c r="H521"/>
  <c r="G521"/>
  <c r="F521"/>
  <c r="L520"/>
  <c r="E520"/>
  <c r="L519"/>
  <c r="E519"/>
  <c r="L518"/>
  <c r="E518"/>
  <c r="L517"/>
  <c r="E517"/>
  <c r="K516"/>
  <c r="J516"/>
  <c r="I516"/>
  <c r="H516"/>
  <c r="G516"/>
  <c r="F516"/>
  <c r="L515"/>
  <c r="E515"/>
  <c r="M515"/>
  <c r="L514"/>
  <c r="E514"/>
  <c r="L513"/>
  <c r="E513"/>
  <c r="K512"/>
  <c r="J512"/>
  <c r="I512"/>
  <c r="H512"/>
  <c r="G512"/>
  <c r="F512"/>
  <c r="L511"/>
  <c r="E511"/>
  <c r="M511"/>
  <c r="L510"/>
  <c r="E510"/>
  <c r="L509"/>
  <c r="E509"/>
  <c r="L508"/>
  <c r="E508"/>
  <c r="L507"/>
  <c r="M507"/>
  <c r="E507"/>
  <c r="L506"/>
  <c r="E506"/>
  <c r="L505"/>
  <c r="E505"/>
  <c r="L504"/>
  <c r="E504"/>
  <c r="K503"/>
  <c r="J503"/>
  <c r="I503"/>
  <c r="G87" i="14"/>
  <c r="H503" i="3"/>
  <c r="G503"/>
  <c r="F503"/>
  <c r="L502"/>
  <c r="E502"/>
  <c r="L501"/>
  <c r="E501"/>
  <c r="L500"/>
  <c r="E500"/>
  <c r="L499"/>
  <c r="E499"/>
  <c r="L498"/>
  <c r="E498"/>
  <c r="K497"/>
  <c r="I71" i="14"/>
  <c r="J497" i="3"/>
  <c r="I497"/>
  <c r="G71" i="14"/>
  <c r="H497" i="3"/>
  <c r="G497"/>
  <c r="F497"/>
  <c r="L496"/>
  <c r="E496"/>
  <c r="L495"/>
  <c r="E495"/>
  <c r="L494"/>
  <c r="E494"/>
  <c r="L493"/>
  <c r="E493"/>
  <c r="L492"/>
  <c r="E492"/>
  <c r="L491"/>
  <c r="E491"/>
  <c r="L490"/>
  <c r="E490"/>
  <c r="L489"/>
  <c r="E489"/>
  <c r="L488"/>
  <c r="E488"/>
  <c r="L487"/>
  <c r="E487"/>
  <c r="L486"/>
  <c r="E486"/>
  <c r="L485"/>
  <c r="E485"/>
  <c r="L484"/>
  <c r="E484"/>
  <c r="L483"/>
  <c r="E483"/>
  <c r="L482"/>
  <c r="E482"/>
  <c r="K481"/>
  <c r="J481"/>
  <c r="I481"/>
  <c r="H481"/>
  <c r="G481"/>
  <c r="F481"/>
  <c r="L480"/>
  <c r="E480"/>
  <c r="E83" i="14"/>
  <c r="L479" i="3"/>
  <c r="E479"/>
  <c r="K478"/>
  <c r="J478"/>
  <c r="I478"/>
  <c r="H478"/>
  <c r="G478"/>
  <c r="F478"/>
  <c r="L477"/>
  <c r="E477"/>
  <c r="L476"/>
  <c r="E476"/>
  <c r="L475"/>
  <c r="E475"/>
  <c r="L474"/>
  <c r="E474"/>
  <c r="L473"/>
  <c r="E473"/>
  <c r="L472"/>
  <c r="E472"/>
  <c r="K471"/>
  <c r="I80" i="14"/>
  <c r="J471" i="3"/>
  <c r="H80" i="14"/>
  <c r="I471" i="3"/>
  <c r="G80" i="14"/>
  <c r="H471" i="3"/>
  <c r="G471"/>
  <c r="F471"/>
  <c r="L470"/>
  <c r="E470"/>
  <c r="L469"/>
  <c r="E469"/>
  <c r="M469"/>
  <c r="K468"/>
  <c r="J468"/>
  <c r="I468"/>
  <c r="H468"/>
  <c r="G468"/>
  <c r="F468"/>
  <c r="L467"/>
  <c r="E467"/>
  <c r="L466"/>
  <c r="E466"/>
  <c r="K465"/>
  <c r="J465"/>
  <c r="I465"/>
  <c r="H465"/>
  <c r="G465"/>
  <c r="F465"/>
  <c r="L464"/>
  <c r="Q88" i="15"/>
  <c r="E464" i="3"/>
  <c r="P88" i="15"/>
  <c r="F88"/>
  <c r="L463" i="3"/>
  <c r="E463"/>
  <c r="L462"/>
  <c r="E462"/>
  <c r="M462"/>
  <c r="K461"/>
  <c r="I76" i="14"/>
  <c r="J461" i="3"/>
  <c r="H76" i="14"/>
  <c r="I461" i="3"/>
  <c r="G76" i="14"/>
  <c r="F76" s="1"/>
  <c r="H461" i="3"/>
  <c r="G461"/>
  <c r="G597"/>
  <c r="F461"/>
  <c r="E456"/>
  <c r="F454"/>
  <c r="F451"/>
  <c r="E451"/>
  <c r="E440"/>
  <c r="F438"/>
  <c r="F435"/>
  <c r="E435"/>
  <c r="L428"/>
  <c r="E428"/>
  <c r="L427"/>
  <c r="E427"/>
  <c r="K426"/>
  <c r="I59" i="14"/>
  <c r="J426" i="3"/>
  <c r="H59" i="14"/>
  <c r="I426" i="3"/>
  <c r="G59" i="14"/>
  <c r="H426" i="3"/>
  <c r="H429"/>
  <c r="G426"/>
  <c r="F426"/>
  <c r="F429"/>
  <c r="L425"/>
  <c r="E425"/>
  <c r="L424"/>
  <c r="E33" i="16"/>
  <c r="O33" s="1"/>
  <c r="E424" i="3"/>
  <c r="L423"/>
  <c r="E423"/>
  <c r="L422"/>
  <c r="E422"/>
  <c r="L418"/>
  <c r="M418"/>
  <c r="E418"/>
  <c r="L417"/>
  <c r="E417"/>
  <c r="L416"/>
  <c r="E416"/>
  <c r="L415"/>
  <c r="E415"/>
  <c r="L414"/>
  <c r="E414"/>
  <c r="M414"/>
  <c r="L413"/>
  <c r="E413"/>
  <c r="K412"/>
  <c r="J412"/>
  <c r="H62" i="14"/>
  <c r="I412" i="3"/>
  <c r="G62" i="14"/>
  <c r="F62" s="1"/>
  <c r="H412" i="3"/>
  <c r="G412"/>
  <c r="F412"/>
  <c r="L411"/>
  <c r="E411"/>
  <c r="L410"/>
  <c r="E410"/>
  <c r="M410"/>
  <c r="K409"/>
  <c r="J409"/>
  <c r="I409"/>
  <c r="H409"/>
  <c r="G409"/>
  <c r="F409"/>
  <c r="L408"/>
  <c r="E408"/>
  <c r="L407"/>
  <c r="L406"/>
  <c r="E407"/>
  <c r="E406"/>
  <c r="K406"/>
  <c r="J406"/>
  <c r="I406"/>
  <c r="H406"/>
  <c r="G406"/>
  <c r="F406"/>
  <c r="L405"/>
  <c r="E405"/>
  <c r="E60" i="14"/>
  <c r="L404" i="3"/>
  <c r="E404"/>
  <c r="L403"/>
  <c r="E403"/>
  <c r="K402"/>
  <c r="J402"/>
  <c r="I402"/>
  <c r="H402"/>
  <c r="G402"/>
  <c r="F402"/>
  <c r="L401"/>
  <c r="E401"/>
  <c r="L400"/>
  <c r="E400"/>
  <c r="K399"/>
  <c r="J399"/>
  <c r="I399"/>
  <c r="H399"/>
  <c r="G399"/>
  <c r="F399"/>
  <c r="L398"/>
  <c r="E398"/>
  <c r="L397"/>
  <c r="E397"/>
  <c r="K396"/>
  <c r="J396"/>
  <c r="I396"/>
  <c r="H396"/>
  <c r="G396"/>
  <c r="F396"/>
  <c r="L395"/>
  <c r="E395"/>
  <c r="L394"/>
  <c r="E394"/>
  <c r="M394"/>
  <c r="L393"/>
  <c r="E393"/>
  <c r="L392"/>
  <c r="E392"/>
  <c r="K391"/>
  <c r="J391"/>
  <c r="I391"/>
  <c r="H391"/>
  <c r="G391"/>
  <c r="F391"/>
  <c r="L390"/>
  <c r="E390"/>
  <c r="L389"/>
  <c r="E389"/>
  <c r="K388"/>
  <c r="J388"/>
  <c r="I388"/>
  <c r="H388"/>
  <c r="G388"/>
  <c r="F388"/>
  <c r="L387"/>
  <c r="E387"/>
  <c r="L386"/>
  <c r="E386"/>
  <c r="L385"/>
  <c r="E385"/>
  <c r="L384"/>
  <c r="E384"/>
  <c r="K383"/>
  <c r="J383"/>
  <c r="I383"/>
  <c r="H383"/>
  <c r="G383"/>
  <c r="F383"/>
  <c r="L382"/>
  <c r="E382"/>
  <c r="L381"/>
  <c r="E381"/>
  <c r="M381"/>
  <c r="L380"/>
  <c r="E380"/>
  <c r="L379"/>
  <c r="E379"/>
  <c r="L378"/>
  <c r="E378"/>
  <c r="M378"/>
  <c r="L377"/>
  <c r="E377"/>
  <c r="M377"/>
  <c r="L376"/>
  <c r="E376"/>
  <c r="K375"/>
  <c r="J375"/>
  <c r="I375"/>
  <c r="H375"/>
  <c r="G375"/>
  <c r="F375"/>
  <c r="L374"/>
  <c r="E374"/>
  <c r="L373"/>
  <c r="E373"/>
  <c r="L372"/>
  <c r="E372"/>
  <c r="L371"/>
  <c r="E371"/>
  <c r="L370"/>
  <c r="E370"/>
  <c r="L369"/>
  <c r="E369"/>
  <c r="L368"/>
  <c r="E368"/>
  <c r="L367"/>
  <c r="E367"/>
  <c r="L366"/>
  <c r="E366"/>
  <c r="L365"/>
  <c r="E365"/>
  <c r="L364"/>
  <c r="E364"/>
  <c r="L363"/>
  <c r="E363"/>
  <c r="L362"/>
  <c r="E362"/>
  <c r="K361"/>
  <c r="J361"/>
  <c r="I361"/>
  <c r="H361"/>
  <c r="G361"/>
  <c r="G419"/>
  <c r="F361"/>
  <c r="F419"/>
  <c r="E355"/>
  <c r="F353"/>
  <c r="F350"/>
  <c r="E350"/>
  <c r="E181"/>
  <c r="F179"/>
  <c r="F176"/>
  <c r="E176"/>
  <c r="L168"/>
  <c r="E168"/>
  <c r="L167"/>
  <c r="E167"/>
  <c r="L166"/>
  <c r="E166"/>
  <c r="M166"/>
  <c r="L165"/>
  <c r="M165"/>
  <c r="E165"/>
  <c r="L164"/>
  <c r="E164"/>
  <c r="L163"/>
  <c r="E163"/>
  <c r="L162"/>
  <c r="E162"/>
  <c r="M162"/>
  <c r="L161"/>
  <c r="E161"/>
  <c r="K160"/>
  <c r="J160"/>
  <c r="I160"/>
  <c r="H160"/>
  <c r="G160"/>
  <c r="F160"/>
  <c r="L159"/>
  <c r="E159"/>
  <c r="M159"/>
  <c r="L158"/>
  <c r="E158"/>
  <c r="L157"/>
  <c r="E157"/>
  <c r="L156"/>
  <c r="E156"/>
  <c r="M156"/>
  <c r="L155"/>
  <c r="E155"/>
  <c r="L154"/>
  <c r="E154"/>
  <c r="M154"/>
  <c r="L153"/>
  <c r="E153"/>
  <c r="L152"/>
  <c r="E152"/>
  <c r="K151"/>
  <c r="J151"/>
  <c r="H37" i="14"/>
  <c r="I151" i="3"/>
  <c r="H151"/>
  <c r="G151"/>
  <c r="F151"/>
  <c r="L150"/>
  <c r="M150"/>
  <c r="E150"/>
  <c r="L149"/>
  <c r="M149"/>
  <c r="E149"/>
  <c r="L148"/>
  <c r="E148"/>
  <c r="M148"/>
  <c r="L147"/>
  <c r="E147"/>
  <c r="L146"/>
  <c r="E146"/>
  <c r="M146"/>
  <c r="L145"/>
  <c r="E145"/>
  <c r="M145"/>
  <c r="L144"/>
  <c r="E144"/>
  <c r="L143"/>
  <c r="E143"/>
  <c r="K142"/>
  <c r="J142"/>
  <c r="I142"/>
  <c r="G37" i="14"/>
  <c r="F37" s="1"/>
  <c r="H142" i="3"/>
  <c r="G142"/>
  <c r="F142"/>
  <c r="L141"/>
  <c r="E141"/>
  <c r="M141"/>
  <c r="L140"/>
  <c r="E140"/>
  <c r="K139"/>
  <c r="I36" i="14"/>
  <c r="J139" i="3"/>
  <c r="H36" i="14"/>
  <c r="I139" i="3"/>
  <c r="G36" i="14"/>
  <c r="F36"/>
  <c r="H139" i="3"/>
  <c r="G139"/>
  <c r="F139"/>
  <c r="L138"/>
  <c r="E138"/>
  <c r="L137"/>
  <c r="E137"/>
  <c r="P19" i="15"/>
  <c r="L136" i="3"/>
  <c r="E136"/>
  <c r="L135"/>
  <c r="Q25" i="15"/>
  <c r="E135" i="3"/>
  <c r="L134"/>
  <c r="E134"/>
  <c r="L133"/>
  <c r="M133"/>
  <c r="E133"/>
  <c r="L132"/>
  <c r="E132"/>
  <c r="M132"/>
  <c r="L131"/>
  <c r="E131"/>
  <c r="L130"/>
  <c r="E130"/>
  <c r="M130"/>
  <c r="L129"/>
  <c r="E129"/>
  <c r="L128"/>
  <c r="E128"/>
  <c r="L127"/>
  <c r="E127"/>
  <c r="L126"/>
  <c r="E126"/>
  <c r="K125"/>
  <c r="I33" i="14"/>
  <c r="J125" i="3"/>
  <c r="H33" i="14"/>
  <c r="I125" i="3"/>
  <c r="G33" i="14"/>
  <c r="F33" s="1"/>
  <c r="H125" i="3"/>
  <c r="G125"/>
  <c r="F125"/>
  <c r="L124"/>
  <c r="E124"/>
  <c r="L123"/>
  <c r="E123"/>
  <c r="L122"/>
  <c r="Q36" i="15"/>
  <c r="E122" i="3"/>
  <c r="P36" i="15"/>
  <c r="K121" i="3"/>
  <c r="J121"/>
  <c r="I121"/>
  <c r="H121"/>
  <c r="G121"/>
  <c r="F121"/>
  <c r="L120"/>
  <c r="E120"/>
  <c r="L119"/>
  <c r="E119"/>
  <c r="M119"/>
  <c r="L118"/>
  <c r="E118"/>
  <c r="L117"/>
  <c r="Q40" i="15"/>
  <c r="E117" i="3"/>
  <c r="L116"/>
  <c r="E116"/>
  <c r="L114"/>
  <c r="M114"/>
  <c r="E114"/>
  <c r="L113"/>
  <c r="E113"/>
  <c r="E112"/>
  <c r="E32" i="14"/>
  <c r="K112" i="3"/>
  <c r="J112"/>
  <c r="I112"/>
  <c r="G32" i="14"/>
  <c r="H112" i="3"/>
  <c r="G112"/>
  <c r="F112"/>
  <c r="L111"/>
  <c r="E111"/>
  <c r="L110"/>
  <c r="E110"/>
  <c r="L109"/>
  <c r="E109"/>
  <c r="K108"/>
  <c r="I31" i="14"/>
  <c r="J108" i="3"/>
  <c r="H31" i="14"/>
  <c r="I108" i="3"/>
  <c r="G31" i="14"/>
  <c r="F31" s="1"/>
  <c r="H108" i="3"/>
  <c r="G108"/>
  <c r="F108"/>
  <c r="L107"/>
  <c r="M107"/>
  <c r="E107"/>
  <c r="L106"/>
  <c r="E106"/>
  <c r="L105"/>
  <c r="M105"/>
  <c r="E105"/>
  <c r="L104"/>
  <c r="E104"/>
  <c r="L103"/>
  <c r="E103"/>
  <c r="L102"/>
  <c r="E102"/>
  <c r="L101"/>
  <c r="M101"/>
  <c r="E101"/>
  <c r="L100"/>
  <c r="M100"/>
  <c r="E100"/>
  <c r="L99"/>
  <c r="E99"/>
  <c r="M99"/>
  <c r="L98"/>
  <c r="E98"/>
  <c r="M98"/>
  <c r="L97"/>
  <c r="E97"/>
  <c r="L96"/>
  <c r="E96"/>
  <c r="L95"/>
  <c r="E95"/>
  <c r="K94"/>
  <c r="J94"/>
  <c r="I94"/>
  <c r="H94"/>
  <c r="G94"/>
  <c r="F94"/>
  <c r="L93"/>
  <c r="E93"/>
  <c r="L92"/>
  <c r="L90"/>
  <c r="E92"/>
  <c r="L91"/>
  <c r="E91"/>
  <c r="K90"/>
  <c r="I30" i="14"/>
  <c r="I90" i="3"/>
  <c r="H90"/>
  <c r="F90"/>
  <c r="L89"/>
  <c r="E89"/>
  <c r="L88"/>
  <c r="E88"/>
  <c r="L86"/>
  <c r="E86"/>
  <c r="L85"/>
  <c r="E85"/>
  <c r="L84"/>
  <c r="E84"/>
  <c r="L83"/>
  <c r="E83"/>
  <c r="L82"/>
  <c r="E82"/>
  <c r="L81"/>
  <c r="E81"/>
  <c r="P20" i="15"/>
  <c r="L80" i="3"/>
  <c r="E80"/>
  <c r="L79"/>
  <c r="E79"/>
  <c r="L78"/>
  <c r="Q18" i="15"/>
  <c r="E78" i="3"/>
  <c r="L77"/>
  <c r="E77"/>
  <c r="P17" i="15"/>
  <c r="L76" i="3"/>
  <c r="E76"/>
  <c r="L75"/>
  <c r="E75"/>
  <c r="K74"/>
  <c r="I26" i="14"/>
  <c r="J74" i="3"/>
  <c r="H26" i="14"/>
  <c r="I74" i="3"/>
  <c r="G26" i="14"/>
  <c r="H74" i="3"/>
  <c r="G74"/>
  <c r="F74"/>
  <c r="L73"/>
  <c r="E73"/>
  <c r="M73"/>
  <c r="L72"/>
  <c r="E72"/>
  <c r="M72"/>
  <c r="L71"/>
  <c r="E71"/>
  <c r="L70"/>
  <c r="E70"/>
  <c r="M70"/>
  <c r="L69"/>
  <c r="E69"/>
  <c r="M69"/>
  <c r="L68"/>
  <c r="E68"/>
  <c r="M68"/>
  <c r="L67"/>
  <c r="E67"/>
  <c r="L66"/>
  <c r="E66"/>
  <c r="K65"/>
  <c r="J65"/>
  <c r="I65"/>
  <c r="H65"/>
  <c r="G65"/>
  <c r="F65"/>
  <c r="L64"/>
  <c r="E64"/>
  <c r="M64"/>
  <c r="L63"/>
  <c r="E63"/>
  <c r="L62"/>
  <c r="E62"/>
  <c r="M62"/>
  <c r="K61"/>
  <c r="J61"/>
  <c r="I61"/>
  <c r="G23" i="14"/>
  <c r="F23" s="1"/>
  <c r="H61" i="3"/>
  <c r="G61"/>
  <c r="F61"/>
  <c r="L60"/>
  <c r="E60"/>
  <c r="L59"/>
  <c r="E59"/>
  <c r="E58"/>
  <c r="M58"/>
  <c r="K58"/>
  <c r="J58"/>
  <c r="I58"/>
  <c r="H58"/>
  <c r="G58"/>
  <c r="F58"/>
  <c r="L57"/>
  <c r="E57"/>
  <c r="L56"/>
  <c r="E10" i="16"/>
  <c r="O10"/>
  <c r="E56" i="3"/>
  <c r="D10" i="16"/>
  <c r="L55" i="3"/>
  <c r="E55"/>
  <c r="L54"/>
  <c r="E54"/>
  <c r="L53"/>
  <c r="E53"/>
  <c r="K52"/>
  <c r="J52"/>
  <c r="I52"/>
  <c r="H52"/>
  <c r="G52"/>
  <c r="F52"/>
  <c r="L51"/>
  <c r="E51"/>
  <c r="L50"/>
  <c r="M50"/>
  <c r="E50"/>
  <c r="L49"/>
  <c r="E49"/>
  <c r="L48"/>
  <c r="E48"/>
  <c r="K47"/>
  <c r="J47"/>
  <c r="I47"/>
  <c r="H47"/>
  <c r="G47"/>
  <c r="F47"/>
  <c r="L46"/>
  <c r="E46"/>
  <c r="M46"/>
  <c r="L45"/>
  <c r="E45"/>
  <c r="L44"/>
  <c r="E44"/>
  <c r="L43"/>
  <c r="E43"/>
  <c r="M43"/>
  <c r="L42"/>
  <c r="M42"/>
  <c r="E42"/>
  <c r="L41"/>
  <c r="L39"/>
  <c r="E41"/>
  <c r="L40"/>
  <c r="E40"/>
  <c r="M40"/>
  <c r="K39"/>
  <c r="J39"/>
  <c r="I39"/>
  <c r="H39"/>
  <c r="G39"/>
  <c r="F39"/>
  <c r="L38"/>
  <c r="E38"/>
  <c r="M38"/>
  <c r="L37"/>
  <c r="E37"/>
  <c r="L36"/>
  <c r="E36"/>
  <c r="L35"/>
  <c r="E35"/>
  <c r="L34"/>
  <c r="E34"/>
  <c r="E33"/>
  <c r="K33"/>
  <c r="J33"/>
  <c r="I33"/>
  <c r="H33"/>
  <c r="G33"/>
  <c r="F33"/>
  <c r="L32"/>
  <c r="E32"/>
  <c r="M32"/>
  <c r="L31"/>
  <c r="E31"/>
  <c r="L30"/>
  <c r="E30"/>
  <c r="M30"/>
  <c r="L29"/>
  <c r="E29"/>
  <c r="E28"/>
  <c r="K28"/>
  <c r="J28"/>
  <c r="H23" i="14"/>
  <c r="I28" i="3"/>
  <c r="H28"/>
  <c r="G28"/>
  <c r="F28"/>
  <c r="L27"/>
  <c r="E27"/>
  <c r="L26"/>
  <c r="E26"/>
  <c r="L24"/>
  <c r="E24"/>
  <c r="L23"/>
  <c r="E23"/>
  <c r="F15"/>
  <c r="F757"/>
  <c r="Q2" i="15"/>
  <c r="B452" i="3"/>
  <c r="B451"/>
  <c r="B439"/>
  <c r="B436"/>
  <c r="B435"/>
  <c r="B354"/>
  <c r="B351"/>
  <c r="B350"/>
  <c r="B180"/>
  <c r="B177"/>
  <c r="B176"/>
  <c r="M607"/>
  <c r="M298"/>
  <c r="M299"/>
  <c r="M300"/>
  <c r="M395"/>
  <c r="M420"/>
  <c r="M421"/>
  <c r="M484"/>
  <c r="M485"/>
  <c r="M486"/>
  <c r="M518"/>
  <c r="M530"/>
  <c r="M535"/>
  <c r="M543"/>
  <c r="M558"/>
  <c r="M562"/>
  <c r="M568"/>
  <c r="M579"/>
  <c r="M583"/>
  <c r="M595"/>
  <c r="M537"/>
  <c r="M413"/>
  <c r="G429"/>
  <c r="I429"/>
  <c r="J429"/>
  <c r="T41" i="11"/>
  <c r="T109"/>
  <c r="S30"/>
  <c r="L101"/>
  <c r="T101"/>
  <c r="S39"/>
  <c r="T40"/>
  <c r="S66"/>
  <c r="T72"/>
  <c r="L70"/>
  <c r="T70"/>
  <c r="S76"/>
  <c r="T134"/>
  <c r="T32"/>
  <c r="L30"/>
  <c r="T30"/>
  <c r="T116"/>
  <c r="L115"/>
  <c r="T115"/>
  <c r="T122"/>
  <c r="E78" i="14"/>
  <c r="E79"/>
  <c r="E92"/>
  <c r="G88"/>
  <c r="Q130" i="15"/>
  <c r="M580" i="3"/>
  <c r="T128" i="11"/>
  <c r="L127"/>
  <c r="T127"/>
  <c r="T133"/>
  <c r="L131"/>
  <c r="T131"/>
  <c r="M371" i="3"/>
  <c r="E121"/>
  <c r="M122"/>
  <c r="Q27" i="15"/>
  <c r="P38"/>
  <c r="F38" s="1"/>
  <c r="T137" i="11"/>
  <c r="L33"/>
  <c r="T35"/>
  <c r="L34" i="16"/>
  <c r="L35"/>
  <c r="G34"/>
  <c r="G35"/>
  <c r="F34"/>
  <c r="F35"/>
  <c r="N34"/>
  <c r="N35"/>
  <c r="I34"/>
  <c r="I35"/>
  <c r="H34"/>
  <c r="H35"/>
  <c r="J34"/>
  <c r="J35"/>
  <c r="M34"/>
  <c r="M35"/>
  <c r="K34"/>
  <c r="K35"/>
  <c r="H64"/>
  <c r="L64"/>
  <c r="I64"/>
  <c r="M64"/>
  <c r="F64"/>
  <c r="J64"/>
  <c r="N64"/>
  <c r="G64"/>
  <c r="K64"/>
  <c r="L39" i="11"/>
  <c r="T39"/>
  <c r="L76"/>
  <c r="T76"/>
  <c r="M127" i="3"/>
  <c r="M79"/>
  <c r="P27" i="15"/>
  <c r="M109" i="3"/>
  <c r="L402"/>
  <c r="P117" i="15"/>
  <c r="L591" i="3"/>
  <c r="D54" i="16"/>
  <c r="D53" s="1"/>
  <c r="M405" i="3"/>
  <c r="M575"/>
  <c r="J54" i="15"/>
  <c r="L88"/>
  <c r="I104"/>
  <c r="J16"/>
  <c r="J17"/>
  <c r="I130"/>
  <c r="I129"/>
  <c r="J80"/>
  <c r="J43"/>
  <c r="I122"/>
  <c r="L124"/>
  <c r="I35"/>
  <c r="L66"/>
  <c r="L73"/>
  <c r="L51"/>
  <c r="L74"/>
  <c r="L65"/>
  <c r="J19"/>
  <c r="I69"/>
  <c r="J112"/>
  <c r="I87"/>
  <c r="I60"/>
  <c r="J122"/>
  <c r="J70"/>
  <c r="I113"/>
  <c r="I114" s="1"/>
  <c r="I80"/>
  <c r="L109"/>
  <c r="J35"/>
  <c r="I22"/>
  <c r="I59"/>
  <c r="I73"/>
  <c r="J25"/>
  <c r="J105"/>
  <c r="J53"/>
  <c r="J109"/>
  <c r="I19"/>
  <c r="L35"/>
  <c r="L131"/>
  <c r="L62"/>
  <c r="J69"/>
  <c r="L27"/>
  <c r="L4"/>
  <c r="I9" s="1"/>
  <c r="M116" i="3"/>
  <c r="M118"/>
  <c r="M155"/>
  <c r="M161"/>
  <c r="M87"/>
  <c r="B348"/>
  <c r="B449"/>
  <c r="M113"/>
  <c r="B174"/>
  <c r="P40" i="15"/>
  <c r="L83" i="11"/>
  <c r="T83"/>
  <c r="D55" i="16"/>
  <c r="L586" i="3"/>
  <c r="S83" i="11"/>
  <c r="P37" i="15"/>
  <c r="F37"/>
  <c r="T110" i="11"/>
  <c r="L108"/>
  <c r="T108"/>
  <c r="M589" i="3"/>
  <c r="E94" i="14"/>
  <c r="E72"/>
  <c r="P9" i="15"/>
  <c r="J15"/>
  <c r="F94" i="14"/>
  <c r="M76" i="3"/>
  <c r="M84"/>
  <c r="M140"/>
  <c r="M472"/>
  <c r="M476"/>
  <c r="M498"/>
  <c r="M502"/>
  <c r="M504"/>
  <c r="M508"/>
  <c r="M514"/>
  <c r="E47" i="16"/>
  <c r="O47" s="1"/>
  <c r="Q92" i="15"/>
  <c r="G92"/>
  <c r="M48" i="3"/>
  <c r="E45" i="16"/>
  <c r="O45"/>
  <c r="L497" i="3"/>
  <c r="E46" i="16"/>
  <c r="O46"/>
  <c r="M37" i="3"/>
  <c r="M63"/>
  <c r="M78"/>
  <c r="M86"/>
  <c r="M373"/>
  <c r="M379"/>
  <c r="M393"/>
  <c r="M401"/>
  <c r="M403"/>
  <c r="M510"/>
  <c r="E56" i="16"/>
  <c r="O56"/>
  <c r="I57" i="14"/>
  <c r="F57" s="1"/>
  <c r="M547" i="3"/>
  <c r="M129"/>
  <c r="M366"/>
  <c r="M370"/>
  <c r="M386"/>
  <c r="M519"/>
  <c r="E409"/>
  <c r="L383"/>
  <c r="L388"/>
  <c r="M392"/>
  <c r="M534"/>
  <c r="C2" i="16"/>
  <c r="B2" s="1"/>
  <c r="P98" i="15"/>
  <c r="F98"/>
  <c r="M411" i="3"/>
  <c r="M417"/>
  <c r="M473"/>
  <c r="M489"/>
  <c r="M493"/>
  <c r="M505"/>
  <c r="M553"/>
  <c r="M557"/>
  <c r="M560"/>
  <c r="E61"/>
  <c r="P113" i="15"/>
  <c r="L465" i="3"/>
  <c r="D45" i="16"/>
  <c r="M571" i="3"/>
  <c r="M131"/>
  <c r="M425"/>
  <c r="L426"/>
  <c r="L429"/>
  <c r="Q80" i="15"/>
  <c r="G80"/>
  <c r="E468" i="3"/>
  <c r="M551"/>
  <c r="Q93" i="15"/>
  <c r="M53" i="3"/>
  <c r="M57"/>
  <c r="M103"/>
  <c r="M120"/>
  <c r="M474"/>
  <c r="M490"/>
  <c r="M494"/>
  <c r="M500"/>
  <c r="M499"/>
  <c r="Q122" i="15"/>
  <c r="E65" i="16"/>
  <c r="M588" i="3"/>
  <c r="F91" i="14"/>
  <c r="Q113" i="15"/>
  <c r="G113"/>
  <c r="M117" i="3"/>
  <c r="M422"/>
  <c r="L468"/>
  <c r="E39" i="16"/>
  <c r="O39"/>
  <c r="M483" i="3"/>
  <c r="M487"/>
  <c r="M491"/>
  <c r="M495"/>
  <c r="M554"/>
  <c r="Q131" i="15"/>
  <c r="G131" s="1"/>
  <c r="B179" i="3"/>
  <c r="M168"/>
  <c r="M372"/>
  <c r="M407"/>
  <c r="E512"/>
  <c r="D48" i="16"/>
  <c r="B13" i="14"/>
  <c r="M111" i="3"/>
  <c r="I58" i="14"/>
  <c r="M408" i="3"/>
  <c r="M416"/>
  <c r="B438"/>
  <c r="H57" i="14"/>
  <c r="P87" i="15"/>
  <c r="F87" s="1"/>
  <c r="F89" s="1"/>
  <c r="B454" i="3"/>
  <c r="K429"/>
  <c r="M548"/>
  <c r="E541"/>
  <c r="F29" i="14"/>
  <c r="F69"/>
  <c r="F82"/>
  <c r="F90"/>
  <c r="F93"/>
  <c r="F96"/>
  <c r="L142" i="3"/>
  <c r="E16" i="16"/>
  <c r="O16" s="1"/>
  <c r="M464" i="3"/>
  <c r="M466"/>
  <c r="M369"/>
  <c r="M382"/>
  <c r="M400"/>
  <c r="E465"/>
  <c r="L478"/>
  <c r="E42" i="16"/>
  <c r="O42"/>
  <c r="Q91" i="15"/>
  <c r="Q95" s="1"/>
  <c r="M390" i="3"/>
  <c r="M545"/>
  <c r="M81"/>
  <c r="M520"/>
  <c r="F27" i="14"/>
  <c r="H30"/>
  <c r="M384" i="3"/>
  <c r="G30" i="14"/>
  <c r="M134" i="3"/>
  <c r="H87" i="14"/>
  <c r="M550" i="3"/>
  <c r="E75" i="14"/>
  <c r="P93" i="15"/>
  <c r="M480" i="3"/>
  <c r="M363"/>
  <c r="M367"/>
  <c r="M374"/>
  <c r="L471"/>
  <c r="I87" i="14"/>
  <c r="I86" s="1"/>
  <c r="M529" i="3"/>
  <c r="Q125" i="15"/>
  <c r="G125"/>
  <c r="N125"/>
  <c r="M83" i="3"/>
  <c r="G40" i="15"/>
  <c r="M496" i="3"/>
  <c r="D44" i="16"/>
  <c r="M540" i="3"/>
  <c r="E73" i="14"/>
  <c r="Q117" i="15"/>
  <c r="Q118" s="1"/>
  <c r="M592" i="3"/>
  <c r="M596"/>
  <c r="M549"/>
  <c r="P22" i="15"/>
  <c r="F22"/>
  <c r="L412" i="3"/>
  <c r="F597"/>
  <c r="F446"/>
  <c r="M552"/>
  <c r="M157"/>
  <c r="M167"/>
  <c r="E536"/>
  <c r="E93" i="14"/>
  <c r="F9" i="15"/>
  <c r="L136" i="11"/>
  <c r="T136"/>
  <c r="T33"/>
  <c r="T52"/>
  <c r="T67"/>
  <c r="T125"/>
  <c r="E516" i="3"/>
  <c r="M522"/>
  <c r="Q22" i="15"/>
  <c r="G22"/>
  <c r="M380" i="3"/>
  <c r="M385"/>
  <c r="G57" i="14"/>
  <c r="M415" i="3"/>
  <c r="M501"/>
  <c r="P122" i="15"/>
  <c r="F122"/>
  <c r="M574" i="3"/>
  <c r="M126"/>
  <c r="E91" i="14"/>
  <c r="M93" i="3"/>
  <c r="M465"/>
  <c r="Q94" i="15"/>
  <c r="D47" i="16"/>
  <c r="D66"/>
  <c r="E59"/>
  <c r="O59"/>
  <c r="M144" i="3"/>
  <c r="E391"/>
  <c r="M35"/>
  <c r="L139"/>
  <c r="M368"/>
  <c r="L409"/>
  <c r="M409"/>
  <c r="M423"/>
  <c r="E44" i="16"/>
  <c r="E43"/>
  <c r="D46"/>
  <c r="D43"/>
  <c r="M526" i="3"/>
  <c r="M572"/>
  <c r="M576"/>
  <c r="F60" i="14"/>
  <c r="I68"/>
  <c r="I66" s="1"/>
  <c r="F74"/>
  <c r="F79"/>
  <c r="Q15" i="15"/>
  <c r="G15" s="1"/>
  <c r="E90" i="3"/>
  <c r="M56"/>
  <c r="E108"/>
  <c r="E31" i="14"/>
  <c r="P130" i="15"/>
  <c r="F130"/>
  <c r="J419" i="3"/>
  <c r="E412"/>
  <c r="D42" i="16"/>
  <c r="P125" i="15"/>
  <c r="F125" s="1"/>
  <c r="E399" i="3"/>
  <c r="P16" i="15"/>
  <c r="F16"/>
  <c r="L361" i="3"/>
  <c r="G446"/>
  <c r="H88" i="14"/>
  <c r="H86" s="1"/>
  <c r="M532" i="3"/>
  <c r="M556"/>
  <c r="F84" i="14"/>
  <c r="D56" i="16"/>
  <c r="M587" i="3"/>
  <c r="M561"/>
  <c r="M559"/>
  <c r="M45"/>
  <c r="M51"/>
  <c r="M97"/>
  <c r="M376"/>
  <c r="L391"/>
  <c r="L399"/>
  <c r="M399"/>
  <c r="M470"/>
  <c r="E521"/>
  <c r="M584"/>
  <c r="F92" i="14"/>
  <c r="M153" i="3"/>
  <c r="D33" i="16"/>
  <c r="M424" i="3"/>
  <c r="M467"/>
  <c r="P92" i="15"/>
  <c r="F92"/>
  <c r="D39" i="16"/>
  <c r="M488" i="3"/>
  <c r="Q109" i="15"/>
  <c r="G109"/>
  <c r="M362" i="3"/>
  <c r="M477"/>
  <c r="Q98" i="15"/>
  <c r="G98"/>
  <c r="M513" i="3"/>
  <c r="L512"/>
  <c r="E48" i="16"/>
  <c r="O48"/>
  <c r="E96" i="14"/>
  <c r="E591" i="3"/>
  <c r="E95" i="14"/>
  <c r="M115" i="3"/>
  <c r="P15" i="15"/>
  <c r="F15" s="1"/>
  <c r="E82" i="14"/>
  <c r="M479" i="3"/>
  <c r="E478"/>
  <c r="M478"/>
  <c r="P91" i="15"/>
  <c r="M365" i="3"/>
  <c r="E160"/>
  <c r="D18" i="16"/>
  <c r="F355" i="3"/>
  <c r="F15" i="14"/>
  <c r="F456" i="3"/>
  <c r="F181"/>
  <c r="F440"/>
  <c r="P108" i="15"/>
  <c r="F108" s="1"/>
  <c r="E69" i="14"/>
  <c r="E68" s="1"/>
  <c r="D41" i="16"/>
  <c r="D40" s="1"/>
  <c r="E481" i="3"/>
  <c r="M481"/>
  <c r="M538"/>
  <c r="L536"/>
  <c r="E52" i="16"/>
  <c r="O52"/>
  <c r="D62"/>
  <c r="E544" i="3"/>
  <c r="M564"/>
  <c r="M82"/>
  <c r="M106"/>
  <c r="L541"/>
  <c r="M541"/>
  <c r="M542"/>
  <c r="F70" i="14"/>
  <c r="E139" i="3"/>
  <c r="P45" i="15"/>
  <c r="F45"/>
  <c r="E461" i="3"/>
  <c r="M475"/>
  <c r="P94" i="15"/>
  <c r="F94"/>
  <c r="E471" i="3"/>
  <c r="M471"/>
  <c r="E41" i="16"/>
  <c r="E40"/>
  <c r="Q108" i="15"/>
  <c r="L481" i="3"/>
  <c r="M482"/>
  <c r="E503"/>
  <c r="M509"/>
  <c r="I88" i="14"/>
  <c r="F88" s="1"/>
  <c r="K597" i="3"/>
  <c r="K446"/>
  <c r="M573"/>
  <c r="E586"/>
  <c r="M586"/>
  <c r="P131" i="15"/>
  <c r="F131"/>
  <c r="M590" i="3"/>
  <c r="H597"/>
  <c r="H446"/>
  <c r="H71" i="14"/>
  <c r="H68" s="1"/>
  <c r="E55" i="16"/>
  <c r="M546" i="3"/>
  <c r="M570"/>
  <c r="Q129" i="15"/>
  <c r="E74" i="14"/>
  <c r="M581" i="3"/>
  <c r="M36"/>
  <c r="Q16" i="15"/>
  <c r="G16"/>
  <c r="M110" i="3"/>
  <c r="L108"/>
  <c r="M506"/>
  <c r="L503"/>
  <c r="M567"/>
  <c r="E566"/>
  <c r="P129" i="15"/>
  <c r="D65" i="16"/>
  <c r="E90" i="14"/>
  <c r="Q43" i="15"/>
  <c r="G43"/>
  <c r="M31" i="3"/>
  <c r="L52"/>
  <c r="I62" i="14"/>
  <c r="K419" i="3"/>
  <c r="M427"/>
  <c r="P109" i="15"/>
  <c r="F109" s="1"/>
  <c r="M492" i="3"/>
  <c r="E70" i="14"/>
  <c r="E497" i="3"/>
  <c r="E71" i="14"/>
  <c r="L516" i="3"/>
  <c r="Q105" i="15"/>
  <c r="E531" i="3"/>
  <c r="M531"/>
  <c r="M533"/>
  <c r="E63" i="16"/>
  <c r="O63"/>
  <c r="M565" i="3"/>
  <c r="E84" i="14"/>
  <c r="J92" i="15"/>
  <c r="P97"/>
  <c r="P99"/>
  <c r="P104"/>
  <c r="F104"/>
  <c r="F106" s="1"/>
  <c r="D52" i="16"/>
  <c r="E85" i="14"/>
  <c r="D12" i="16"/>
  <c r="Q45" i="15"/>
  <c r="G45"/>
  <c r="E15" i="16"/>
  <c r="O15" s="1"/>
  <c r="O44"/>
  <c r="O41"/>
  <c r="G108" i="15"/>
  <c r="O55" i="16"/>
  <c r="E36" i="14"/>
  <c r="M512" i="3"/>
  <c r="M503"/>
  <c r="F91" i="15"/>
  <c r="D38" i="16"/>
  <c r="M536" i="3"/>
  <c r="P118" i="15"/>
  <c r="F116"/>
  <c r="M563" i="3"/>
  <c r="Q116" i="15"/>
  <c r="G77" i="14"/>
  <c r="G94" i="15"/>
  <c r="J597" i="3"/>
  <c r="J446"/>
  <c r="E375"/>
  <c r="M375"/>
  <c r="L375"/>
  <c r="M138"/>
  <c r="M95"/>
  <c r="P105" i="15"/>
  <c r="D49" i="16"/>
  <c r="M23" i="3"/>
  <c r="M139"/>
  <c r="E49" i="16"/>
  <c r="O49"/>
  <c r="M77" i="3"/>
  <c r="Q17" i="15"/>
  <c r="G17"/>
  <c r="M525" i="3"/>
  <c r="E524"/>
  <c r="P123" i="15"/>
  <c r="F123"/>
  <c r="L524" i="3"/>
  <c r="Q123" i="15"/>
  <c r="M528" i="3"/>
  <c r="D15" i="16"/>
  <c r="M67" i="3"/>
  <c r="M59"/>
  <c r="M124"/>
  <c r="L121"/>
  <c r="Q35" i="15"/>
  <c r="G35" s="1"/>
  <c r="N35" s="1"/>
  <c r="Q38"/>
  <c r="G38"/>
  <c r="M404" i="3"/>
  <c r="E402"/>
  <c r="M402"/>
  <c r="I419"/>
  <c r="T94" i="11"/>
  <c r="L92"/>
  <c r="T92"/>
  <c r="Q104" i="15"/>
  <c r="M497" i="3"/>
  <c r="E87" i="14"/>
  <c r="L47" i="3"/>
  <c r="M158"/>
  <c r="E151"/>
  <c r="D17" i="16"/>
  <c r="L160" i="3"/>
  <c r="M160"/>
  <c r="M163"/>
  <c r="M463"/>
  <c r="L461"/>
  <c r="E38" i="16"/>
  <c r="O38"/>
  <c r="Q87" i="15"/>
  <c r="L521" i="3"/>
  <c r="M521"/>
  <c r="M523"/>
  <c r="Q110" i="15"/>
  <c r="M468" i="3"/>
  <c r="L33"/>
  <c r="M44"/>
  <c r="L61"/>
  <c r="H58" i="14"/>
  <c r="H56" s="1"/>
  <c r="M387" i="3"/>
  <c r="E383"/>
  <c r="M383"/>
  <c r="E388"/>
  <c r="M388"/>
  <c r="M389"/>
  <c r="M428"/>
  <c r="E426"/>
  <c r="E59" i="14"/>
  <c r="E27"/>
  <c r="E74" i="3"/>
  <c r="D11" i="16"/>
  <c r="P21" i="15"/>
  <c r="F21"/>
  <c r="M75" i="3"/>
  <c r="E62" i="14"/>
  <c r="M412" i="3"/>
  <c r="M29"/>
  <c r="I169"/>
  <c r="M88"/>
  <c r="E14" i="16"/>
  <c r="O14"/>
  <c r="Q19" i="15"/>
  <c r="G19"/>
  <c r="N19" s="1"/>
  <c r="M137" i="3"/>
  <c r="E142"/>
  <c r="M142"/>
  <c r="P42" i="15"/>
  <c r="F42"/>
  <c r="M143" i="3"/>
  <c r="M364"/>
  <c r="E361"/>
  <c r="H419"/>
  <c r="M41"/>
  <c r="E39"/>
  <c r="M39"/>
  <c r="Q21" i="15"/>
  <c r="G21"/>
  <c r="M80" i="3"/>
  <c r="P43" i="15"/>
  <c r="F43"/>
  <c r="M147" i="3"/>
  <c r="M569"/>
  <c r="J28" i="11"/>
  <c r="U145"/>
  <c r="Q42" i="15"/>
  <c r="M152" i="3"/>
  <c r="M164"/>
  <c r="M517"/>
  <c r="R145" i="11"/>
  <c r="S48"/>
  <c r="S145"/>
  <c r="T152"/>
  <c r="L48"/>
  <c r="T48"/>
  <c r="L544" i="3"/>
  <c r="M544"/>
  <c r="P145" i="11"/>
  <c r="I14" i="15"/>
  <c r="I112"/>
  <c r="L37"/>
  <c r="J58"/>
  <c r="J14"/>
  <c r="L45"/>
  <c r="L43"/>
  <c r="L19"/>
  <c r="L55"/>
  <c r="L21"/>
  <c r="J51"/>
  <c r="J22"/>
  <c r="I117"/>
  <c r="J66"/>
  <c r="I20"/>
  <c r="L66" i="11"/>
  <c r="T66"/>
  <c r="M26" i="3"/>
  <c r="M577"/>
  <c r="S92" i="11"/>
  <c r="E18" i="16"/>
  <c r="O18"/>
  <c r="G104" i="15"/>
  <c r="F105"/>
  <c r="P106"/>
  <c r="G42"/>
  <c r="L145" i="11"/>
  <c r="E50" i="16"/>
  <c r="O50"/>
  <c r="E429" i="3"/>
  <c r="P80" i="15"/>
  <c r="F80"/>
  <c r="G87"/>
  <c r="D50" i="16"/>
  <c r="E26" i="14"/>
  <c r="M461" i="3"/>
  <c r="T21" i="11"/>
  <c r="T12"/>
  <c r="T15"/>
  <c r="T22"/>
  <c r="T29"/>
  <c r="T28"/>
  <c r="T20"/>
  <c r="T146"/>
  <c r="J9" i="15"/>
  <c r="N9"/>
  <c r="M398" i="3"/>
  <c r="L396"/>
  <c r="L419"/>
  <c r="Q79" i="15"/>
  <c r="E396" i="3"/>
  <c r="M396"/>
  <c r="M397"/>
  <c r="M91"/>
  <c r="C6381"/>
  <c r="M6383"/>
  <c r="L6498"/>
  <c r="M6401"/>
  <c r="M6419"/>
  <c r="M6423"/>
  <c r="M6384"/>
  <c r="M6402"/>
  <c r="M6420"/>
  <c r="M6494"/>
  <c r="M6437"/>
  <c r="M6469"/>
  <c r="M6481"/>
  <c r="E6489"/>
  <c r="M6489"/>
  <c r="C6244"/>
  <c r="M6343"/>
  <c r="M6246"/>
  <c r="L6361"/>
  <c r="M6247"/>
  <c r="E6249"/>
  <c r="M6249"/>
  <c r="E6255"/>
  <c r="M6255"/>
  <c r="M6265"/>
  <c r="M6283"/>
  <c r="E6317"/>
  <c r="M6317"/>
  <c r="M6357"/>
  <c r="M6300"/>
  <c r="M6332"/>
  <c r="M6344"/>
  <c r="E6352"/>
  <c r="M6352"/>
  <c r="C6107"/>
  <c r="M6206"/>
  <c r="M6109"/>
  <c r="M6110"/>
  <c r="E6112"/>
  <c r="M6112"/>
  <c r="E6118"/>
  <c r="M6118"/>
  <c r="M6128"/>
  <c r="M6146"/>
  <c r="E6180"/>
  <c r="M6180"/>
  <c r="E6198"/>
  <c r="M6198"/>
  <c r="M6220"/>
  <c r="M6163"/>
  <c r="M6195"/>
  <c r="M6207"/>
  <c r="E6215"/>
  <c r="C5970"/>
  <c r="M6025"/>
  <c r="M6069"/>
  <c r="M5972"/>
  <c r="M5973"/>
  <c r="M5991"/>
  <c r="M6009"/>
  <c r="M6083"/>
  <c r="M6026"/>
  <c r="M6058"/>
  <c r="M6070"/>
  <c r="E6078"/>
  <c r="M6078"/>
  <c r="M5946"/>
  <c r="E5853"/>
  <c r="M5853"/>
  <c r="M5889"/>
  <c r="M5921"/>
  <c r="M5933"/>
  <c r="E5941"/>
  <c r="M5941"/>
  <c r="C5833"/>
  <c r="L5897"/>
  <c r="M5897"/>
  <c r="L5913"/>
  <c r="M5913"/>
  <c r="C5696"/>
  <c r="M5751"/>
  <c r="M5698"/>
  <c r="M5699"/>
  <c r="E5701"/>
  <c r="M5701"/>
  <c r="E5707"/>
  <c r="M5707"/>
  <c r="M5717"/>
  <c r="M5735"/>
  <c r="M5809"/>
  <c r="M5752"/>
  <c r="M5784"/>
  <c r="M5796"/>
  <c r="E5804"/>
  <c r="M5804"/>
  <c r="L5804"/>
  <c r="L5813"/>
  <c r="M5561"/>
  <c r="M5639"/>
  <c r="M5597"/>
  <c r="M5601"/>
  <c r="M5562"/>
  <c r="E5564"/>
  <c r="M5564"/>
  <c r="E5570"/>
  <c r="M5570"/>
  <c r="M5580"/>
  <c r="M5598"/>
  <c r="M5672"/>
  <c r="M5615"/>
  <c r="M5647"/>
  <c r="M5659"/>
  <c r="E5667"/>
  <c r="M5667"/>
  <c r="C5559"/>
  <c r="M5424"/>
  <c r="M5442"/>
  <c r="M5460"/>
  <c r="M5509"/>
  <c r="M5521"/>
  <c r="M5425"/>
  <c r="E5433"/>
  <c r="M5433"/>
  <c r="M5443"/>
  <c r="M5461"/>
  <c r="M5535"/>
  <c r="M5478"/>
  <c r="M5510"/>
  <c r="M5522"/>
  <c r="E5530"/>
  <c r="M5530"/>
  <c r="C5422"/>
  <c r="L5502"/>
  <c r="C5285"/>
  <c r="M5340"/>
  <c r="M5384"/>
  <c r="M5372"/>
  <c r="M5288"/>
  <c r="E5290"/>
  <c r="M5290"/>
  <c r="E5296"/>
  <c r="M5306"/>
  <c r="M5324"/>
  <c r="E5358"/>
  <c r="M5358"/>
  <c r="M5398"/>
  <c r="M5341"/>
  <c r="M5373"/>
  <c r="M5385"/>
  <c r="E5393"/>
  <c r="M5393"/>
  <c r="C5148"/>
  <c r="M5247"/>
  <c r="M5150"/>
  <c r="M5151"/>
  <c r="E5153"/>
  <c r="M5153"/>
  <c r="E5159"/>
  <c r="M5159"/>
  <c r="M5169"/>
  <c r="M5187"/>
  <c r="E5221"/>
  <c r="M5221"/>
  <c r="M5261"/>
  <c r="M5204"/>
  <c r="M5236"/>
  <c r="M5248"/>
  <c r="E5256"/>
  <c r="M5256"/>
  <c r="M5066"/>
  <c r="M5110"/>
  <c r="M5013"/>
  <c r="M5014"/>
  <c r="E5016"/>
  <c r="M5016"/>
  <c r="E5022"/>
  <c r="M5022"/>
  <c r="M5032"/>
  <c r="M5050"/>
  <c r="M5124"/>
  <c r="M5067"/>
  <c r="M5099"/>
  <c r="M5111"/>
  <c r="E5119"/>
  <c r="M5119"/>
  <c r="C5011"/>
  <c r="M4929"/>
  <c r="M4973"/>
  <c r="M4876"/>
  <c r="M4877"/>
  <c r="E4879"/>
  <c r="M4879"/>
  <c r="E4885"/>
  <c r="M4885"/>
  <c r="M4895"/>
  <c r="M4913"/>
  <c r="E4947"/>
  <c r="M4947"/>
  <c r="M4987"/>
  <c r="M4930"/>
  <c r="M4962"/>
  <c r="M4974"/>
  <c r="E4982"/>
  <c r="M4982"/>
  <c r="C4874"/>
  <c r="M4792"/>
  <c r="M4801"/>
  <c r="M4836"/>
  <c r="L4854"/>
  <c r="M4817"/>
  <c r="M4824"/>
  <c r="M4740"/>
  <c r="E4742"/>
  <c r="M4742"/>
  <c r="E4748"/>
  <c r="M4748"/>
  <c r="M4758"/>
  <c r="M4776"/>
  <c r="E4810"/>
  <c r="M4810"/>
  <c r="M4850"/>
  <c r="M4793"/>
  <c r="M4825"/>
  <c r="M4837"/>
  <c r="E4845"/>
  <c r="M4845"/>
  <c r="C4737"/>
  <c r="C4600"/>
  <c r="M4699"/>
  <c r="M4602"/>
  <c r="M4603"/>
  <c r="E4605"/>
  <c r="E4611"/>
  <c r="M4611"/>
  <c r="M4621"/>
  <c r="M4639"/>
  <c r="M4713"/>
  <c r="M4656"/>
  <c r="M4688"/>
  <c r="M4700"/>
  <c r="E4708"/>
  <c r="M4708"/>
  <c r="M4501"/>
  <c r="M4465"/>
  <c r="M4562"/>
  <c r="M4466"/>
  <c r="M4484"/>
  <c r="M4502"/>
  <c r="M4576"/>
  <c r="M4519"/>
  <c r="M4551"/>
  <c r="M4563"/>
  <c r="E4571"/>
  <c r="M4571"/>
  <c r="C4463"/>
  <c r="L4543"/>
  <c r="M4381"/>
  <c r="M4328"/>
  <c r="M4329"/>
  <c r="M4347"/>
  <c r="M4365"/>
  <c r="M4439"/>
  <c r="M4382"/>
  <c r="M4414"/>
  <c r="M4426"/>
  <c r="E4434"/>
  <c r="C4326"/>
  <c r="L4406"/>
  <c r="L4434"/>
  <c r="L4443"/>
  <c r="M4237"/>
  <c r="M4276"/>
  <c r="M4288"/>
  <c r="L4191"/>
  <c r="E4194"/>
  <c r="M4194"/>
  <c r="L4209"/>
  <c r="M4228"/>
  <c r="E4262"/>
  <c r="M4262"/>
  <c r="M4302"/>
  <c r="M4203"/>
  <c r="E4209"/>
  <c r="M4209"/>
  <c r="E4227"/>
  <c r="M4227"/>
  <c r="M4245"/>
  <c r="M4277"/>
  <c r="M4283"/>
  <c r="M4289"/>
  <c r="M4295"/>
  <c r="E4297"/>
  <c r="M4297"/>
  <c r="C4189"/>
  <c r="M4072"/>
  <c r="M4151"/>
  <c r="M4054"/>
  <c r="M4139"/>
  <c r="E4116"/>
  <c r="M4055"/>
  <c r="E4057"/>
  <c r="E4063"/>
  <c r="M4063"/>
  <c r="M4073"/>
  <c r="M4091"/>
  <c r="E4125"/>
  <c r="M4165"/>
  <c r="M4108"/>
  <c r="M4140"/>
  <c r="M4152"/>
  <c r="E4160"/>
  <c r="M4160"/>
  <c r="C4052"/>
  <c r="M3970"/>
  <c r="M4002"/>
  <c r="M4014"/>
  <c r="M3918"/>
  <c r="E3920"/>
  <c r="M3920"/>
  <c r="E3926"/>
  <c r="M3926"/>
  <c r="M3936"/>
  <c r="M3954"/>
  <c r="M4028"/>
  <c r="M3971"/>
  <c r="M4003"/>
  <c r="M4015"/>
  <c r="E4023"/>
  <c r="C3915"/>
  <c r="L3995"/>
  <c r="M3995"/>
  <c r="L4023"/>
  <c r="C3778"/>
  <c r="M3780"/>
  <c r="M3781"/>
  <c r="E3783"/>
  <c r="E3789"/>
  <c r="M3789"/>
  <c r="M3799"/>
  <c r="M3817"/>
  <c r="E3851"/>
  <c r="M3851"/>
  <c r="M3891"/>
  <c r="M3834"/>
  <c r="M3866"/>
  <c r="M3878"/>
  <c r="E3886"/>
  <c r="M3886"/>
  <c r="M3728"/>
  <c r="M3740"/>
  <c r="M3643"/>
  <c r="E3661"/>
  <c r="M3661"/>
  <c r="M3697"/>
  <c r="M3729"/>
  <c r="M3741"/>
  <c r="E3749"/>
  <c r="C3641"/>
  <c r="L3683"/>
  <c r="M3683"/>
  <c r="L3689"/>
  <c r="M3689"/>
  <c r="L3705"/>
  <c r="L3721"/>
  <c r="M3721"/>
  <c r="L3749"/>
  <c r="C3504"/>
  <c r="M3559"/>
  <c r="M3603"/>
  <c r="M3506"/>
  <c r="M3507"/>
  <c r="E3509"/>
  <c r="M3509"/>
  <c r="E3515"/>
  <c r="M3515"/>
  <c r="M3525"/>
  <c r="M3543"/>
  <c r="M3617"/>
  <c r="M3560"/>
  <c r="M3592"/>
  <c r="M3604"/>
  <c r="E3612"/>
  <c r="M3612"/>
  <c r="M3454"/>
  <c r="M3387"/>
  <c r="M3405"/>
  <c r="M3370"/>
  <c r="E3372"/>
  <c r="M3372"/>
  <c r="E3378"/>
  <c r="M3378"/>
  <c r="M3388"/>
  <c r="M3406"/>
  <c r="M3480"/>
  <c r="M3423"/>
  <c r="M3455"/>
  <c r="M3467"/>
  <c r="E3475"/>
  <c r="M3475"/>
  <c r="C3367"/>
  <c r="M3329"/>
  <c r="M3232"/>
  <c r="M3233"/>
  <c r="E3235"/>
  <c r="E3241"/>
  <c r="M3241"/>
  <c r="M3251"/>
  <c r="M3269"/>
  <c r="E3303"/>
  <c r="M3343"/>
  <c r="M3286"/>
  <c r="M3318"/>
  <c r="M3330"/>
  <c r="E3338"/>
  <c r="M3338"/>
  <c r="C3230"/>
  <c r="C3093"/>
  <c r="M3096"/>
  <c r="E3098"/>
  <c r="M3098"/>
  <c r="E3104"/>
  <c r="M3104"/>
  <c r="M3114"/>
  <c r="M3132"/>
  <c r="E3166"/>
  <c r="M3206"/>
  <c r="M3149"/>
  <c r="M3181"/>
  <c r="M3193"/>
  <c r="E3201"/>
  <c r="C2956"/>
  <c r="M2958"/>
  <c r="L3073"/>
  <c r="M2976"/>
  <c r="M2994"/>
  <c r="M2998"/>
  <c r="M2959"/>
  <c r="E2961"/>
  <c r="M2961"/>
  <c r="E2967"/>
  <c r="M2967"/>
  <c r="M2977"/>
  <c r="M2995"/>
  <c r="E3029"/>
  <c r="M3029"/>
  <c r="M3069"/>
  <c r="M3012"/>
  <c r="M3044"/>
  <c r="M3056"/>
  <c r="E3064"/>
  <c r="M3064"/>
  <c r="C2819"/>
  <c r="M2821"/>
  <c r="L2936"/>
  <c r="M2839"/>
  <c r="M2857"/>
  <c r="M2861"/>
  <c r="M2822"/>
  <c r="E2824"/>
  <c r="M2824"/>
  <c r="E2830"/>
  <c r="M2830"/>
  <c r="M2840"/>
  <c r="M2858"/>
  <c r="E2892"/>
  <c r="M2892"/>
  <c r="M2932"/>
  <c r="M2875"/>
  <c r="M2907"/>
  <c r="M2919"/>
  <c r="E2927"/>
  <c r="M2927"/>
  <c r="C2682"/>
  <c r="M2684"/>
  <c r="L2799"/>
  <c r="M2702"/>
  <c r="M2720"/>
  <c r="M2724"/>
  <c r="M2685"/>
  <c r="E2687"/>
  <c r="M2687"/>
  <c r="E2693"/>
  <c r="M2693"/>
  <c r="M2703"/>
  <c r="M2721"/>
  <c r="E2755"/>
  <c r="M2755"/>
  <c r="M2795"/>
  <c r="M2738"/>
  <c r="M2770"/>
  <c r="M2782"/>
  <c r="E2790"/>
  <c r="M2790"/>
  <c r="M2658"/>
  <c r="E2565"/>
  <c r="M2565"/>
  <c r="M2601"/>
  <c r="M2633"/>
  <c r="M2645"/>
  <c r="E2653"/>
  <c r="M2653"/>
  <c r="C2545"/>
  <c r="L2587"/>
  <c r="L2593"/>
  <c r="M2593"/>
  <c r="L2609"/>
  <c r="M2609"/>
  <c r="L2625"/>
  <c r="C2408"/>
  <c r="M2446"/>
  <c r="M2450"/>
  <c r="M2411"/>
  <c r="E2413"/>
  <c r="M2413"/>
  <c r="E2419"/>
  <c r="M2429"/>
  <c r="M2447"/>
  <c r="M2521"/>
  <c r="M2464"/>
  <c r="M2496"/>
  <c r="M2508"/>
  <c r="E2516"/>
  <c r="M2516"/>
  <c r="M2273"/>
  <c r="M2309"/>
  <c r="M2313"/>
  <c r="M2274"/>
  <c r="E2276"/>
  <c r="E2282"/>
  <c r="M2282"/>
  <c r="M2292"/>
  <c r="M2310"/>
  <c r="M2384"/>
  <c r="M2327"/>
  <c r="M2359"/>
  <c r="M2371"/>
  <c r="E2379"/>
  <c r="M2379"/>
  <c r="C2134"/>
  <c r="M2136"/>
  <c r="M2137"/>
  <c r="E2139"/>
  <c r="M2139"/>
  <c r="E2145"/>
  <c r="M2155"/>
  <c r="M2173"/>
  <c r="E2207"/>
  <c r="M2247"/>
  <c r="M2190"/>
  <c r="M2222"/>
  <c r="M2234"/>
  <c r="E2242"/>
  <c r="M2242"/>
  <c r="M1999"/>
  <c r="M2017"/>
  <c r="M2000"/>
  <c r="M2018"/>
  <c r="M2036"/>
  <c r="M2110"/>
  <c r="M2053"/>
  <c r="M2085"/>
  <c r="M2097"/>
  <c r="E2105"/>
  <c r="C1997"/>
  <c r="M1862"/>
  <c r="M1880"/>
  <c r="M1898"/>
  <c r="M1863"/>
  <c r="E1865"/>
  <c r="M1865"/>
  <c r="E1871"/>
  <c r="M1871"/>
  <c r="M1881"/>
  <c r="M1899"/>
  <c r="E1933"/>
  <c r="M1933"/>
  <c r="M1973"/>
  <c r="M1916"/>
  <c r="M1948"/>
  <c r="M1960"/>
  <c r="E1968"/>
  <c r="M1968"/>
  <c r="C1860"/>
  <c r="M1761"/>
  <c r="M1726"/>
  <c r="E1728"/>
  <c r="E1734"/>
  <c r="M1762"/>
  <c r="E1796"/>
  <c r="M1796"/>
  <c r="M1836"/>
  <c r="M1779"/>
  <c r="M1811"/>
  <c r="M1823"/>
  <c r="E1831"/>
  <c r="M1831"/>
  <c r="C1723"/>
  <c r="M1685"/>
  <c r="M1588"/>
  <c r="M1589"/>
  <c r="E1591"/>
  <c r="M1591"/>
  <c r="E1597"/>
  <c r="M1597"/>
  <c r="M1607"/>
  <c r="M1625"/>
  <c r="E1659"/>
  <c r="M1659"/>
  <c r="M1699"/>
  <c r="M1642"/>
  <c r="M1674"/>
  <c r="M1686"/>
  <c r="E1694"/>
  <c r="M1694"/>
  <c r="C1586"/>
  <c r="M1491"/>
  <c r="M1451"/>
  <c r="M1452"/>
  <c r="M1470"/>
  <c r="M1488"/>
  <c r="M1562"/>
  <c r="M1505"/>
  <c r="M1537"/>
  <c r="M1549"/>
  <c r="E1557"/>
  <c r="M1557"/>
  <c r="C1449"/>
  <c r="L1529"/>
  <c r="L1557"/>
  <c r="C1312"/>
  <c r="M1314"/>
  <c r="M1332"/>
  <c r="M1350"/>
  <c r="M1315"/>
  <c r="E1317"/>
  <c r="M1317"/>
  <c r="E1323"/>
  <c r="M1323"/>
  <c r="M1333"/>
  <c r="M1351"/>
  <c r="E1385"/>
  <c r="M1385"/>
  <c r="M1425"/>
  <c r="M1368"/>
  <c r="M1400"/>
  <c r="M1412"/>
  <c r="E1420"/>
  <c r="M1420"/>
  <c r="M1262"/>
  <c r="M1274"/>
  <c r="M1288"/>
  <c r="E1195"/>
  <c r="M1231"/>
  <c r="M1263"/>
  <c r="M1275"/>
  <c r="E1283"/>
  <c r="C1175"/>
  <c r="L1217"/>
  <c r="M1217"/>
  <c r="L1223"/>
  <c r="L1239"/>
  <c r="L1255"/>
  <c r="L1283"/>
  <c r="C1038"/>
  <c r="M1041"/>
  <c r="M1059"/>
  <c r="M1077"/>
  <c r="M1151"/>
  <c r="M1094"/>
  <c r="M1126"/>
  <c r="M1138"/>
  <c r="E1146"/>
  <c r="C901"/>
  <c r="M1000"/>
  <c r="L67" i="15"/>
  <c r="M903" i="3"/>
  <c r="M981"/>
  <c r="M988"/>
  <c r="M904"/>
  <c r="E912"/>
  <c r="M912"/>
  <c r="M922"/>
  <c r="M940"/>
  <c r="M1014"/>
  <c r="M957"/>
  <c r="M989"/>
  <c r="M1001"/>
  <c r="E1009"/>
  <c r="M1009"/>
  <c r="M766"/>
  <c r="M767"/>
  <c r="E769"/>
  <c r="M769"/>
  <c r="E775"/>
  <c r="M775"/>
  <c r="M785"/>
  <c r="M803"/>
  <c r="E837"/>
  <c r="M837"/>
  <c r="E855"/>
  <c r="M877"/>
  <c r="M820"/>
  <c r="M852"/>
  <c r="M864"/>
  <c r="E872"/>
  <c r="M872"/>
  <c r="C764"/>
  <c r="L75" i="15"/>
  <c r="M726" i="3"/>
  <c r="M630"/>
  <c r="M648"/>
  <c r="M666"/>
  <c r="M740"/>
  <c r="M683"/>
  <c r="M715"/>
  <c r="M727"/>
  <c r="E735"/>
  <c r="F129" i="15"/>
  <c r="P132"/>
  <c r="M49" i="3"/>
  <c r="E47"/>
  <c r="M47"/>
  <c r="M89"/>
  <c r="Q20" i="15"/>
  <c r="G20"/>
  <c r="L74" i="3"/>
  <c r="E11" i="16"/>
  <c r="O11"/>
  <c r="E12"/>
  <c r="O12"/>
  <c r="M90" i="3"/>
  <c r="T147" i="11"/>
  <c r="T26"/>
  <c r="T18"/>
  <c r="T145"/>
  <c r="T27"/>
  <c r="T17"/>
  <c r="T150"/>
  <c r="E57" i="14"/>
  <c r="F93" i="15"/>
  <c r="P95"/>
  <c r="M61" i="3"/>
  <c r="P35" i="15"/>
  <c r="F35" s="1"/>
  <c r="M121" i="3"/>
  <c r="M60"/>
  <c r="L58"/>
  <c r="M66"/>
  <c r="L65"/>
  <c r="T151" i="11"/>
  <c r="T23"/>
  <c r="T16"/>
  <c r="T14"/>
  <c r="T153"/>
  <c r="M426" i="3"/>
  <c r="D16" i="16"/>
  <c r="P110" i="15"/>
  <c r="E52" i="3"/>
  <c r="M52"/>
  <c r="M54"/>
  <c r="G129" i="15"/>
  <c r="I23" i="14"/>
  <c r="K169" i="3"/>
  <c r="M71"/>
  <c r="E65"/>
  <c r="M65"/>
  <c r="M96"/>
  <c r="L94"/>
  <c r="E88" i="14"/>
  <c r="E86"/>
  <c r="P44" i="15"/>
  <c r="Q14"/>
  <c r="G14"/>
  <c r="T19" i="11"/>
  <c r="T13"/>
  <c r="T24"/>
  <c r="T154"/>
  <c r="T25"/>
  <c r="M524" i="3"/>
  <c r="E37" i="14"/>
  <c r="M361" i="3"/>
  <c r="M34"/>
  <c r="E597"/>
  <c r="E446"/>
  <c r="E76" i="14"/>
  <c r="J169" i="3"/>
  <c r="M92"/>
  <c r="M27"/>
  <c r="E22"/>
  <c r="H169"/>
  <c r="E94"/>
  <c r="M104"/>
  <c r="L125"/>
  <c r="E13" i="16"/>
  <c r="O13"/>
  <c r="Q26" i="15"/>
  <c r="G169" i="3"/>
  <c r="M102"/>
  <c r="I32" i="14"/>
  <c r="L112" i="3"/>
  <c r="M128"/>
  <c r="E125"/>
  <c r="Q97" i="15"/>
  <c r="E89" i="14"/>
  <c r="M516" i="3"/>
  <c r="M108"/>
  <c r="O65" i="16"/>
  <c r="L22" i="3"/>
  <c r="M24"/>
  <c r="L28"/>
  <c r="M28"/>
  <c r="E29" i="14"/>
  <c r="P18" i="15"/>
  <c r="F18"/>
  <c r="M85" i="3"/>
  <c r="Q37" i="15"/>
  <c r="G37"/>
  <c r="M123" i="3"/>
  <c r="P26" i="15"/>
  <c r="F26"/>
  <c r="M136" i="3"/>
  <c r="F169"/>
  <c r="M55"/>
  <c r="E28" i="14"/>
  <c r="H32"/>
  <c r="P25" i="15"/>
  <c r="M135" i="3"/>
  <c r="I37" i="14"/>
  <c r="L151" i="3"/>
  <c r="M151"/>
  <c r="M4406"/>
  <c r="M4191"/>
  <c r="M4023"/>
  <c r="M3749"/>
  <c r="E3073"/>
  <c r="E2936"/>
  <c r="E2799"/>
  <c r="M1283"/>
  <c r="F194"/>
  <c r="F192"/>
  <c r="E189"/>
  <c r="E198"/>
  <c r="J221"/>
  <c r="J217"/>
  <c r="K214"/>
  <c r="K212"/>
  <c r="K210"/>
  <c r="K208"/>
  <c r="K206"/>
  <c r="L202"/>
  <c r="J200"/>
  <c r="J197"/>
  <c r="I194"/>
  <c r="E191"/>
  <c r="H188"/>
  <c r="G220"/>
  <c r="G216"/>
  <c r="F214"/>
  <c r="F212"/>
  <c r="F210"/>
  <c r="F208"/>
  <c r="F206"/>
  <c r="G202"/>
  <c r="I200"/>
  <c r="E200"/>
  <c r="M200" s="1"/>
  <c r="E199"/>
  <c r="I197"/>
  <c r="H195"/>
  <c r="L194"/>
  <c r="H193"/>
  <c r="L192"/>
  <c r="H191"/>
  <c r="K189"/>
  <c r="G189"/>
  <c r="K188"/>
  <c r="G188"/>
  <c r="I198"/>
  <c r="L198"/>
  <c r="M198"/>
  <c r="F222"/>
  <c r="F221"/>
  <c r="F220"/>
  <c r="F219"/>
  <c r="F218"/>
  <c r="F217"/>
  <c r="F216"/>
  <c r="I215"/>
  <c r="E215"/>
  <c r="I214"/>
  <c r="E214"/>
  <c r="I213"/>
  <c r="E213"/>
  <c r="I212"/>
  <c r="E212"/>
  <c r="I211"/>
  <c r="E211"/>
  <c r="I210"/>
  <c r="E210"/>
  <c r="I209"/>
  <c r="E209"/>
  <c r="I208"/>
  <c r="E208"/>
  <c r="I207"/>
  <c r="E207"/>
  <c r="I206"/>
  <c r="E206"/>
  <c r="J203"/>
  <c r="F203"/>
  <c r="J202"/>
  <c r="F202"/>
  <c r="J201"/>
  <c r="F201"/>
  <c r="H200"/>
  <c r="L199"/>
  <c r="H199"/>
  <c r="L197"/>
  <c r="H197"/>
  <c r="K195"/>
  <c r="G195"/>
  <c r="K194"/>
  <c r="G194"/>
  <c r="K193"/>
  <c r="G193"/>
  <c r="K192"/>
  <c r="G192"/>
  <c r="K191"/>
  <c r="G191"/>
  <c r="J189"/>
  <c r="F189"/>
  <c r="J188"/>
  <c r="F188"/>
  <c r="K198"/>
  <c r="F198"/>
  <c r="J198"/>
  <c r="M735"/>
  <c r="G26" i="15"/>
  <c r="P28"/>
  <c r="F25"/>
  <c r="Q99"/>
  <c r="G97"/>
  <c r="D13" i="16"/>
  <c r="E33" i="14"/>
  <c r="M125" i="3"/>
  <c r="M22"/>
  <c r="Q44" i="15"/>
  <c r="E17" i="16"/>
  <c r="O17" s="1"/>
  <c r="M94" i="3"/>
  <c r="E30" i="14"/>
  <c r="P14" i="15"/>
  <c r="F14" s="1"/>
  <c r="Q13"/>
  <c r="F44"/>
  <c r="P46"/>
  <c r="M2950" i="3"/>
  <c r="M2948"/>
  <c r="M2944"/>
  <c r="M2943"/>
  <c r="M2940"/>
  <c r="M3073"/>
  <c r="M2955"/>
  <c r="M2953"/>
  <c r="M2949"/>
  <c r="M2946"/>
  <c r="M2942"/>
  <c r="M3075"/>
  <c r="M2957"/>
  <c r="M2952"/>
  <c r="M2947"/>
  <c r="M2945"/>
  <c r="M3074"/>
  <c r="M2956"/>
  <c r="M2954"/>
  <c r="M2951"/>
  <c r="M2941"/>
  <c r="M2813"/>
  <c r="M2811"/>
  <c r="M2807"/>
  <c r="M2806"/>
  <c r="M2803"/>
  <c r="M2936"/>
  <c r="M2818"/>
  <c r="M2816"/>
  <c r="M2812"/>
  <c r="M2809"/>
  <c r="M2805"/>
  <c r="M2938"/>
  <c r="M2820"/>
  <c r="M2815"/>
  <c r="M2810"/>
  <c r="M2808"/>
  <c r="M2937"/>
  <c r="M2819"/>
  <c r="M2817"/>
  <c r="M2814"/>
  <c r="M2804"/>
  <c r="M2676"/>
  <c r="M2674"/>
  <c r="M2670"/>
  <c r="M2669"/>
  <c r="M2666"/>
  <c r="M2799"/>
  <c r="M2681"/>
  <c r="M2679"/>
  <c r="M2675"/>
  <c r="M2672"/>
  <c r="M2668"/>
  <c r="M2801"/>
  <c r="M2683"/>
  <c r="M2678"/>
  <c r="M2673"/>
  <c r="M2671"/>
  <c r="M2800"/>
  <c r="M2682"/>
  <c r="M2680"/>
  <c r="M2677"/>
  <c r="M2667"/>
  <c r="G13" i="15"/>
  <c r="Q23"/>
  <c r="F132"/>
  <c r="G110"/>
  <c r="N109"/>
  <c r="G88"/>
  <c r="Q89"/>
  <c r="Q101" s="1"/>
  <c r="O54" i="16"/>
  <c r="E53"/>
  <c r="G112" i="15"/>
  <c r="G114" s="1"/>
  <c r="Q114"/>
  <c r="M638" i="3"/>
  <c r="M682"/>
  <c r="Q106" i="15"/>
  <c r="Q120" s="1"/>
  <c r="G105"/>
  <c r="G99"/>
  <c r="M33" i="3"/>
  <c r="P13" i="15"/>
  <c r="E23" i="14"/>
  <c r="E169" i="3"/>
  <c r="D8" i="16"/>
  <c r="F71" i="14"/>
  <c r="G68"/>
  <c r="H301" i="3"/>
  <c r="H445" s="1"/>
  <c r="F59" i="14"/>
  <c r="H77"/>
  <c r="H66"/>
  <c r="F80"/>
  <c r="F77" s="1"/>
  <c r="G86"/>
  <c r="G66"/>
  <c r="F87"/>
  <c r="F86" s="1"/>
  <c r="F66" s="1"/>
  <c r="F89"/>
  <c r="O64" i="16"/>
  <c r="O43"/>
  <c r="O40"/>
  <c r="M629" i="3"/>
  <c r="M665"/>
  <c r="N43" i="15"/>
  <c r="F95"/>
  <c r="F68" i="14"/>
  <c r="F30"/>
  <c r="I25"/>
  <c r="I22" s="1"/>
  <c r="G25" i="15"/>
  <c r="Q28"/>
  <c r="E58" i="14"/>
  <c r="E56" s="1"/>
  <c r="M406" i="3"/>
  <c r="P114" i="15"/>
  <c r="P120" s="1"/>
  <c r="F112"/>
  <c r="M4543" i="3"/>
  <c r="G116" i="15"/>
  <c r="F97"/>
  <c r="F99"/>
  <c r="I597" i="3"/>
  <c r="I446"/>
  <c r="B6230"/>
  <c r="B6367"/>
  <c r="B6093"/>
  <c r="B5819"/>
  <c r="B5956"/>
  <c r="B5682"/>
  <c r="B5271"/>
  <c r="B5545"/>
  <c r="B5408"/>
  <c r="B4586"/>
  <c r="B4997"/>
  <c r="B4723"/>
  <c r="B4860"/>
  <c r="B5134"/>
  <c r="B4312"/>
  <c r="B4038"/>
  <c r="B3901"/>
  <c r="B4175"/>
  <c r="B4449"/>
  <c r="B3490"/>
  <c r="B3627"/>
  <c r="B3353"/>
  <c r="B3764"/>
  <c r="B3216"/>
  <c r="B2394"/>
  <c r="B2531"/>
  <c r="B3079"/>
  <c r="B2942"/>
  <c r="B2805"/>
  <c r="B2668"/>
  <c r="B1983"/>
  <c r="B1846"/>
  <c r="B1024"/>
  <c r="B1161"/>
  <c r="B2257"/>
  <c r="B2120"/>
  <c r="B1572"/>
  <c r="B1435"/>
  <c r="B1298"/>
  <c r="B1709"/>
  <c r="F620"/>
  <c r="E632"/>
  <c r="M698"/>
  <c r="M701"/>
  <c r="M710"/>
  <c r="M722"/>
  <c r="B750"/>
  <c r="I881"/>
  <c r="M790"/>
  <c r="M798"/>
  <c r="M802"/>
  <c r="E806"/>
  <c r="M807"/>
  <c r="L819"/>
  <c r="E819"/>
  <c r="M819"/>
  <c r="M822"/>
  <c r="M824"/>
  <c r="E828"/>
  <c r="M828"/>
  <c r="E844"/>
  <c r="M844"/>
  <c r="M845"/>
  <c r="I1018"/>
  <c r="M924"/>
  <c r="E921"/>
  <c r="M921"/>
  <c r="M926"/>
  <c r="M930"/>
  <c r="M934"/>
  <c r="M938"/>
  <c r="E956"/>
  <c r="M956"/>
  <c r="M966"/>
  <c r="L965"/>
  <c r="M965"/>
  <c r="M978"/>
  <c r="E992"/>
  <c r="M992"/>
  <c r="M996"/>
  <c r="L1043"/>
  <c r="M1043"/>
  <c r="L1049"/>
  <c r="M1078"/>
  <c r="L1076"/>
  <c r="M1076"/>
  <c r="M1093"/>
  <c r="M1102"/>
  <c r="M1103"/>
  <c r="L1102"/>
  <c r="M1213"/>
  <c r="M2008"/>
  <c r="M4434"/>
  <c r="M1006"/>
  <c r="L1004"/>
  <c r="M1042"/>
  <c r="L1040"/>
  <c r="M1049"/>
  <c r="M1061"/>
  <c r="E1058"/>
  <c r="M1924"/>
  <c r="M2002"/>
  <c r="E80" i="14"/>
  <c r="E77"/>
  <c r="E66" s="1"/>
  <c r="M527" i="3"/>
  <c r="F28" i="14"/>
  <c r="M639" i="3"/>
  <c r="E647"/>
  <c r="M647"/>
  <c r="M731"/>
  <c r="M736"/>
  <c r="L806"/>
  <c r="M823"/>
  <c r="M827"/>
  <c r="L855"/>
  <c r="M855"/>
  <c r="G1018"/>
  <c r="K1018"/>
  <c r="M908"/>
  <c r="L906"/>
  <c r="L943"/>
  <c r="M943"/>
  <c r="L949"/>
  <c r="M949"/>
  <c r="M950"/>
  <c r="M1005"/>
  <c r="E1004"/>
  <c r="M1004"/>
  <c r="M1007"/>
  <c r="H1155"/>
  <c r="M1081"/>
  <c r="E1080"/>
  <c r="M1080"/>
  <c r="M1099"/>
  <c r="M1266"/>
  <c r="M1392"/>
  <c r="M1415"/>
  <c r="M1787"/>
  <c r="M112"/>
  <c r="D64" i="16"/>
  <c r="F6237" i="3"/>
  <c r="F6374"/>
  <c r="F5963"/>
  <c r="F6100"/>
  <c r="F5826"/>
  <c r="F5689"/>
  <c r="F5278"/>
  <c r="F5552"/>
  <c r="F5415"/>
  <c r="F4593"/>
  <c r="F5004"/>
  <c r="F4730"/>
  <c r="F4867"/>
  <c r="F5141"/>
  <c r="F4319"/>
  <c r="F4045"/>
  <c r="F3908"/>
  <c r="F4182"/>
  <c r="F4456"/>
  <c r="F3497"/>
  <c r="F3634"/>
  <c r="F3360"/>
  <c r="F3771"/>
  <c r="F3223"/>
  <c r="F2401"/>
  <c r="F2538"/>
  <c r="F3086"/>
  <c r="F2949"/>
  <c r="F2812"/>
  <c r="F2675"/>
  <c r="F1990"/>
  <c r="F1853"/>
  <c r="F1579"/>
  <c r="F1442"/>
  <c r="F1168"/>
  <c r="F2264"/>
  <c r="F2127"/>
  <c r="F1305"/>
  <c r="F1716"/>
  <c r="F1031"/>
  <c r="D14" i="16"/>
  <c r="B5550" i="3"/>
  <c r="F258" s="1"/>
  <c r="B1577"/>
  <c r="B1440"/>
  <c r="B1029"/>
  <c r="B433"/>
  <c r="B613"/>
  <c r="M696"/>
  <c r="E700"/>
  <c r="M700"/>
  <c r="L707"/>
  <c r="L744"/>
  <c r="M711"/>
  <c r="M713"/>
  <c r="M729"/>
  <c r="K881"/>
  <c r="K301"/>
  <c r="K445"/>
  <c r="M777"/>
  <c r="M781"/>
  <c r="L784"/>
  <c r="M834"/>
  <c r="M851"/>
  <c r="M860"/>
  <c r="E867"/>
  <c r="M867"/>
  <c r="M871"/>
  <c r="B887"/>
  <c r="F894"/>
  <c r="M907"/>
  <c r="E906"/>
  <c r="M972"/>
  <c r="M1606"/>
  <c r="M1947"/>
  <c r="L1118"/>
  <c r="M1118"/>
  <c r="E1129"/>
  <c r="L1146"/>
  <c r="M1146"/>
  <c r="M1178"/>
  <c r="L1195"/>
  <c r="M1195"/>
  <c r="L1213"/>
  <c r="M1215"/>
  <c r="E1255"/>
  <c r="M1255"/>
  <c r="M1335"/>
  <c r="M1355"/>
  <c r="M1419"/>
  <c r="E1540"/>
  <c r="M1540"/>
  <c r="M1629"/>
  <c r="G1840"/>
  <c r="M1760"/>
  <c r="L1765"/>
  <c r="M1765"/>
  <c r="E1826"/>
  <c r="L1902"/>
  <c r="E1963"/>
  <c r="M1963"/>
  <c r="M2006"/>
  <c r="M2012"/>
  <c r="M2027"/>
  <c r="M2041"/>
  <c r="M2048"/>
  <c r="M2056"/>
  <c r="M2060"/>
  <c r="M2072"/>
  <c r="M2076"/>
  <c r="M2087"/>
  <c r="L2088"/>
  <c r="M2148"/>
  <c r="M2152"/>
  <c r="M2175"/>
  <c r="E2176"/>
  <c r="M2176"/>
  <c r="M2180"/>
  <c r="M2186"/>
  <c r="L2207"/>
  <c r="M2207"/>
  <c r="M2220"/>
  <c r="L2276"/>
  <c r="M2276"/>
  <c r="M2472"/>
  <c r="M2511"/>
  <c r="M2910"/>
  <c r="F301"/>
  <c r="F445" s="1"/>
  <c r="M2089"/>
  <c r="E2088"/>
  <c r="M2088"/>
  <c r="M2281"/>
  <c r="M2286"/>
  <c r="M2769"/>
  <c r="M2922"/>
  <c r="L1129"/>
  <c r="L1177"/>
  <c r="E1223"/>
  <c r="L1230"/>
  <c r="M1230"/>
  <c r="E1239"/>
  <c r="M1239"/>
  <c r="L1354"/>
  <c r="E1376"/>
  <c r="L1469"/>
  <c r="E1487"/>
  <c r="M1498"/>
  <c r="L1504"/>
  <c r="M1504"/>
  <c r="L1513"/>
  <c r="E1529"/>
  <c r="M1529"/>
  <c r="M1592"/>
  <c r="L1624"/>
  <c r="L1703"/>
  <c r="L1628"/>
  <c r="M1628"/>
  <c r="E1650"/>
  <c r="I1840"/>
  <c r="E1778"/>
  <c r="M1778"/>
  <c r="E1803"/>
  <c r="M1803"/>
  <c r="L1826"/>
  <c r="E1915"/>
  <c r="E1940"/>
  <c r="M1940"/>
  <c r="L1963"/>
  <c r="L2052"/>
  <c r="E2052"/>
  <c r="M2055"/>
  <c r="E2061"/>
  <c r="L2061"/>
  <c r="L2077"/>
  <c r="M2077"/>
  <c r="L2105"/>
  <c r="M2105"/>
  <c r="M2140"/>
  <c r="E2154"/>
  <c r="E2198"/>
  <c r="M2198"/>
  <c r="M2199"/>
  <c r="M2233"/>
  <c r="M2362"/>
  <c r="M2370"/>
  <c r="M2463"/>
  <c r="M2556"/>
  <c r="M2636"/>
  <c r="M2737"/>
  <c r="E1513"/>
  <c r="M1513"/>
  <c r="J1840"/>
  <c r="J301"/>
  <c r="J445"/>
  <c r="M1755"/>
  <c r="M2025"/>
  <c r="M2033"/>
  <c r="L2035"/>
  <c r="E2039"/>
  <c r="M2062"/>
  <c r="M2066"/>
  <c r="M2078"/>
  <c r="M2082"/>
  <c r="M2093"/>
  <c r="L2100"/>
  <c r="M2100"/>
  <c r="M2106"/>
  <c r="L2145"/>
  <c r="E2172"/>
  <c r="M2172"/>
  <c r="M2209"/>
  <c r="M2213"/>
  <c r="M2226"/>
  <c r="E2237"/>
  <c r="M2237"/>
  <c r="M2241"/>
  <c r="M2277"/>
  <c r="M2344"/>
  <c r="M2507"/>
  <c r="M2550"/>
  <c r="M2648"/>
  <c r="M2785"/>
  <c r="M2906"/>
  <c r="M3047"/>
  <c r="E2225"/>
  <c r="M2225"/>
  <c r="M2314"/>
  <c r="M2363"/>
  <c r="E2374"/>
  <c r="L2410"/>
  <c r="M2410"/>
  <c r="M2423"/>
  <c r="M2430"/>
  <c r="M2433"/>
  <c r="M2449"/>
  <c r="M2454"/>
  <c r="E2481"/>
  <c r="M2619"/>
  <c r="E2625"/>
  <c r="M2625"/>
  <c r="M2649"/>
  <c r="M2740"/>
  <c r="M2750"/>
  <c r="M2763"/>
  <c r="M2786"/>
  <c r="M2877"/>
  <c r="M2887"/>
  <c r="M2900"/>
  <c r="M2923"/>
  <c r="M3024"/>
  <c r="M3037"/>
  <c r="M3157"/>
  <c r="M3158"/>
  <c r="L3157"/>
  <c r="M3160"/>
  <c r="M3165"/>
  <c r="L3166"/>
  <c r="M3166"/>
  <c r="M3173"/>
  <c r="L3173"/>
  <c r="M3176"/>
  <c r="E3184"/>
  <c r="L3184"/>
  <c r="M3192"/>
  <c r="I3347"/>
  <c r="I301"/>
  <c r="I445" s="1"/>
  <c r="L3250"/>
  <c r="M3253"/>
  <c r="L3268"/>
  <c r="M3297"/>
  <c r="M3313"/>
  <c r="E3310"/>
  <c r="M3310"/>
  <c r="M3369"/>
  <c r="M3577"/>
  <c r="I2525"/>
  <c r="M2503"/>
  <c r="L2547"/>
  <c r="L2662"/>
  <c r="M3275"/>
  <c r="E3272"/>
  <c r="M3272"/>
  <c r="L3294"/>
  <c r="M3294"/>
  <c r="M3295"/>
  <c r="M3333"/>
  <c r="L3095"/>
  <c r="M3105"/>
  <c r="E3113"/>
  <c r="L3131"/>
  <c r="M3131"/>
  <c r="E3135"/>
  <c r="M3135"/>
  <c r="E3196"/>
  <c r="M3196"/>
  <c r="L3201"/>
  <c r="M3201"/>
  <c r="L3235"/>
  <c r="M3235"/>
  <c r="M3236"/>
  <c r="E3250"/>
  <c r="M3652"/>
  <c r="M2421"/>
  <c r="E2587"/>
  <c r="M3174"/>
  <c r="M3186"/>
  <c r="M3194"/>
  <c r="M3197"/>
  <c r="M3268"/>
  <c r="M3287"/>
  <c r="M3289"/>
  <c r="E3285"/>
  <c r="M3285"/>
  <c r="L3303"/>
  <c r="M3303"/>
  <c r="M3304"/>
  <c r="M3524"/>
  <c r="M3591"/>
  <c r="L3333"/>
  <c r="M3379"/>
  <c r="E3409"/>
  <c r="E3546"/>
  <c r="M3563"/>
  <c r="M3573"/>
  <c r="L3577"/>
  <c r="L3646"/>
  <c r="L3758"/>
  <c r="L3652"/>
  <c r="M3736"/>
  <c r="M3795"/>
  <c r="M3825"/>
  <c r="M3840"/>
  <c r="M3846"/>
  <c r="M3859"/>
  <c r="M3871"/>
  <c r="M3875"/>
  <c r="M3880"/>
  <c r="M3923"/>
  <c r="M3948"/>
  <c r="M3962"/>
  <c r="M3980"/>
  <c r="E3979"/>
  <c r="M3979"/>
  <c r="E3988"/>
  <c r="M3988"/>
  <c r="M3992"/>
  <c r="M4019"/>
  <c r="E4018"/>
  <c r="M4018"/>
  <c r="M4062"/>
  <c r="M4067"/>
  <c r="M4099"/>
  <c r="M4110"/>
  <c r="M4145"/>
  <c r="M4149"/>
  <c r="M3334"/>
  <c r="E3422"/>
  <c r="M3422"/>
  <c r="L3440"/>
  <c r="L3484"/>
  <c r="M3578"/>
  <c r="L3607"/>
  <c r="M3607"/>
  <c r="M3647"/>
  <c r="M3653"/>
  <c r="L3696"/>
  <c r="M3696"/>
  <c r="E3705"/>
  <c r="M3733"/>
  <c r="M3735"/>
  <c r="L3744"/>
  <c r="M3744"/>
  <c r="M3745"/>
  <c r="M3819"/>
  <c r="E3816"/>
  <c r="M3953"/>
  <c r="M3751"/>
  <c r="L3783"/>
  <c r="M3791"/>
  <c r="E3826"/>
  <c r="L3826"/>
  <c r="M3836"/>
  <c r="M3850"/>
  <c r="M3855"/>
  <c r="M3860"/>
  <c r="M3870"/>
  <c r="E3869"/>
  <c r="M3869"/>
  <c r="M3872"/>
  <c r="M3876"/>
  <c r="E3877"/>
  <c r="M3877"/>
  <c r="M3922"/>
  <c r="F4032"/>
  <c r="J4032"/>
  <c r="L3935"/>
  <c r="M3938"/>
  <c r="E3935"/>
  <c r="M3940"/>
  <c r="M3956"/>
  <c r="M3961"/>
  <c r="E3957"/>
  <c r="M3957"/>
  <c r="M3963"/>
  <c r="L3963"/>
  <c r="M4001"/>
  <c r="E4006"/>
  <c r="M4006"/>
  <c r="M4010"/>
  <c r="M4058"/>
  <c r="M4093"/>
  <c r="E4090"/>
  <c r="M4098"/>
  <c r="E4094"/>
  <c r="M4094"/>
  <c r="M4100"/>
  <c r="L4100"/>
  <c r="M4114"/>
  <c r="L4116"/>
  <c r="M4116"/>
  <c r="M4123"/>
  <c r="L4125"/>
  <c r="M4125"/>
  <c r="M4133"/>
  <c r="E4132"/>
  <c r="M4132"/>
  <c r="M4144"/>
  <c r="E4143"/>
  <c r="M4143"/>
  <c r="M4146"/>
  <c r="M4150"/>
  <c r="M4231"/>
  <c r="L3798"/>
  <c r="M3798"/>
  <c r="L3820"/>
  <c r="M3820"/>
  <c r="L3833"/>
  <c r="M3833"/>
  <c r="M3842"/>
  <c r="L4057"/>
  <c r="M4107"/>
  <c r="M4118"/>
  <c r="M4130"/>
  <c r="E4155"/>
  <c r="M4155"/>
  <c r="M4159"/>
  <c r="M4364"/>
  <c r="M4620"/>
  <c r="L4200"/>
  <c r="L4306"/>
  <c r="E4200"/>
  <c r="M4239"/>
  <c r="E4253"/>
  <c r="M4253"/>
  <c r="M4271"/>
  <c r="M4335"/>
  <c r="M4341"/>
  <c r="E4368"/>
  <c r="M4368"/>
  <c r="M4403"/>
  <c r="M4433"/>
  <c r="E4527"/>
  <c r="M4527"/>
  <c r="M4528"/>
  <c r="M4547"/>
  <c r="L4550"/>
  <c r="M4550"/>
  <c r="E4554"/>
  <c r="M4554"/>
  <c r="M4565"/>
  <c r="L4566"/>
  <c r="L4605"/>
  <c r="L4717"/>
  <c r="M4619"/>
  <c r="M4624"/>
  <c r="M4628"/>
  <c r="M4632"/>
  <c r="M4636"/>
  <c r="L4638"/>
  <c r="M4646"/>
  <c r="M4652"/>
  <c r="M4661"/>
  <c r="M4666"/>
  <c r="M4681"/>
  <c r="M4683"/>
  <c r="L4691"/>
  <c r="M4775"/>
  <c r="M4912"/>
  <c r="M4961"/>
  <c r="M5049"/>
  <c r="M4567"/>
  <c r="E4566"/>
  <c r="M4566"/>
  <c r="E4691"/>
  <c r="M4691"/>
  <c r="M4692"/>
  <c r="M3882"/>
  <c r="M4232"/>
  <c r="E4280"/>
  <c r="M4280"/>
  <c r="M4293"/>
  <c r="E4346"/>
  <c r="E4390"/>
  <c r="M4390"/>
  <c r="M4418"/>
  <c r="M4469"/>
  <c r="M4475"/>
  <c r="E4483"/>
  <c r="E4505"/>
  <c r="M4505"/>
  <c r="E4518"/>
  <c r="M4518"/>
  <c r="E4638"/>
  <c r="M4645"/>
  <c r="E4642"/>
  <c r="M4642"/>
  <c r="L4655"/>
  <c r="M4655"/>
  <c r="M5053"/>
  <c r="M4606"/>
  <c r="L4620"/>
  <c r="M4664"/>
  <c r="L4664"/>
  <c r="M4671"/>
  <c r="M4693"/>
  <c r="M4697"/>
  <c r="M4757"/>
  <c r="M5168"/>
  <c r="M5186"/>
  <c r="E4779"/>
  <c r="M4805"/>
  <c r="E4828"/>
  <c r="M4828"/>
  <c r="E4938"/>
  <c r="M4966"/>
  <c r="E5031"/>
  <c r="E5128"/>
  <c r="E5075"/>
  <c r="M5075"/>
  <c r="E5091"/>
  <c r="M5091"/>
  <c r="M5115"/>
  <c r="E5190"/>
  <c r="M5198"/>
  <c r="M5376"/>
  <c r="M5486"/>
  <c r="L4977"/>
  <c r="L4991"/>
  <c r="L5053"/>
  <c r="M5189"/>
  <c r="M5207"/>
  <c r="M5211"/>
  <c r="M5253"/>
  <c r="L5251"/>
  <c r="M5287"/>
  <c r="L5296"/>
  <c r="L5402"/>
  <c r="M5297"/>
  <c r="M5310"/>
  <c r="E5305"/>
  <c r="M5427"/>
  <c r="E5251"/>
  <c r="M5251"/>
  <c r="M5252"/>
  <c r="M5327"/>
  <c r="L5327"/>
  <c r="M5328"/>
  <c r="L5114"/>
  <c r="L5128"/>
  <c r="M5195"/>
  <c r="M5199"/>
  <c r="M5208"/>
  <c r="E5212"/>
  <c r="M5212"/>
  <c r="L5212"/>
  <c r="M5243"/>
  <c r="E5239"/>
  <c r="M5239"/>
  <c r="E5349"/>
  <c r="M5349"/>
  <c r="M5394"/>
  <c r="M5434"/>
  <c r="E5464"/>
  <c r="M5600"/>
  <c r="M5624"/>
  <c r="M5628"/>
  <c r="M5630"/>
  <c r="E5650"/>
  <c r="M5650"/>
  <c r="M5660"/>
  <c r="M5716"/>
  <c r="E5228"/>
  <c r="M5228"/>
  <c r="E5365"/>
  <c r="M5365"/>
  <c r="L5376"/>
  <c r="L5427"/>
  <c r="E5477"/>
  <c r="M5477"/>
  <c r="L5495"/>
  <c r="M5495"/>
  <c r="L5513"/>
  <c r="M5513"/>
  <c r="E5579"/>
  <c r="E5614"/>
  <c r="M5614"/>
  <c r="E5502"/>
  <c r="M5502"/>
  <c r="K5676"/>
  <c r="M5604"/>
  <c r="M5629"/>
  <c r="E5632"/>
  <c r="M5632"/>
  <c r="L5632"/>
  <c r="M5643"/>
  <c r="L5650"/>
  <c r="M5658"/>
  <c r="M5783"/>
  <c r="M5920"/>
  <c r="M5924"/>
  <c r="M6012"/>
  <c r="M6127"/>
  <c r="E5738"/>
  <c r="M5788"/>
  <c r="M5836"/>
  <c r="E5875"/>
  <c r="L5920"/>
  <c r="M5929"/>
  <c r="L5936"/>
  <c r="M5943"/>
  <c r="M5764"/>
  <c r="M5770"/>
  <c r="L5875"/>
  <c r="L5950"/>
  <c r="E5906"/>
  <c r="M5906"/>
  <c r="M5931"/>
  <c r="M5990"/>
  <c r="M6050"/>
  <c r="M5894"/>
  <c r="M5925"/>
  <c r="E5936"/>
  <c r="M5936"/>
  <c r="M6013"/>
  <c r="L6034"/>
  <c r="M6034"/>
  <c r="L6050"/>
  <c r="E6061"/>
  <c r="M6077"/>
  <c r="L6171"/>
  <c r="M6171"/>
  <c r="M6196"/>
  <c r="H6361"/>
  <c r="M6299"/>
  <c r="M6335"/>
  <c r="M6214"/>
  <c r="L6210"/>
  <c r="M6210"/>
  <c r="L6008"/>
  <c r="L6087"/>
  <c r="L6012"/>
  <c r="L6061"/>
  <c r="L6127"/>
  <c r="E6149"/>
  <c r="M6203"/>
  <c r="M6208"/>
  <c r="M6331"/>
  <c r="M6454"/>
  <c r="E6386"/>
  <c r="E6392"/>
  <c r="M6392"/>
  <c r="E6436"/>
  <c r="M6436"/>
  <c r="M6473"/>
  <c r="L6215"/>
  <c r="M6215"/>
  <c r="E6282"/>
  <c r="E6324"/>
  <c r="M6324"/>
  <c r="M6348"/>
  <c r="M6449"/>
  <c r="M6455"/>
  <c r="M6312"/>
  <c r="O66" i="16"/>
  <c r="E64"/>
  <c r="L566" i="3"/>
  <c r="O53" i="16"/>
  <c r="D36"/>
  <c r="P124" i="15"/>
  <c r="M591" i="3"/>
  <c r="B755"/>
  <c r="B892"/>
  <c r="B2536"/>
  <c r="L265" s="1"/>
  <c r="E25" i="16" s="1"/>
  <c r="O25" s="1"/>
  <c r="B2673" i="3"/>
  <c r="B3221"/>
  <c r="B4454"/>
  <c r="B5002"/>
  <c r="B353"/>
  <c r="B2399"/>
  <c r="B2810"/>
  <c r="B3495"/>
  <c r="B3632"/>
  <c r="B3769"/>
  <c r="B5687"/>
  <c r="B5824"/>
  <c r="B5961"/>
  <c r="B6098"/>
  <c r="B6372"/>
  <c r="Q132" i="15"/>
  <c r="B1166" i="3"/>
  <c r="B1303"/>
  <c r="B1714"/>
  <c r="B1851"/>
  <c r="B2125"/>
  <c r="B2947"/>
  <c r="B3358"/>
  <c r="B3906"/>
  <c r="B4317"/>
  <c r="B4591"/>
  <c r="B4728"/>
  <c r="B4865"/>
  <c r="B5276"/>
  <c r="B5413"/>
  <c r="B6235"/>
  <c r="B1988"/>
  <c r="B2262"/>
  <c r="B3084"/>
  <c r="B4043"/>
  <c r="B4180"/>
  <c r="B5139"/>
  <c r="F95" i="14"/>
  <c r="Q127" i="15"/>
  <c r="G123"/>
  <c r="G58" i="14"/>
  <c r="G56"/>
  <c r="G79" i="15"/>
  <c r="G81" s="1"/>
  <c r="Q81"/>
  <c r="E31" i="16"/>
  <c r="O31"/>
  <c r="O34" s="1"/>
  <c r="M391" i="3"/>
  <c r="E419"/>
  <c r="F58" i="14"/>
  <c r="F56" s="1"/>
  <c r="M1822" i="3"/>
  <c r="M1819"/>
  <c r="L1814"/>
  <c r="E1814"/>
  <c r="F32" i="14"/>
  <c r="G25"/>
  <c r="G22"/>
  <c r="H25"/>
  <c r="H22" s="1"/>
  <c r="F26"/>
  <c r="F25" s="1"/>
  <c r="F22"/>
  <c r="L169" i="3"/>
  <c r="E8" i="16"/>
  <c r="O8"/>
  <c r="M74" i="3"/>
  <c r="M1763"/>
  <c r="M1752"/>
  <c r="M1751"/>
  <c r="M5038"/>
  <c r="L5031"/>
  <c r="M1750"/>
  <c r="M1749"/>
  <c r="M5036"/>
  <c r="L2428"/>
  <c r="M2428"/>
  <c r="M2291"/>
  <c r="M2296"/>
  <c r="M1748"/>
  <c r="E1743"/>
  <c r="M1746"/>
  <c r="L1743"/>
  <c r="M1744"/>
  <c r="J71" i="15"/>
  <c r="M1739" i="3"/>
  <c r="M1738"/>
  <c r="L2419"/>
  <c r="M2419"/>
  <c r="M1736"/>
  <c r="L1734"/>
  <c r="M2420"/>
  <c r="M1734"/>
  <c r="M1735"/>
  <c r="M199"/>
  <c r="M213"/>
  <c r="M212"/>
  <c r="M214"/>
  <c r="M1731"/>
  <c r="M209"/>
  <c r="M211"/>
  <c r="L1728"/>
  <c r="M206"/>
  <c r="M208"/>
  <c r="M210"/>
  <c r="M1725"/>
  <c r="M5114"/>
  <c r="M4200"/>
  <c r="E4306"/>
  <c r="E3758"/>
  <c r="M3705"/>
  <c r="M2035"/>
  <c r="L2114"/>
  <c r="M4605"/>
  <c r="L4580"/>
  <c r="L2525"/>
  <c r="L2388"/>
  <c r="J293"/>
  <c r="H52" i="14" s="1"/>
  <c r="M6282" i="3"/>
  <c r="E6361"/>
  <c r="M6061"/>
  <c r="E6087"/>
  <c r="M6008"/>
  <c r="M5875"/>
  <c r="E5950"/>
  <c r="M5579"/>
  <c r="E5676"/>
  <c r="L5539"/>
  <c r="M4938"/>
  <c r="E4991"/>
  <c r="M3816"/>
  <c r="E3895"/>
  <c r="M3546"/>
  <c r="E3621"/>
  <c r="M2587"/>
  <c r="E2662"/>
  <c r="M3440"/>
  <c r="E3210"/>
  <c r="M3113"/>
  <c r="M2481"/>
  <c r="E2525"/>
  <c r="M1376"/>
  <c r="E1429"/>
  <c r="E1292"/>
  <c r="M1223"/>
  <c r="M1826"/>
  <c r="M906"/>
  <c r="E1018"/>
  <c r="K288"/>
  <c r="I50" i="14" s="1"/>
  <c r="M6386" i="3"/>
  <c r="E6498"/>
  <c r="L5676"/>
  <c r="L5265"/>
  <c r="M4977"/>
  <c r="L4032"/>
  <c r="L3895"/>
  <c r="M3783"/>
  <c r="L3621"/>
  <c r="M3409"/>
  <c r="E3484"/>
  <c r="M3250"/>
  <c r="E3347"/>
  <c r="M3184"/>
  <c r="L2251"/>
  <c r="E2114"/>
  <c r="M2039"/>
  <c r="E2251"/>
  <c r="M2154"/>
  <c r="M2052"/>
  <c r="M1915"/>
  <c r="E1977"/>
  <c r="L1429"/>
  <c r="M1354"/>
  <c r="L1292"/>
  <c r="M2547"/>
  <c r="L881"/>
  <c r="M1058"/>
  <c r="E1155"/>
  <c r="M1040"/>
  <c r="L1155"/>
  <c r="M1624"/>
  <c r="M806"/>
  <c r="G106" i="15"/>
  <c r="M707" i="3"/>
  <c r="G89" i="15"/>
  <c r="M6149" i="3"/>
  <c r="E6224"/>
  <c r="M5190"/>
  <c r="E5265"/>
  <c r="M4483"/>
  <c r="E4580"/>
  <c r="M3095"/>
  <c r="L3210"/>
  <c r="M1650"/>
  <c r="E1703"/>
  <c r="M1487"/>
  <c r="E1566"/>
  <c r="M5031"/>
  <c r="E276"/>
  <c r="L6224"/>
  <c r="M5738"/>
  <c r="E5813"/>
  <c r="E5539"/>
  <c r="M5464"/>
  <c r="M5305"/>
  <c r="E5402"/>
  <c r="M4779"/>
  <c r="E4854"/>
  <c r="M4638"/>
  <c r="E4717"/>
  <c r="M4346"/>
  <c r="E4443"/>
  <c r="L4169"/>
  <c r="M4057"/>
  <c r="M4090"/>
  <c r="E4169"/>
  <c r="M3935"/>
  <c r="E4032"/>
  <c r="M3826"/>
  <c r="L3347"/>
  <c r="M3646"/>
  <c r="M2374"/>
  <c r="E2388"/>
  <c r="M2061"/>
  <c r="M1469"/>
  <c r="L1566"/>
  <c r="M1902"/>
  <c r="L1977"/>
  <c r="G301"/>
  <c r="G445" s="1"/>
  <c r="M1129"/>
  <c r="M1177"/>
  <c r="L1018"/>
  <c r="E744"/>
  <c r="M632"/>
  <c r="M2145"/>
  <c r="F13" i="15"/>
  <c r="M5296" i="3"/>
  <c r="E881"/>
  <c r="M784"/>
  <c r="M566"/>
  <c r="L597"/>
  <c r="Q84" i="15"/>
  <c r="P127"/>
  <c r="F124"/>
  <c r="F127"/>
  <c r="I293" i="3"/>
  <c r="G52" i="14" s="1"/>
  <c r="K255" i="3"/>
  <c r="K190"/>
  <c r="I41" i="14" s="1"/>
  <c r="J237" i="3"/>
  <c r="I256"/>
  <c r="G47" i="14" s="1"/>
  <c r="G288" i="3"/>
  <c r="H265"/>
  <c r="G276"/>
  <c r="K265"/>
  <c r="H255"/>
  <c r="E249"/>
  <c r="H287"/>
  <c r="F284"/>
  <c r="H204"/>
  <c r="H272"/>
  <c r="E265"/>
  <c r="I236"/>
  <c r="H238"/>
  <c r="K276"/>
  <c r="L297"/>
  <c r="F204"/>
  <c r="G204"/>
  <c r="J271"/>
  <c r="J239"/>
  <c r="H223"/>
  <c r="G237"/>
  <c r="J256"/>
  <c r="H47" i="14" s="1"/>
  <c r="L275" i="3"/>
  <c r="E26" i="16" s="1"/>
  <c r="O26" s="1"/>
  <c r="I297" i="3"/>
  <c r="G55" i="14" s="1"/>
  <c r="J249" i="3"/>
  <c r="H63" i="14" s="1"/>
  <c r="L258" i="3"/>
  <c r="E24" i="16" s="1"/>
  <c r="O24" s="1"/>
  <c r="L271" i="3"/>
  <c r="I258"/>
  <c r="J275"/>
  <c r="H293"/>
  <c r="E284"/>
  <c r="F238"/>
  <c r="I269"/>
  <c r="E196"/>
  <c r="E187"/>
  <c r="I190"/>
  <c r="G41" i="14" s="1"/>
  <c r="H236" i="3"/>
  <c r="E275"/>
  <c r="F297"/>
  <c r="H190"/>
  <c r="F287"/>
  <c r="E257"/>
  <c r="J255"/>
  <c r="I240"/>
  <c r="L270"/>
  <c r="I287"/>
  <c r="F293"/>
  <c r="F239"/>
  <c r="E233"/>
  <c r="G258"/>
  <c r="J284"/>
  <c r="J240"/>
  <c r="E271"/>
  <c r="M271" s="1"/>
  <c r="F187"/>
  <c r="M419"/>
  <c r="P79" i="15"/>
  <c r="F79" s="1"/>
  <c r="F81" s="1"/>
  <c r="D31" i="16"/>
  <c r="M1814" i="3"/>
  <c r="D27" i="16"/>
  <c r="M276" i="3"/>
  <c r="M4999"/>
  <c r="M5010"/>
  <c r="M4997"/>
  <c r="M5007"/>
  <c r="M5011"/>
  <c r="M4998"/>
  <c r="M5008"/>
  <c r="M5009"/>
  <c r="M5002"/>
  <c r="M5006"/>
  <c r="M5005"/>
  <c r="M4995"/>
  <c r="M5004"/>
  <c r="M5130"/>
  <c r="M5000"/>
  <c r="M4996"/>
  <c r="M5003"/>
  <c r="M5128"/>
  <c r="M5001"/>
  <c r="M5012"/>
  <c r="M5129"/>
  <c r="L205"/>
  <c r="M2265"/>
  <c r="M2255"/>
  <c r="M2388"/>
  <c r="M2261"/>
  <c r="M2272"/>
  <c r="M2389"/>
  <c r="M2258"/>
  <c r="M2256"/>
  <c r="M2264"/>
  <c r="M2390"/>
  <c r="M2260"/>
  <c r="M2263"/>
  <c r="M2271"/>
  <c r="M2270"/>
  <c r="M2257"/>
  <c r="M2267"/>
  <c r="M2259"/>
  <c r="M2266"/>
  <c r="M2268"/>
  <c r="M2269"/>
  <c r="M2262"/>
  <c r="E1840"/>
  <c r="M1717"/>
  <c r="M1743"/>
  <c r="M1728"/>
  <c r="L1840"/>
  <c r="L301"/>
  <c r="M2400"/>
  <c r="M2525"/>
  <c r="M2398"/>
  <c r="M2403"/>
  <c r="M2404"/>
  <c r="M2395"/>
  <c r="M2405"/>
  <c r="M2408"/>
  <c r="M2527"/>
  <c r="M2397"/>
  <c r="M2402"/>
  <c r="M2392"/>
  <c r="M2401"/>
  <c r="M2406"/>
  <c r="M2409"/>
  <c r="M2526"/>
  <c r="M2396"/>
  <c r="M2407"/>
  <c r="M2394"/>
  <c r="M2393"/>
  <c r="M2399"/>
  <c r="P59" i="15"/>
  <c r="F59" s="1"/>
  <c r="M3902" i="3"/>
  <c r="M3912"/>
  <c r="M4033"/>
  <c r="M4034"/>
  <c r="M3904"/>
  <c r="M3909"/>
  <c r="M3899"/>
  <c r="M3908"/>
  <c r="M3913"/>
  <c r="M3916"/>
  <c r="M3915"/>
  <c r="M4032"/>
  <c r="M3910"/>
  <c r="M3911"/>
  <c r="M3914"/>
  <c r="M3900"/>
  <c r="M3905"/>
  <c r="M3903"/>
  <c r="M3901"/>
  <c r="M3906"/>
  <c r="M3907"/>
  <c r="M4594"/>
  <c r="M4584"/>
  <c r="M4593"/>
  <c r="M4595"/>
  <c r="M4591"/>
  <c r="M4585"/>
  <c r="M4592"/>
  <c r="M4717"/>
  <c r="M4590"/>
  <c r="M4719"/>
  <c r="M4589"/>
  <c r="M4588"/>
  <c r="M4599"/>
  <c r="M4586"/>
  <c r="M4601"/>
  <c r="M4718"/>
  <c r="M4597"/>
  <c r="M4596"/>
  <c r="M4600"/>
  <c r="M4587"/>
  <c r="M4598"/>
  <c r="M5279"/>
  <c r="M5269"/>
  <c r="M5278"/>
  <c r="M5280"/>
  <c r="M5276"/>
  <c r="M5270"/>
  <c r="M5277"/>
  <c r="M5402"/>
  <c r="M5275"/>
  <c r="M5404"/>
  <c r="M5274"/>
  <c r="M5273"/>
  <c r="M5284"/>
  <c r="M5271"/>
  <c r="M5286"/>
  <c r="M5403"/>
  <c r="M5285"/>
  <c r="M5281"/>
  <c r="M5272"/>
  <c r="M5283"/>
  <c r="M5282"/>
  <c r="M5683"/>
  <c r="M5691"/>
  <c r="M5693"/>
  <c r="M5696"/>
  <c r="M5687"/>
  <c r="M5690"/>
  <c r="M5680"/>
  <c r="M5681"/>
  <c r="M5689"/>
  <c r="M5815"/>
  <c r="M5685"/>
  <c r="M5688"/>
  <c r="M5814"/>
  <c r="M5813"/>
  <c r="M5686"/>
  <c r="M5697"/>
  <c r="M5695"/>
  <c r="M5682"/>
  <c r="M5692"/>
  <c r="M5684"/>
  <c r="M5694"/>
  <c r="M1441"/>
  <c r="M1567"/>
  <c r="M1448"/>
  <c r="M1435"/>
  <c r="M1445"/>
  <c r="M1437"/>
  <c r="M1449"/>
  <c r="M1446"/>
  <c r="M1447"/>
  <c r="M1440"/>
  <c r="M1434"/>
  <c r="M1568"/>
  <c r="M1442"/>
  <c r="M1443"/>
  <c r="M1566"/>
  <c r="M1450"/>
  <c r="M1438"/>
  <c r="M1433"/>
  <c r="M1439"/>
  <c r="M1444"/>
  <c r="M1436"/>
  <c r="M5135"/>
  <c r="M5145"/>
  <c r="M5148"/>
  <c r="M5144"/>
  <c r="M5146"/>
  <c r="M5142"/>
  <c r="M5132"/>
  <c r="M5141"/>
  <c r="M5133"/>
  <c r="M5139"/>
  <c r="M5143"/>
  <c r="M5140"/>
  <c r="M5265"/>
  <c r="M5138"/>
  <c r="M5267"/>
  <c r="M5137"/>
  <c r="M5147"/>
  <c r="M5134"/>
  <c r="M5149"/>
  <c r="M5136"/>
  <c r="M5266"/>
  <c r="M1989"/>
  <c r="M1997"/>
  <c r="M1996"/>
  <c r="M1983"/>
  <c r="M1993"/>
  <c r="M1985"/>
  <c r="M1995"/>
  <c r="M1994"/>
  <c r="M1982"/>
  <c r="M1988"/>
  <c r="M1984"/>
  <c r="M1992"/>
  <c r="M1990"/>
  <c r="M2116"/>
  <c r="M1986"/>
  <c r="M1991"/>
  <c r="M1981"/>
  <c r="M2114"/>
  <c r="M1987"/>
  <c r="M1998"/>
  <c r="M2115"/>
  <c r="M3085"/>
  <c r="M3210"/>
  <c r="M3083"/>
  <c r="M3089"/>
  <c r="M3093"/>
  <c r="M3081"/>
  <c r="M3092"/>
  <c r="M3079"/>
  <c r="M3084"/>
  <c r="M3091"/>
  <c r="M3090"/>
  <c r="M3082"/>
  <c r="M3087"/>
  <c r="M3086"/>
  <c r="M3211"/>
  <c r="M3212"/>
  <c r="M3077"/>
  <c r="M3094"/>
  <c r="M3078"/>
  <c r="M3080"/>
  <c r="M3088"/>
  <c r="M3498"/>
  <c r="M3488"/>
  <c r="M3503"/>
  <c r="M3490"/>
  <c r="M3500"/>
  <c r="M3499"/>
  <c r="M3496"/>
  <c r="M3502"/>
  <c r="M3501"/>
  <c r="M3504"/>
  <c r="M3495"/>
  <c r="M3489"/>
  <c r="M3623"/>
  <c r="M3493"/>
  <c r="M3621"/>
  <c r="M3505"/>
  <c r="M3497"/>
  <c r="M3491"/>
  <c r="M3494"/>
  <c r="M3622"/>
  <c r="M3492"/>
  <c r="M4862"/>
  <c r="M4873"/>
  <c r="M4860"/>
  <c r="M4870"/>
  <c r="M4872"/>
  <c r="M4861"/>
  <c r="M4871"/>
  <c r="M4874"/>
  <c r="M4865"/>
  <c r="M4869"/>
  <c r="M4868"/>
  <c r="M4858"/>
  <c r="M4867"/>
  <c r="M4993"/>
  <c r="M4863"/>
  <c r="M4859"/>
  <c r="M4866"/>
  <c r="M4992"/>
  <c r="M4991"/>
  <c r="M4864"/>
  <c r="M4875"/>
  <c r="M5962"/>
  <c r="M6087"/>
  <c r="M5960"/>
  <c r="M6089"/>
  <c r="M5959"/>
  <c r="M5958"/>
  <c r="M5969"/>
  <c r="M5956"/>
  <c r="M5971"/>
  <c r="M5968"/>
  <c r="M5957"/>
  <c r="M5967"/>
  <c r="M6088"/>
  <c r="M5966"/>
  <c r="M5970"/>
  <c r="M5954"/>
  <c r="M5955"/>
  <c r="M5963"/>
  <c r="M5965"/>
  <c r="M5964"/>
  <c r="M5961"/>
  <c r="M4181"/>
  <c r="M4307"/>
  <c r="M4174"/>
  <c r="M4182"/>
  <c r="M4190"/>
  <c r="M4177"/>
  <c r="M4189"/>
  <c r="M4306"/>
  <c r="M4179"/>
  <c r="M4185"/>
  <c r="M4187"/>
  <c r="M4175"/>
  <c r="M4183"/>
  <c r="M4184"/>
  <c r="M4308"/>
  <c r="M4188"/>
  <c r="M4176"/>
  <c r="M4173"/>
  <c r="M4186"/>
  <c r="M4178"/>
  <c r="M4180"/>
  <c r="M751"/>
  <c r="M883"/>
  <c r="M759"/>
  <c r="M752"/>
  <c r="M763"/>
  <c r="M750"/>
  <c r="M755"/>
  <c r="M762"/>
  <c r="M761"/>
  <c r="M753"/>
  <c r="M758"/>
  <c r="M757"/>
  <c r="M882"/>
  <c r="M756"/>
  <c r="M754"/>
  <c r="M764"/>
  <c r="M765"/>
  <c r="M749"/>
  <c r="M881"/>
  <c r="M760"/>
  <c r="M748"/>
  <c r="M619"/>
  <c r="M744"/>
  <c r="M617"/>
  <c r="M623"/>
  <c r="M627"/>
  <c r="M615"/>
  <c r="M626"/>
  <c r="M613"/>
  <c r="M618"/>
  <c r="M625"/>
  <c r="M614"/>
  <c r="M624"/>
  <c r="M746"/>
  <c r="M616"/>
  <c r="M622"/>
  <c r="M621"/>
  <c r="M745"/>
  <c r="M611"/>
  <c r="M612"/>
  <c r="M620"/>
  <c r="M628"/>
  <c r="M3354"/>
  <c r="M3364"/>
  <c r="M3486"/>
  <c r="M3356"/>
  <c r="M3362"/>
  <c r="M3361"/>
  <c r="M3351"/>
  <c r="M3360"/>
  <c r="M3368"/>
  <c r="M3485"/>
  <c r="M3352"/>
  <c r="M3359"/>
  <c r="M3357"/>
  <c r="M3367"/>
  <c r="M3355"/>
  <c r="M3353"/>
  <c r="M3365"/>
  <c r="M3363"/>
  <c r="M3366"/>
  <c r="M3358"/>
  <c r="M3484"/>
  <c r="M5827"/>
  <c r="M5817"/>
  <c r="M5950"/>
  <c r="M5823"/>
  <c r="M5952"/>
  <c r="M5822"/>
  <c r="M5825"/>
  <c r="M5833"/>
  <c r="M5832"/>
  <c r="M5819"/>
  <c r="M5834"/>
  <c r="M5821"/>
  <c r="M5828"/>
  <c r="M5830"/>
  <c r="M5951"/>
  <c r="M5829"/>
  <c r="M5831"/>
  <c r="M5820"/>
  <c r="M5824"/>
  <c r="M5818"/>
  <c r="M5826"/>
  <c r="M4046"/>
  <c r="M4036"/>
  <c r="M4049"/>
  <c r="M4050"/>
  <c r="M4053"/>
  <c r="M4170"/>
  <c r="M4044"/>
  <c r="M4052"/>
  <c r="M4045"/>
  <c r="M4047"/>
  <c r="M4048"/>
  <c r="M4040"/>
  <c r="M4042"/>
  <c r="M4043"/>
  <c r="M4169"/>
  <c r="M4039"/>
  <c r="M4038"/>
  <c r="M4041"/>
  <c r="M4037"/>
  <c r="M4051"/>
  <c r="M4171"/>
  <c r="M4314"/>
  <c r="M4325"/>
  <c r="M4312"/>
  <c r="M4317"/>
  <c r="M4324"/>
  <c r="M4313"/>
  <c r="M4323"/>
  <c r="M4445"/>
  <c r="M4315"/>
  <c r="M4321"/>
  <c r="M4310"/>
  <c r="M4327"/>
  <c r="M4311"/>
  <c r="M4319"/>
  <c r="M4443"/>
  <c r="M4322"/>
  <c r="M4320"/>
  <c r="M4318"/>
  <c r="M4316"/>
  <c r="M4326"/>
  <c r="M4444"/>
  <c r="M4729"/>
  <c r="M4854"/>
  <c r="M4727"/>
  <c r="M4856"/>
  <c r="M4726"/>
  <c r="M4725"/>
  <c r="M4736"/>
  <c r="M4723"/>
  <c r="M4738"/>
  <c r="M4737"/>
  <c r="M4724"/>
  <c r="M4734"/>
  <c r="M4855"/>
  <c r="M4733"/>
  <c r="M4732"/>
  <c r="M4735"/>
  <c r="M4731"/>
  <c r="M4728"/>
  <c r="M4721"/>
  <c r="M4722"/>
  <c r="M4730"/>
  <c r="M1574"/>
  <c r="M1585"/>
  <c r="M1572"/>
  <c r="M1577"/>
  <c r="M1584"/>
  <c r="M1573"/>
  <c r="M1583"/>
  <c r="M1705"/>
  <c r="M1575"/>
  <c r="M1581"/>
  <c r="M1570"/>
  <c r="M1587"/>
  <c r="M1571"/>
  <c r="M1703"/>
  <c r="M1582"/>
  <c r="M1579"/>
  <c r="M1578"/>
  <c r="M1576"/>
  <c r="M1586"/>
  <c r="M1580"/>
  <c r="M1704"/>
  <c r="M4450"/>
  <c r="M4460"/>
  <c r="M4582"/>
  <c r="M4452"/>
  <c r="M4458"/>
  <c r="M4457"/>
  <c r="M4447"/>
  <c r="M4456"/>
  <c r="M4464"/>
  <c r="M4581"/>
  <c r="M4448"/>
  <c r="M4455"/>
  <c r="M4580"/>
  <c r="M4453"/>
  <c r="M4463"/>
  <c r="M4451"/>
  <c r="M4454"/>
  <c r="M4462"/>
  <c r="M4461"/>
  <c r="M4459"/>
  <c r="M4449"/>
  <c r="M6095"/>
  <c r="M6106"/>
  <c r="M6093"/>
  <c r="M6108"/>
  <c r="M6105"/>
  <c r="M6094"/>
  <c r="M6104"/>
  <c r="M6225"/>
  <c r="M6103"/>
  <c r="M6102"/>
  <c r="M6101"/>
  <c r="M6091"/>
  <c r="M6100"/>
  <c r="M6107"/>
  <c r="M6098"/>
  <c r="M6092"/>
  <c r="M6097"/>
  <c r="M6226"/>
  <c r="M6099"/>
  <c r="M6096"/>
  <c r="M6224"/>
  <c r="M1847"/>
  <c r="M1859"/>
  <c r="M1846"/>
  <c r="M1979"/>
  <c r="M1849"/>
  <c r="M1854"/>
  <c r="M1844"/>
  <c r="M1857"/>
  <c r="M1978"/>
  <c r="M1861"/>
  <c r="M1860"/>
  <c r="M1852"/>
  <c r="M1853"/>
  <c r="M1856"/>
  <c r="M1855"/>
  <c r="M1848"/>
  <c r="M1850"/>
  <c r="M1851"/>
  <c r="M1858"/>
  <c r="M1977"/>
  <c r="M1845"/>
  <c r="M2127"/>
  <c r="M2128"/>
  <c r="M2118"/>
  <c r="M2131"/>
  <c r="M2134"/>
  <c r="M2130"/>
  <c r="M2119"/>
  <c r="M2126"/>
  <c r="M2132"/>
  <c r="M2129"/>
  <c r="M2125"/>
  <c r="M2251"/>
  <c r="M2253"/>
  <c r="M2133"/>
  <c r="M2135"/>
  <c r="M2124"/>
  <c r="M2121"/>
  <c r="M2120"/>
  <c r="M2252"/>
  <c r="M2122"/>
  <c r="M2123"/>
  <c r="M6375"/>
  <c r="M6365"/>
  <c r="M6374"/>
  <c r="M6381"/>
  <c r="M6372"/>
  <c r="M6366"/>
  <c r="M6373"/>
  <c r="M6498"/>
  <c r="M6371"/>
  <c r="M6500"/>
  <c r="M6370"/>
  <c r="M6369"/>
  <c r="M6380"/>
  <c r="M6367"/>
  <c r="M6382"/>
  <c r="M6379"/>
  <c r="M6368"/>
  <c r="M6376"/>
  <c r="M6378"/>
  <c r="M6499"/>
  <c r="M6377"/>
  <c r="M900"/>
  <c r="M893"/>
  <c r="M1018"/>
  <c r="M891"/>
  <c r="M897"/>
  <c r="M901"/>
  <c r="M889"/>
  <c r="M887"/>
  <c r="M892"/>
  <c r="M899"/>
  <c r="M888"/>
  <c r="M1020"/>
  <c r="M896"/>
  <c r="M898"/>
  <c r="M885"/>
  <c r="M902"/>
  <c r="M886"/>
  <c r="M890"/>
  <c r="M895"/>
  <c r="M894"/>
  <c r="M1019"/>
  <c r="M1166"/>
  <c r="M1162"/>
  <c r="M1174"/>
  <c r="M1161"/>
  <c r="M1171"/>
  <c r="M1175"/>
  <c r="M1169"/>
  <c r="M1159"/>
  <c r="M1172"/>
  <c r="M1173"/>
  <c r="M1170"/>
  <c r="M1160"/>
  <c r="M1294"/>
  <c r="M1168"/>
  <c r="M1292"/>
  <c r="M1176"/>
  <c r="M1164"/>
  <c r="M1163"/>
  <c r="M1165"/>
  <c r="M1293"/>
  <c r="M1167"/>
  <c r="M2537"/>
  <c r="M2662"/>
  <c r="M2535"/>
  <c r="M2530"/>
  <c r="M2536"/>
  <c r="M2533"/>
  <c r="M2544"/>
  <c r="M2531"/>
  <c r="M2664"/>
  <c r="M2534"/>
  <c r="M2532"/>
  <c r="M2663"/>
  <c r="M2545"/>
  <c r="M2546"/>
  <c r="M2529"/>
  <c r="M2543"/>
  <c r="M2540"/>
  <c r="M2539"/>
  <c r="M2538"/>
  <c r="M2541"/>
  <c r="M2542"/>
  <c r="M3766"/>
  <c r="M3777"/>
  <c r="M3764"/>
  <c r="M3774"/>
  <c r="M3776"/>
  <c r="M3765"/>
  <c r="M3775"/>
  <c r="M3778"/>
  <c r="M3769"/>
  <c r="M3773"/>
  <c r="M3772"/>
  <c r="M3771"/>
  <c r="M3767"/>
  <c r="M3770"/>
  <c r="M3768"/>
  <c r="M3896"/>
  <c r="M3897"/>
  <c r="M3895"/>
  <c r="M3779"/>
  <c r="M3762"/>
  <c r="M3763"/>
  <c r="M6231"/>
  <c r="M6241"/>
  <c r="M6244"/>
  <c r="M6240"/>
  <c r="M6242"/>
  <c r="M6238"/>
  <c r="M6228"/>
  <c r="M6237"/>
  <c r="M6229"/>
  <c r="M6235"/>
  <c r="M6239"/>
  <c r="M6236"/>
  <c r="M6361"/>
  <c r="M6234"/>
  <c r="M6363"/>
  <c r="M6233"/>
  <c r="M6245"/>
  <c r="M6232"/>
  <c r="M6362"/>
  <c r="M6230"/>
  <c r="M6243"/>
  <c r="E301"/>
  <c r="E445" s="1"/>
  <c r="E598" s="1"/>
  <c r="M5414"/>
  <c r="M5539"/>
  <c r="M5412"/>
  <c r="M5541"/>
  <c r="M5411"/>
  <c r="M5410"/>
  <c r="M5421"/>
  <c r="M5408"/>
  <c r="M5423"/>
  <c r="M5540"/>
  <c r="M5409"/>
  <c r="M5419"/>
  <c r="M5422"/>
  <c r="M5418"/>
  <c r="M5420"/>
  <c r="M5416"/>
  <c r="M5413"/>
  <c r="M5415"/>
  <c r="M5406"/>
  <c r="M5417"/>
  <c r="M5407"/>
  <c r="M1026"/>
  <c r="M1037"/>
  <c r="M1024"/>
  <c r="M1029"/>
  <c r="M1036"/>
  <c r="M1025"/>
  <c r="M1035"/>
  <c r="M1157"/>
  <c r="M1027"/>
  <c r="M1033"/>
  <c r="M1032"/>
  <c r="M1031"/>
  <c r="M1156"/>
  <c r="M1030"/>
  <c r="M1028"/>
  <c r="M1038"/>
  <c r="M1039"/>
  <c r="M1155"/>
  <c r="M1034"/>
  <c r="M1022"/>
  <c r="M1023"/>
  <c r="M3218"/>
  <c r="M3229"/>
  <c r="M3216"/>
  <c r="M3221"/>
  <c r="M3228"/>
  <c r="M3217"/>
  <c r="M3227"/>
  <c r="M3349"/>
  <c r="M3219"/>
  <c r="M3225"/>
  <c r="M3214"/>
  <c r="M3231"/>
  <c r="M3215"/>
  <c r="M3223"/>
  <c r="M3347"/>
  <c r="M3226"/>
  <c r="M3348"/>
  <c r="M3222"/>
  <c r="M3220"/>
  <c r="M3230"/>
  <c r="M3224"/>
  <c r="M1306"/>
  <c r="M1296"/>
  <c r="M1305"/>
  <c r="M1310"/>
  <c r="M1313"/>
  <c r="M1312"/>
  <c r="M1304"/>
  <c r="M1429"/>
  <c r="M1302"/>
  <c r="M1307"/>
  <c r="M1308"/>
  <c r="M1300"/>
  <c r="M1298"/>
  <c r="M1303"/>
  <c r="M1299"/>
  <c r="M1430"/>
  <c r="M1301"/>
  <c r="M1297"/>
  <c r="M1309"/>
  <c r="M1431"/>
  <c r="M1311"/>
  <c r="M5547"/>
  <c r="M5558"/>
  <c r="M5545"/>
  <c r="M5550"/>
  <c r="M5559"/>
  <c r="M5546"/>
  <c r="M5556"/>
  <c r="M5678"/>
  <c r="M5548"/>
  <c r="M5554"/>
  <c r="M5553"/>
  <c r="M5543"/>
  <c r="M5552"/>
  <c r="M5560"/>
  <c r="M5677"/>
  <c r="M5544"/>
  <c r="M5676"/>
  <c r="M5549"/>
  <c r="M5555"/>
  <c r="M5551"/>
  <c r="M5557"/>
  <c r="M3633"/>
  <c r="M3639"/>
  <c r="M3634"/>
  <c r="M3636"/>
  <c r="M3637"/>
  <c r="M3629"/>
  <c r="M3758"/>
  <c r="M3631"/>
  <c r="M3626"/>
  <c r="M3632"/>
  <c r="M3628"/>
  <c r="M3627"/>
  <c r="M3630"/>
  <c r="M3640"/>
  <c r="M3625"/>
  <c r="M3641"/>
  <c r="M3759"/>
  <c r="M3760"/>
  <c r="M3635"/>
  <c r="M3638"/>
  <c r="M3642"/>
  <c r="E36" i="16"/>
  <c r="O36"/>
  <c r="L446" i="3"/>
  <c r="D26" i="16"/>
  <c r="D25"/>
  <c r="E63" i="14"/>
  <c r="P81" i="15"/>
  <c r="M1842" i="3"/>
  <c r="M1708"/>
  <c r="M1721"/>
  <c r="M1707"/>
  <c r="M1713"/>
  <c r="M1714"/>
  <c r="M1711"/>
  <c r="M1715"/>
  <c r="M1840"/>
  <c r="M1718"/>
  <c r="M1719"/>
  <c r="M1841"/>
  <c r="M1712"/>
  <c r="M1710"/>
  <c r="M1716"/>
  <c r="M1723"/>
  <c r="M1722"/>
  <c r="M1709"/>
  <c r="M1720"/>
  <c r="M1724"/>
  <c r="E19" i="16"/>
  <c r="L445" i="3"/>
  <c r="L598" s="1"/>
  <c r="L447" s="1"/>
  <c r="O21" i="16"/>
  <c r="O19"/>
  <c r="O35"/>
  <c r="E34"/>
  <c r="E35" s="1"/>
  <c r="D598" i="3" l="1"/>
  <c r="E447"/>
  <c r="D447" s="1"/>
  <c r="D28" i="16"/>
  <c r="G44" i="15"/>
  <c r="Q46"/>
  <c r="Q48" s="1"/>
  <c r="D19" i="16"/>
  <c r="D34" s="1"/>
  <c r="D35" s="1"/>
  <c r="M196" i="3"/>
  <c r="E40" i="14"/>
  <c r="M187" i="3"/>
  <c r="M265"/>
  <c r="K249"/>
  <c r="I63" i="14" s="1"/>
  <c r="H187" i="3"/>
  <c r="L288"/>
  <c r="E30" i="16" s="1"/>
  <c r="O30" s="1"/>
  <c r="L223" i="3"/>
  <c r="Q53" i="15" s="1"/>
  <c r="G53" s="1"/>
  <c r="G187" i="3"/>
  <c r="F196"/>
  <c r="F101" i="15"/>
  <c r="M275" i="3"/>
  <c r="P60" i="15"/>
  <c r="F60" s="1"/>
  <c r="F223" i="3"/>
  <c r="F237"/>
  <c r="F236"/>
  <c r="F275"/>
  <c r="I284"/>
  <c r="I275"/>
  <c r="J205"/>
  <c r="G256"/>
  <c r="K297"/>
  <c r="I55" i="14" s="1"/>
  <c r="L204" i="3"/>
  <c r="K204"/>
  <c r="K239"/>
  <c r="I288"/>
  <c r="G50" i="14" s="1"/>
  <c r="L240" i="3"/>
  <c r="Q66" i="15" s="1"/>
  <c r="G66" s="1"/>
  <c r="N66" s="1"/>
  <c r="G205" i="3"/>
  <c r="I272"/>
  <c r="G51" i="14" s="1"/>
  <c r="E297" i="3"/>
  <c r="L187"/>
  <c r="E287"/>
  <c r="E269"/>
  <c r="E48" i="14" s="1"/>
  <c r="F271" i="3"/>
  <c r="G270"/>
  <c r="J276"/>
  <c r="L272"/>
  <c r="F256"/>
  <c r="L284"/>
  <c r="H227"/>
  <c r="E190"/>
  <c r="L257"/>
  <c r="M257" s="1"/>
  <c r="L239"/>
  <c r="I227"/>
  <c r="K187"/>
  <c r="I40" i="14" s="1"/>
  <c r="H196" i="3"/>
  <c r="G239"/>
  <c r="H284"/>
  <c r="H233"/>
  <c r="E236"/>
  <c r="F257"/>
  <c r="H288"/>
  <c r="K271"/>
  <c r="G272"/>
  <c r="G269"/>
  <c r="G297"/>
  <c r="J223"/>
  <c r="J233"/>
  <c r="E239"/>
  <c r="M239" s="1"/>
  <c r="E293"/>
  <c r="I238"/>
  <c r="K223"/>
  <c r="F52" i="14"/>
  <c r="K293" i="3"/>
  <c r="I52" i="14" s="1"/>
  <c r="G241" i="3"/>
  <c r="K295"/>
  <c r="G294"/>
  <c r="F291"/>
  <c r="F289"/>
  <c r="E285"/>
  <c r="G282"/>
  <c r="G280"/>
  <c r="G278"/>
  <c r="J246"/>
  <c r="F232"/>
  <c r="J295"/>
  <c r="F294"/>
  <c r="I290"/>
  <c r="L286"/>
  <c r="J283"/>
  <c r="J281"/>
  <c r="J279"/>
  <c r="I246"/>
  <c r="G296"/>
  <c r="E295"/>
  <c r="K292"/>
  <c r="L290"/>
  <c r="K286"/>
  <c r="I283"/>
  <c r="I281"/>
  <c r="I279"/>
  <c r="L246"/>
  <c r="F296"/>
  <c r="L295"/>
  <c r="J292"/>
  <c r="K290"/>
  <c r="J286"/>
  <c r="H283"/>
  <c r="E277"/>
  <c r="G273"/>
  <c r="G267"/>
  <c r="F264"/>
  <c r="F262"/>
  <c r="F260"/>
  <c r="F254"/>
  <c r="F252"/>
  <c r="G250"/>
  <c r="G247"/>
  <c r="F244"/>
  <c r="F242"/>
  <c r="E234"/>
  <c r="L230"/>
  <c r="L228"/>
  <c r="K225"/>
  <c r="I222"/>
  <c r="I220"/>
  <c r="I218"/>
  <c r="I216"/>
  <c r="L278"/>
  <c r="J273"/>
  <c r="J267"/>
  <c r="I264"/>
  <c r="I262"/>
  <c r="I260"/>
  <c r="I254"/>
  <c r="I252"/>
  <c r="J250"/>
  <c r="J247"/>
  <c r="I244"/>
  <c r="I242"/>
  <c r="L234"/>
  <c r="K231"/>
  <c r="K229"/>
  <c r="J226"/>
  <c r="J224"/>
  <c r="L221"/>
  <c r="H220"/>
  <c r="H218"/>
  <c r="H216"/>
  <c r="H277"/>
  <c r="E273"/>
  <c r="E267"/>
  <c r="H264"/>
  <c r="H262"/>
  <c r="H260"/>
  <c r="H254"/>
  <c r="H252"/>
  <c r="E250"/>
  <c r="E247"/>
  <c r="L243"/>
  <c r="J235"/>
  <c r="K232"/>
  <c r="J230"/>
  <c r="J228"/>
  <c r="I225"/>
  <c r="F277"/>
  <c r="L268"/>
  <c r="L266"/>
  <c r="K263"/>
  <c r="K261"/>
  <c r="K259"/>
  <c r="K253"/>
  <c r="K251"/>
  <c r="K248"/>
  <c r="L245"/>
  <c r="K243"/>
  <c r="I235"/>
  <c r="J232"/>
  <c r="E229"/>
  <c r="H226"/>
  <c r="H224"/>
  <c r="K219"/>
  <c r="L215"/>
  <c r="M215" s="1"/>
  <c r="L213"/>
  <c r="L211"/>
  <c r="L209"/>
  <c r="L207"/>
  <c r="M207" s="1"/>
  <c r="I203"/>
  <c r="I201"/>
  <c r="G199"/>
  <c r="F195"/>
  <c r="F193"/>
  <c r="F191"/>
  <c r="E188"/>
  <c r="M188" s="1"/>
  <c r="E224"/>
  <c r="J219"/>
  <c r="K215"/>
  <c r="K213"/>
  <c r="K211"/>
  <c r="K209"/>
  <c r="K207"/>
  <c r="L203"/>
  <c r="L201"/>
  <c r="J199"/>
  <c r="I195"/>
  <c r="I193"/>
  <c r="E192"/>
  <c r="M192" s="1"/>
  <c r="H189"/>
  <c r="G222"/>
  <c r="G218"/>
  <c r="F215"/>
  <c r="F213"/>
  <c r="F211"/>
  <c r="F209"/>
  <c r="F207"/>
  <c r="G203"/>
  <c r="G201"/>
  <c r="I199"/>
  <c r="L195"/>
  <c r="L193"/>
  <c r="L191"/>
  <c r="M191" s="1"/>
  <c r="K241"/>
  <c r="J291"/>
  <c r="J289"/>
  <c r="I285"/>
  <c r="K282"/>
  <c r="K280"/>
  <c r="K278"/>
  <c r="K274"/>
  <c r="F241"/>
  <c r="H296"/>
  <c r="E291"/>
  <c r="E289"/>
  <c r="H285"/>
  <c r="F282"/>
  <c r="F280"/>
  <c r="F278"/>
  <c r="E241"/>
  <c r="I295"/>
  <c r="E294"/>
  <c r="H291"/>
  <c r="H289"/>
  <c r="G285"/>
  <c r="E282"/>
  <c r="E280"/>
  <c r="E278"/>
  <c r="M278" s="1"/>
  <c r="H241"/>
  <c r="H294"/>
  <c r="G291"/>
  <c r="G289"/>
  <c r="F285"/>
  <c r="J277"/>
  <c r="K273"/>
  <c r="K267"/>
  <c r="J264"/>
  <c r="J262"/>
  <c r="J260"/>
  <c r="J254"/>
  <c r="J252"/>
  <c r="K250"/>
  <c r="K247"/>
  <c r="J244"/>
  <c r="J242"/>
  <c r="I234"/>
  <c r="H231"/>
  <c r="H229"/>
  <c r="G226"/>
  <c r="G224"/>
  <c r="E221"/>
  <c r="M221" s="1"/>
  <c r="E219"/>
  <c r="E217"/>
  <c r="L280"/>
  <c r="F274"/>
  <c r="F268"/>
  <c r="F266"/>
  <c r="E263"/>
  <c r="E261"/>
  <c r="E259"/>
  <c r="E253"/>
  <c r="E251"/>
  <c r="E248"/>
  <c r="E245"/>
  <c r="M245" s="1"/>
  <c r="E243"/>
  <c r="M243" s="1"/>
  <c r="G235"/>
  <c r="H232"/>
  <c r="G230"/>
  <c r="G228"/>
  <c r="F225"/>
  <c r="H222"/>
  <c r="L218"/>
  <c r="L216"/>
  <c r="H278"/>
  <c r="I273"/>
  <c r="I267"/>
  <c r="L264"/>
  <c r="L262"/>
  <c r="L260"/>
  <c r="L254"/>
  <c r="L252"/>
  <c r="I250"/>
  <c r="I247"/>
  <c r="H244"/>
  <c r="H242"/>
  <c r="G234"/>
  <c r="F231"/>
  <c r="F229"/>
  <c r="E226"/>
  <c r="L283"/>
  <c r="L277"/>
  <c r="H273"/>
  <c r="H267"/>
  <c r="G264"/>
  <c r="G262"/>
  <c r="G260"/>
  <c r="G254"/>
  <c r="G252"/>
  <c r="H250"/>
  <c r="H247"/>
  <c r="G244"/>
  <c r="G242"/>
  <c r="F234"/>
  <c r="E231"/>
  <c r="I229"/>
  <c r="L226"/>
  <c r="L224"/>
  <c r="K220"/>
  <c r="K216"/>
  <c r="H214"/>
  <c r="H212"/>
  <c r="H210"/>
  <c r="H208"/>
  <c r="H206"/>
  <c r="E202"/>
  <c r="M202" s="1"/>
  <c r="K199"/>
  <c r="J195"/>
  <c r="J193"/>
  <c r="J191"/>
  <c r="I188"/>
  <c r="H198"/>
  <c r="J220"/>
  <c r="J216"/>
  <c r="G214"/>
  <c r="G212"/>
  <c r="G210"/>
  <c r="G208"/>
  <c r="G206"/>
  <c r="H202"/>
  <c r="F200"/>
  <c r="F197"/>
  <c r="E194"/>
  <c r="M194" s="1"/>
  <c r="I192"/>
  <c r="L189"/>
  <c r="M189" s="1"/>
  <c r="G198"/>
  <c r="G219"/>
  <c r="J215"/>
  <c r="J213"/>
  <c r="J211"/>
  <c r="J209"/>
  <c r="J207"/>
  <c r="K203"/>
  <c r="K201"/>
  <c r="E197"/>
  <c r="M197" s="1"/>
  <c r="H194"/>
  <c r="H192"/>
  <c r="G246"/>
  <c r="L296"/>
  <c r="Q62" i="15" s="1"/>
  <c r="G62" s="1"/>
  <c r="I296" i="3"/>
  <c r="G54" i="14" s="1"/>
  <c r="K294" i="3"/>
  <c r="I53" i="14" s="1"/>
  <c r="E292" i="3"/>
  <c r="F290"/>
  <c r="E286"/>
  <c r="M286" s="1"/>
  <c r="G283"/>
  <c r="G281"/>
  <c r="G279"/>
  <c r="G277"/>
  <c r="J241"/>
  <c r="J294"/>
  <c r="H53" i="14" s="1"/>
  <c r="I291" i="3"/>
  <c r="I289"/>
  <c r="L285"/>
  <c r="J282"/>
  <c r="J280"/>
  <c r="J278"/>
  <c r="I241"/>
  <c r="E296"/>
  <c r="L291"/>
  <c r="L289"/>
  <c r="K285"/>
  <c r="I282"/>
  <c r="I280"/>
  <c r="I278"/>
  <c r="L241"/>
  <c r="J296"/>
  <c r="H54" i="14" s="1"/>
  <c r="L294" i="3"/>
  <c r="K291"/>
  <c r="K289"/>
  <c r="J285"/>
  <c r="H279"/>
  <c r="G274"/>
  <c r="G268"/>
  <c r="G266"/>
  <c r="F263"/>
  <c r="F261"/>
  <c r="F259"/>
  <c r="F253"/>
  <c r="F251"/>
  <c r="F248"/>
  <c r="G245"/>
  <c r="F243"/>
  <c r="H235"/>
  <c r="L231"/>
  <c r="L229"/>
  <c r="K226"/>
  <c r="K224"/>
  <c r="I221"/>
  <c r="I219"/>
  <c r="I217"/>
  <c r="L282"/>
  <c r="J274"/>
  <c r="J268"/>
  <c r="J266"/>
  <c r="I263"/>
  <c r="I261"/>
  <c r="I259"/>
  <c r="I253"/>
  <c r="I251"/>
  <c r="I248"/>
  <c r="J245"/>
  <c r="I243"/>
  <c r="K235"/>
  <c r="L232"/>
  <c r="K230"/>
  <c r="K228"/>
  <c r="J225"/>
  <c r="L222"/>
  <c r="L220"/>
  <c r="H219"/>
  <c r="H217"/>
  <c r="H280"/>
  <c r="E274"/>
  <c r="E268"/>
  <c r="M268" s="1"/>
  <c r="E266"/>
  <c r="M266" s="1"/>
  <c r="H263"/>
  <c r="H261"/>
  <c r="H259"/>
  <c r="H253"/>
  <c r="H251"/>
  <c r="H248"/>
  <c r="L244"/>
  <c r="L242"/>
  <c r="K234"/>
  <c r="J231"/>
  <c r="J229"/>
  <c r="I226"/>
  <c r="I224"/>
  <c r="L279"/>
  <c r="L273"/>
  <c r="L267"/>
  <c r="K264"/>
  <c r="K262"/>
  <c r="K260"/>
  <c r="K254"/>
  <c r="K252"/>
  <c r="L250"/>
  <c r="L247"/>
  <c r="K244"/>
  <c r="K242"/>
  <c r="J234"/>
  <c r="I231"/>
  <c r="E230"/>
  <c r="M230" s="1"/>
  <c r="E228"/>
  <c r="M228" s="1"/>
  <c r="H225"/>
  <c r="K221"/>
  <c r="K217"/>
  <c r="L214"/>
  <c r="L212"/>
  <c r="L210"/>
  <c r="L208"/>
  <c r="L206"/>
  <c r="I202"/>
  <c r="G200"/>
  <c r="G197"/>
  <c r="K246"/>
  <c r="F245"/>
  <c r="G295"/>
  <c r="I292"/>
  <c r="J290"/>
  <c r="I286"/>
  <c r="K283"/>
  <c r="K281"/>
  <c r="K279"/>
  <c r="K277"/>
  <c r="F246"/>
  <c r="K296"/>
  <c r="I54" i="14" s="1"/>
  <c r="F295" i="3"/>
  <c r="L292"/>
  <c r="Q70" i="15" s="1"/>
  <c r="G70" s="1"/>
  <c r="H292" i="3"/>
  <c r="E290"/>
  <c r="M290" s="1"/>
  <c r="H286"/>
  <c r="F283"/>
  <c r="F281"/>
  <c r="F279"/>
  <c r="E246"/>
  <c r="M246" s="1"/>
  <c r="K200"/>
  <c r="I294"/>
  <c r="G53" i="14" s="1"/>
  <c r="F53" s="1"/>
  <c r="G292" i="3"/>
  <c r="H290"/>
  <c r="G286"/>
  <c r="E283"/>
  <c r="M283" s="1"/>
  <c r="E281"/>
  <c r="E279"/>
  <c r="M279" s="1"/>
  <c r="H246"/>
  <c r="L200"/>
  <c r="H295"/>
  <c r="F292"/>
  <c r="G290"/>
  <c r="F286"/>
  <c r="H281"/>
  <c r="L274"/>
  <c r="K268"/>
  <c r="K266"/>
  <c r="J263"/>
  <c r="J261"/>
  <c r="J259"/>
  <c r="J253"/>
  <c r="J251"/>
  <c r="J248"/>
  <c r="K245"/>
  <c r="J243"/>
  <c r="L235"/>
  <c r="I232"/>
  <c r="H230"/>
  <c r="H228"/>
  <c r="G225"/>
  <c r="E222"/>
  <c r="M222" s="1"/>
  <c r="E220"/>
  <c r="M220" s="1"/>
  <c r="E218"/>
  <c r="M218" s="1"/>
  <c r="E216"/>
  <c r="M216" s="1"/>
  <c r="I277"/>
  <c r="F273"/>
  <c r="F267"/>
  <c r="E264"/>
  <c r="M264" s="1"/>
  <c r="E262"/>
  <c r="M262" s="1"/>
  <c r="E260"/>
  <c r="M260" s="1"/>
  <c r="E254"/>
  <c r="M254" s="1"/>
  <c r="E252"/>
  <c r="M252" s="1"/>
  <c r="F250"/>
  <c r="F247"/>
  <c r="E244"/>
  <c r="M244" s="1"/>
  <c r="E242"/>
  <c r="M242" s="1"/>
  <c r="H234"/>
  <c r="G231"/>
  <c r="G229"/>
  <c r="F226"/>
  <c r="F224"/>
  <c r="H221"/>
  <c r="L219"/>
  <c r="L217"/>
  <c r="Q51" i="15" s="1"/>
  <c r="H282" i="3"/>
  <c r="I274"/>
  <c r="I268"/>
  <c r="I266"/>
  <c r="L263"/>
  <c r="L261"/>
  <c r="L259"/>
  <c r="L253"/>
  <c r="L251"/>
  <c r="L248"/>
  <c r="I245"/>
  <c r="H243"/>
  <c r="F235"/>
  <c r="G232"/>
  <c r="F230"/>
  <c r="F228"/>
  <c r="E225"/>
  <c r="M225" s="1"/>
  <c r="L281"/>
  <c r="H274"/>
  <c r="H268"/>
  <c r="H266"/>
  <c r="G263"/>
  <c r="G261"/>
  <c r="G259"/>
  <c r="G253"/>
  <c r="G251"/>
  <c r="G248"/>
  <c r="H245"/>
  <c r="G243"/>
  <c r="E235"/>
  <c r="M235" s="1"/>
  <c r="E232"/>
  <c r="M232" s="1"/>
  <c r="I230"/>
  <c r="I228"/>
  <c r="L225"/>
  <c r="K222"/>
  <c r="K218"/>
  <c r="H215"/>
  <c r="H213"/>
  <c r="H211"/>
  <c r="H209"/>
  <c r="H207"/>
  <c r="E203"/>
  <c r="M203" s="1"/>
  <c r="E201"/>
  <c r="M201" s="1"/>
  <c r="K197"/>
  <c r="J194"/>
  <c r="J192"/>
  <c r="I189"/>
  <c r="J222"/>
  <c r="J218"/>
  <c r="G215"/>
  <c r="G213"/>
  <c r="G211"/>
  <c r="G209"/>
  <c r="G207"/>
  <c r="H203"/>
  <c r="H201"/>
  <c r="F199"/>
  <c r="E195"/>
  <c r="M195" s="1"/>
  <c r="E193"/>
  <c r="M193" s="1"/>
  <c r="I191"/>
  <c r="L188"/>
  <c r="G221"/>
  <c r="G217"/>
  <c r="J214"/>
  <c r="J212"/>
  <c r="J210"/>
  <c r="J208"/>
  <c r="J206"/>
  <c r="K202"/>
  <c r="N42" i="15"/>
  <c r="N36"/>
  <c r="E25" i="14"/>
  <c r="E22" s="1"/>
  <c r="F46" i="15"/>
  <c r="N38"/>
  <c r="I106"/>
  <c r="L190" i="3"/>
  <c r="L249"/>
  <c r="F249"/>
  <c r="I196"/>
  <c r="J227"/>
  <c r="E238"/>
  <c r="K272"/>
  <c r="I51" i="14" s="1"/>
  <c r="F190" i="3"/>
  <c r="I239"/>
  <c r="I276"/>
  <c r="I204"/>
  <c r="L276"/>
  <c r="K287"/>
  <c r="F269"/>
  <c r="H275"/>
  <c r="I205"/>
  <c r="K205"/>
  <c r="I43" i="14" s="1"/>
  <c r="H297" i="3"/>
  <c r="L293"/>
  <c r="Q61" i="15" s="1"/>
  <c r="G61" s="1"/>
  <c r="N61" s="1"/>
  <c r="J288" i="3"/>
  <c r="H50" i="14" s="1"/>
  <c r="J269" i="3"/>
  <c r="G249"/>
  <c r="L287"/>
  <c r="K256"/>
  <c r="H237"/>
  <c r="K258"/>
  <c r="I249"/>
  <c r="G63" i="14" s="1"/>
  <c r="F63" s="1"/>
  <c r="G240" i="3"/>
  <c r="E204"/>
  <c r="E42" i="14" s="1"/>
  <c r="G223" i="3"/>
  <c r="L233"/>
  <c r="M233" s="1"/>
  <c r="G190"/>
  <c r="E223"/>
  <c r="G293"/>
  <c r="H240"/>
  <c r="G196"/>
  <c r="E272"/>
  <c r="I270"/>
  <c r="I255"/>
  <c r="G46" i="14" s="1"/>
  <c r="I223" i="3"/>
  <c r="K233"/>
  <c r="F288"/>
  <c r="L236"/>
  <c r="E23" i="16" s="1"/>
  <c r="O23" s="1"/>
  <c r="F265" i="3"/>
  <c r="K257"/>
  <c r="F205"/>
  <c r="J196"/>
  <c r="H42" i="14" s="1"/>
  <c r="H270" i="3"/>
  <c r="K275"/>
  <c r="J257"/>
  <c r="K237"/>
  <c r="F276"/>
  <c r="K238"/>
  <c r="K196"/>
  <c r="I42" i="14" s="1"/>
  <c r="F240" i="3"/>
  <c r="K227"/>
  <c r="E227"/>
  <c r="P23" i="15"/>
  <c r="P48" s="1"/>
  <c r="J190" i="3"/>
  <c r="H41" i="14" s="1"/>
  <c r="F41" s="1"/>
  <c r="E205" i="3"/>
  <c r="J238"/>
  <c r="N94" i="15"/>
  <c r="E258" i="3"/>
  <c r="H271"/>
  <c r="J265"/>
  <c r="G236"/>
  <c r="I265"/>
  <c r="G48" i="14" s="1"/>
  <c r="J236" i="3"/>
  <c r="H45" i="14" s="1"/>
  <c r="H205" i="3"/>
  <c r="F270"/>
  <c r="G255"/>
  <c r="J272"/>
  <c r="H51" i="14" s="1"/>
  <c r="J204" i="3"/>
  <c r="F272"/>
  <c r="L227"/>
  <c r="L238"/>
  <c r="J287"/>
  <c r="I187"/>
  <c r="G40" i="14" s="1"/>
  <c r="E240" i="3"/>
  <c r="I271"/>
  <c r="H256"/>
  <c r="E237"/>
  <c r="E270"/>
  <c r="M270" s="1"/>
  <c r="H239"/>
  <c r="G287"/>
  <c r="L269"/>
  <c r="K270"/>
  <c r="I233"/>
  <c r="H249"/>
  <c r="E256"/>
  <c r="G233"/>
  <c r="K236"/>
  <c r="H257"/>
  <c r="G271"/>
  <c r="J258"/>
  <c r="J187"/>
  <c r="H40" i="14" s="1"/>
  <c r="I237" i="3"/>
  <c r="G45" i="14" s="1"/>
  <c r="F255" i="3"/>
  <c r="G227"/>
  <c r="H276"/>
  <c r="G265"/>
  <c r="H258"/>
  <c r="F233"/>
  <c r="K240"/>
  <c r="J297"/>
  <c r="H55" i="14" s="1"/>
  <c r="F55" s="1"/>
  <c r="K284" i="3"/>
  <c r="G238"/>
  <c r="F227"/>
  <c r="L256"/>
  <c r="L237"/>
  <c r="E255"/>
  <c r="L196"/>
  <c r="Q55" i="15" s="1"/>
  <c r="G55" s="1"/>
  <c r="G284" i="3"/>
  <c r="E288"/>
  <c r="L255"/>
  <c r="Q69" i="15" s="1"/>
  <c r="H269" i="3"/>
  <c r="K269"/>
  <c r="I48" i="14" s="1"/>
  <c r="G275" i="3"/>
  <c r="J270"/>
  <c r="I257"/>
  <c r="G257"/>
  <c r="F110" i="15"/>
  <c r="N92"/>
  <c r="Q9"/>
  <c r="J44"/>
  <c r="L94"/>
  <c r="I74"/>
  <c r="I75" s="1"/>
  <c r="L116"/>
  <c r="J123"/>
  <c r="N123" s="1"/>
  <c r="I13"/>
  <c r="I93"/>
  <c r="L16"/>
  <c r="N16" s="1"/>
  <c r="L59"/>
  <c r="J37"/>
  <c r="N37" s="1"/>
  <c r="J97"/>
  <c r="L92"/>
  <c r="L104"/>
  <c r="L106" s="1"/>
  <c r="L105"/>
  <c r="N105" s="1"/>
  <c r="J42"/>
  <c r="I42"/>
  <c r="I58"/>
  <c r="L52"/>
  <c r="I44"/>
  <c r="J87"/>
  <c r="J79"/>
  <c r="L26"/>
  <c r="L25"/>
  <c r="I109"/>
  <c r="I25"/>
  <c r="L70"/>
  <c r="I45"/>
  <c r="I123"/>
  <c r="I127" s="1"/>
  <c r="J52"/>
  <c r="J56" s="1"/>
  <c r="L112"/>
  <c r="L80"/>
  <c r="N80" s="1"/>
  <c r="L113"/>
  <c r="L93"/>
  <c r="J113"/>
  <c r="J114" s="1"/>
  <c r="L17"/>
  <c r="N17" s="1"/>
  <c r="J98"/>
  <c r="L108"/>
  <c r="L110" s="1"/>
  <c r="J116"/>
  <c r="J118" s="1"/>
  <c r="L123"/>
  <c r="I51"/>
  <c r="F27"/>
  <c r="F28" s="1"/>
  <c r="L44"/>
  <c r="G27"/>
  <c r="F20"/>
  <c r="F19"/>
  <c r="N744" i="3"/>
  <c r="I56" i="14"/>
  <c r="G91" i="15"/>
  <c r="G117"/>
  <c r="P89"/>
  <c r="P101" s="1"/>
  <c r="P84" s="1"/>
  <c r="G122"/>
  <c r="G93"/>
  <c r="G18"/>
  <c r="L15"/>
  <c r="N15" s="1"/>
  <c r="F40"/>
  <c r="L69"/>
  <c r="L71" s="1"/>
  <c r="J20"/>
  <c r="N20" s="1"/>
  <c r="J130"/>
  <c r="L53"/>
  <c r="L130"/>
  <c r="L54"/>
  <c r="J13"/>
  <c r="L40"/>
  <c r="L98"/>
  <c r="L79"/>
  <c r="L81" s="1"/>
  <c r="J93"/>
  <c r="L13"/>
  <c r="J129"/>
  <c r="I91"/>
  <c r="I95" s="1"/>
  <c r="L60"/>
  <c r="J131"/>
  <c r="L20"/>
  <c r="I43"/>
  <c r="J18"/>
  <c r="I36"/>
  <c r="I79"/>
  <c r="I81" s="1"/>
  <c r="I21"/>
  <c r="F117"/>
  <c r="F118" s="1"/>
  <c r="J59"/>
  <c r="L22"/>
  <c r="N22" s="1"/>
  <c r="I61"/>
  <c r="J88"/>
  <c r="N88" s="1"/>
  <c r="I94"/>
  <c r="J124"/>
  <c r="N124" s="1"/>
  <c r="I108"/>
  <c r="I110" s="1"/>
  <c r="J26"/>
  <c r="J36"/>
  <c r="L18"/>
  <c r="J74"/>
  <c r="I131"/>
  <c r="I132" s="1"/>
  <c r="I62"/>
  <c r="L38"/>
  <c r="I53"/>
  <c r="I55"/>
  <c r="I16"/>
  <c r="L61"/>
  <c r="J40"/>
  <c r="N40" s="1"/>
  <c r="I116"/>
  <c r="I118" s="1"/>
  <c r="I54"/>
  <c r="L42"/>
  <c r="L46" s="1"/>
  <c r="G9"/>
  <c r="I15"/>
  <c r="F113"/>
  <c r="F114" s="1"/>
  <c r="I97"/>
  <c r="J60"/>
  <c r="I105"/>
  <c r="I124"/>
  <c r="J21"/>
  <c r="N21" s="1"/>
  <c r="I98"/>
  <c r="J62"/>
  <c r="I18"/>
  <c r="I92"/>
  <c r="J108"/>
  <c r="J110" s="1"/>
  <c r="J104"/>
  <c r="I27"/>
  <c r="L117"/>
  <c r="I66"/>
  <c r="I65"/>
  <c r="L122"/>
  <c r="L127" s="1"/>
  <c r="I40"/>
  <c r="J65"/>
  <c r="J67" s="1"/>
  <c r="L97"/>
  <c r="L36"/>
  <c r="L91"/>
  <c r="J45"/>
  <c r="N45" s="1"/>
  <c r="J91"/>
  <c r="L58"/>
  <c r="I38"/>
  <c r="I26"/>
  <c r="J61"/>
  <c r="J117"/>
  <c r="J94"/>
  <c r="J73"/>
  <c r="J75" s="1"/>
  <c r="I70"/>
  <c r="I71" s="1"/>
  <c r="L87"/>
  <c r="L89" s="1"/>
  <c r="J38"/>
  <c r="I88"/>
  <c r="I89" s="1"/>
  <c r="J27"/>
  <c r="I17"/>
  <c r="I52"/>
  <c r="L129"/>
  <c r="L132" s="1"/>
  <c r="J55"/>
  <c r="L14"/>
  <c r="N14" s="1"/>
  <c r="I37"/>
  <c r="G130"/>
  <c r="F17"/>
  <c r="F36"/>
  <c r="G51" l="1"/>
  <c r="I101"/>
  <c r="I84" s="1"/>
  <c r="G69"/>
  <c r="Q71"/>
  <c r="Q58"/>
  <c r="E29" i="16"/>
  <c r="O29" s="1"/>
  <c r="M274" i="3"/>
  <c r="P74" i="15"/>
  <c r="F74" s="1"/>
  <c r="M294" i="3"/>
  <c r="E53" i="14"/>
  <c r="Q60" i="15"/>
  <c r="G60" s="1"/>
  <c r="N60" s="1"/>
  <c r="E28" i="16"/>
  <c r="O28" s="1"/>
  <c r="G46" i="15"/>
  <c r="N44"/>
  <c r="N70"/>
  <c r="M251" i="3"/>
  <c r="M263"/>
  <c r="M282"/>
  <c r="M291"/>
  <c r="M267"/>
  <c r="M285"/>
  <c r="Q54" i="15"/>
  <c r="G54" s="1"/>
  <c r="N54" s="1"/>
  <c r="G49" i="14"/>
  <c r="Q65" i="15"/>
  <c r="E22" i="16"/>
  <c r="J106" i="15"/>
  <c r="J120" s="1"/>
  <c r="N104"/>
  <c r="N106" s="1"/>
  <c r="L114"/>
  <c r="N112"/>
  <c r="M205" i="3"/>
  <c r="E43" i="14"/>
  <c r="P51" i="15"/>
  <c r="E27" i="16"/>
  <c r="O27" s="1"/>
  <c r="Q59" i="15"/>
  <c r="G59" s="1"/>
  <c r="N59" s="1"/>
  <c r="P62"/>
  <c r="F62" s="1"/>
  <c r="E54" i="14"/>
  <c r="M296" i="3"/>
  <c r="P70" i="15"/>
  <c r="F70" s="1"/>
  <c r="M292" i="3"/>
  <c r="M293"/>
  <c r="P61" i="15"/>
  <c r="F61" s="1"/>
  <c r="E52" i="14"/>
  <c r="P58" i="15"/>
  <c r="M287" i="3"/>
  <c r="D29" i="16"/>
  <c r="I120" i="15"/>
  <c r="N46"/>
  <c r="F23"/>
  <c r="F48" s="1"/>
  <c r="J95"/>
  <c r="L99"/>
  <c r="I67"/>
  <c r="J28"/>
  <c r="J23"/>
  <c r="L56"/>
  <c r="I23"/>
  <c r="H39" i="14"/>
  <c r="G42"/>
  <c r="F42" s="1"/>
  <c r="N108" i="15"/>
  <c r="N110" s="1"/>
  <c r="M248" i="3"/>
  <c r="M261"/>
  <c r="M280"/>
  <c r="M289"/>
  <c r="M234"/>
  <c r="M277"/>
  <c r="N13" i="15"/>
  <c r="G44" i="14"/>
  <c r="H49"/>
  <c r="H43"/>
  <c r="N116" i="15"/>
  <c r="N53"/>
  <c r="N130"/>
  <c r="G132"/>
  <c r="N18"/>
  <c r="G23"/>
  <c r="N117"/>
  <c r="G118"/>
  <c r="G120" s="1"/>
  <c r="J81"/>
  <c r="N79"/>
  <c r="N81" s="1"/>
  <c r="P69"/>
  <c r="M255" i="3"/>
  <c r="E46" i="14"/>
  <c r="M240" i="3"/>
  <c r="P66" i="15"/>
  <c r="F66" s="1"/>
  <c r="M258" i="3"/>
  <c r="D24" i="16"/>
  <c r="I47" i="14"/>
  <c r="F47" s="1"/>
  <c r="I46"/>
  <c r="N122" i="15"/>
  <c r="N127" s="1"/>
  <c r="G127"/>
  <c r="N27"/>
  <c r="G28"/>
  <c r="L28"/>
  <c r="N25"/>
  <c r="N28" s="1"/>
  <c r="J99"/>
  <c r="N97"/>
  <c r="P65"/>
  <c r="M227" i="3"/>
  <c r="E44" i="14"/>
  <c r="D22" i="16"/>
  <c r="E51" i="14"/>
  <c r="M272" i="3"/>
  <c r="P53" i="15"/>
  <c r="F53" s="1"/>
  <c r="M223" i="3"/>
  <c r="M204"/>
  <c r="P55" i="15"/>
  <c r="F55" s="1"/>
  <c r="M190" i="3"/>
  <c r="E41" i="14"/>
  <c r="P54" i="15"/>
  <c r="F54" s="1"/>
  <c r="I28"/>
  <c r="I63"/>
  <c r="N55"/>
  <c r="I45" i="14"/>
  <c r="F45" s="1"/>
  <c r="N113" i="15"/>
  <c r="I44" i="14"/>
  <c r="G43"/>
  <c r="F43" s="1"/>
  <c r="L63" i="15"/>
  <c r="J63"/>
  <c r="J77" s="1"/>
  <c r="J132"/>
  <c r="L23"/>
  <c r="L48" s="1"/>
  <c r="J46"/>
  <c r="H48" i="14"/>
  <c r="F48" s="1"/>
  <c r="I49"/>
  <c r="H44"/>
  <c r="N131" i="15"/>
  <c r="Q52"/>
  <c r="G52" s="1"/>
  <c r="N52" s="1"/>
  <c r="M281" i="3"/>
  <c r="N62" i="15"/>
  <c r="M231" i="3"/>
  <c r="M259"/>
  <c r="M219"/>
  <c r="M241"/>
  <c r="M250"/>
  <c r="N26" i="15"/>
  <c r="I39" i="14"/>
  <c r="I38" s="1"/>
  <c r="I64" s="1"/>
  <c r="M269" i="3"/>
  <c r="F51" i="14"/>
  <c r="E49"/>
  <c r="E39"/>
  <c r="G95" i="15"/>
  <c r="G101" s="1"/>
  <c r="G84" s="1"/>
  <c r="N91"/>
  <c r="N95" s="1"/>
  <c r="J89"/>
  <c r="J101" s="1"/>
  <c r="N87"/>
  <c r="N89" s="1"/>
  <c r="D30" i="16"/>
  <c r="E50" i="14"/>
  <c r="M288" i="3"/>
  <c r="E47" i="14"/>
  <c r="M256" i="3"/>
  <c r="G39" i="14"/>
  <c r="F40"/>
  <c r="F39" s="1"/>
  <c r="Q73" i="15"/>
  <c r="M249" i="3"/>
  <c r="M217"/>
  <c r="P52" i="15"/>
  <c r="F52" s="1"/>
  <c r="E45" i="14"/>
  <c r="M236" i="3"/>
  <c r="D23" i="16"/>
  <c r="E55" i="14"/>
  <c r="M297" i="3"/>
  <c r="L95" i="15"/>
  <c r="L101" s="1"/>
  <c r="I99"/>
  <c r="N129"/>
  <c r="N93"/>
  <c r="I56"/>
  <c r="I77" s="1"/>
  <c r="N98"/>
  <c r="I46"/>
  <c r="L118"/>
  <c r="L120" s="1"/>
  <c r="F120"/>
  <c r="F84" s="1"/>
  <c r="M237" i="3"/>
  <c r="H46" i="14"/>
  <c r="F46" s="1"/>
  <c r="M238" i="3"/>
  <c r="J127" i="15"/>
  <c r="Q74"/>
  <c r="G74" s="1"/>
  <c r="N74" s="1"/>
  <c r="F54" i="14"/>
  <c r="M226" i="3"/>
  <c r="M253"/>
  <c r="M224"/>
  <c r="M229"/>
  <c r="M247"/>
  <c r="M273"/>
  <c r="M295"/>
  <c r="P73" i="15"/>
  <c r="F50" i="14"/>
  <c r="M284" i="3"/>
  <c r="L84" i="15" l="1"/>
  <c r="P63"/>
  <c r="F58"/>
  <c r="F63" s="1"/>
  <c r="Q63"/>
  <c r="G58"/>
  <c r="F51"/>
  <c r="F56" s="1"/>
  <c r="P56"/>
  <c r="Q67"/>
  <c r="G65"/>
  <c r="I48"/>
  <c r="I83" s="1"/>
  <c r="F49" i="14"/>
  <c r="G38"/>
  <c r="G64" s="1"/>
  <c r="N132" i="15"/>
  <c r="G48"/>
  <c r="H38" i="14"/>
  <c r="H64" s="1"/>
  <c r="Q56" i="15"/>
  <c r="Q77" s="1"/>
  <c r="Q83" s="1"/>
  <c r="G56"/>
  <c r="N51"/>
  <c r="N56" s="1"/>
  <c r="P71"/>
  <c r="F69"/>
  <c r="F71" s="1"/>
  <c r="E21" i="16"/>
  <c r="O22"/>
  <c r="G71" i="15"/>
  <c r="N69"/>
  <c r="N71" s="1"/>
  <c r="L83"/>
  <c r="J84"/>
  <c r="D21" i="16"/>
  <c r="N99" i="15"/>
  <c r="N101" s="1"/>
  <c r="N118"/>
  <c r="N23"/>
  <c r="N48" s="1"/>
  <c r="J48"/>
  <c r="J83" s="1"/>
  <c r="N114"/>
  <c r="N120" s="1"/>
  <c r="F73"/>
  <c r="F75" s="1"/>
  <c r="P75"/>
  <c r="G73"/>
  <c r="Q75"/>
  <c r="I65" i="14"/>
  <c r="I105"/>
  <c r="F65" i="15"/>
  <c r="F67" s="1"/>
  <c r="P67"/>
  <c r="E38" i="14"/>
  <c r="E64" s="1"/>
  <c r="F44"/>
  <c r="F38" s="1"/>
  <c r="F64" s="1"/>
  <c r="L77" i="15"/>
  <c r="F105" i="14" l="1"/>
  <c r="F65"/>
  <c r="N84" i="15"/>
  <c r="E105" i="14"/>
  <c r="E65"/>
  <c r="J133" i="15"/>
  <c r="J140"/>
  <c r="J137" s="1"/>
  <c r="J82"/>
  <c r="J141"/>
  <c r="J138" s="1"/>
  <c r="I140"/>
  <c r="I137" s="1"/>
  <c r="I133"/>
  <c r="I141"/>
  <c r="I138" s="1"/>
  <c r="I82"/>
  <c r="F77"/>
  <c r="F83" s="1"/>
  <c r="Q82"/>
  <c r="Q141"/>
  <c r="Q138" s="1"/>
  <c r="Q133"/>
  <c r="Q140"/>
  <c r="Q137" s="1"/>
  <c r="L141"/>
  <c r="L138" s="1"/>
  <c r="L82"/>
  <c r="L133"/>
  <c r="L140"/>
  <c r="L137" s="1"/>
  <c r="H65" i="14"/>
  <c r="H105"/>
  <c r="N77" i="15"/>
  <c r="P77"/>
  <c r="P83" s="1"/>
  <c r="N73"/>
  <c r="N75" s="1"/>
  <c r="G75"/>
  <c r="G67"/>
  <c r="N65"/>
  <c r="N67" s="1"/>
  <c r="N58"/>
  <c r="N63" s="1"/>
  <c r="G63"/>
  <c r="G77" s="1"/>
  <c r="G83" s="1"/>
  <c r="G105" i="14"/>
  <c r="G65"/>
  <c r="N83" i="15"/>
  <c r="G141" l="1"/>
  <c r="G138" s="1"/>
  <c r="G140"/>
  <c r="G137" s="1"/>
  <c r="G133"/>
  <c r="G82"/>
  <c r="B105" i="14"/>
  <c r="B65"/>
  <c r="F82" i="15"/>
  <c r="B82" s="1"/>
  <c r="F133"/>
  <c r="F141"/>
  <c r="F138" s="1"/>
  <c r="F140"/>
  <c r="F137" s="1"/>
  <c r="P140"/>
  <c r="P137" s="1"/>
  <c r="P133"/>
  <c r="P141"/>
  <c r="P138" s="1"/>
  <c r="P82"/>
  <c r="N141"/>
  <c r="N138" s="1"/>
  <c r="N82"/>
  <c r="N140"/>
  <c r="N137" s="1"/>
  <c r="N133"/>
  <c r="B133" l="1"/>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 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 За целите на обработка на
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2020 г</t>
        </r>
        <r>
          <rPr>
            <sz val="11"/>
            <color indexed="81"/>
            <rFont val="Times New Roman"/>
            <family val="1"/>
            <charset val="204"/>
          </rPr>
          <t>.</t>
        </r>
      </text>
    </comment>
    <comment ref="C134"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 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 За целите на обработка на
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t>
        </r>
      </text>
    </comment>
  </commentList>
</comments>
</file>

<file path=xl/comments3.xml><?xml version="1.0" encoding="utf-8"?>
<comments xmlns="http://schemas.openxmlformats.org/spreadsheetml/2006/main">
  <authors>
    <author>Никола Павлов</author>
    <author>DBoyadzhieva</author>
    <author>Мариан Георгиев</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 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 За целите на обработка на
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t>
        </r>
      </text>
    </comment>
    <comment ref="D125"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170" authorId="2">
      <text>
        <r>
          <rPr>
            <b/>
            <sz val="12"/>
            <color indexed="81"/>
            <rFont val="Tahoma"/>
            <family val="2"/>
            <charset val="204"/>
          </rPr>
          <t>забележка:</t>
        </r>
        <r>
          <rPr>
            <sz val="12"/>
            <color indexed="81"/>
            <rFont val="Tahoma"/>
            <family val="2"/>
            <charset val="204"/>
          </rPr>
          <t xml:space="preserve"> Въвежда се само стойността на данъка върху таксиметров превоз на пътници</t>
        </r>
        <r>
          <rPr>
            <sz val="9"/>
            <color indexed="81"/>
            <rFont val="Tahoma"/>
            <family val="2"/>
            <charset val="204"/>
          </rPr>
          <t xml:space="preserve">
</t>
        </r>
      </text>
    </comment>
    <comment ref="D216" authorId="0">
      <text>
        <r>
          <rPr>
            <sz val="10"/>
            <color indexed="81"/>
            <rFont val="Times New Roman"/>
            <family val="1"/>
            <charset val="204"/>
          </rPr>
          <t xml:space="preserve">използва се от разпоредители с представителства в чужбина 
</t>
        </r>
      </text>
    </comment>
    <comment ref="D220" authorId="0">
      <text>
        <r>
          <rPr>
            <sz val="10"/>
            <color indexed="81"/>
            <rFont val="Times New Roman"/>
            <family val="1"/>
            <charset val="204"/>
          </rPr>
          <t>тук се отчитат разходите за СБКО, неотчетени по други позиции на ЕБК</t>
        </r>
      </text>
    </comment>
    <comment ref="D2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68" authorId="2">
      <text>
        <r>
          <rPr>
            <b/>
            <sz val="11"/>
            <color indexed="81"/>
            <rFont val="Tahoma"/>
            <family val="2"/>
            <charset val="204"/>
          </rPr>
          <t xml:space="preserve">Забележка: </t>
        </r>
        <r>
          <rPr>
            <sz val="11"/>
            <color indexed="81"/>
            <rFont val="Tahoma"/>
            <family val="2"/>
            <charset val="204"/>
          </rPr>
          <t xml:space="preserve">§ 72-00 включва и възмездна финансова помощ, при която не се дължи лихва.
</t>
        </r>
      </text>
    </comment>
    <comment ref="D532"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4">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D658" authorId="0">
      <text>
        <r>
          <rPr>
            <sz val="10"/>
            <color indexed="81"/>
            <rFont val="Times New Roman"/>
            <family val="1"/>
            <charset val="204"/>
          </rPr>
          <t xml:space="preserve">използва се от разпоредители с представителства в чужбина 
</t>
        </r>
      </text>
    </comment>
    <comment ref="D662" authorId="0">
      <text>
        <r>
          <rPr>
            <sz val="10"/>
            <color indexed="81"/>
            <rFont val="Times New Roman"/>
            <family val="1"/>
            <charset val="204"/>
          </rPr>
          <t>тук се отчитат разходите за СБКО, неотчетени по други позиции на ЕБК</t>
        </r>
      </text>
    </comment>
    <comment ref="D66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688"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738"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74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795" authorId="0">
      <text>
        <r>
          <rPr>
            <sz val="10"/>
            <color indexed="81"/>
            <rFont val="Times New Roman"/>
            <family val="1"/>
            <charset val="204"/>
          </rPr>
          <t xml:space="preserve">използва се от разпоредители с представителства в чужбина 
</t>
        </r>
      </text>
    </comment>
    <comment ref="D799" authorId="0">
      <text>
        <r>
          <rPr>
            <sz val="10"/>
            <color indexed="81"/>
            <rFont val="Times New Roman"/>
            <family val="1"/>
            <charset val="204"/>
          </rPr>
          <t>тук се отчитат разходите за СБКО, неотчетени по други позиции на ЕБК</t>
        </r>
      </text>
    </comment>
    <comment ref="D80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825"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875"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87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87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932" authorId="0">
      <text>
        <r>
          <rPr>
            <sz val="10"/>
            <color indexed="81"/>
            <rFont val="Times New Roman"/>
            <family val="1"/>
            <charset val="204"/>
          </rPr>
          <t xml:space="preserve">използва се от разпоредители с представителства в чужбина 
</t>
        </r>
      </text>
    </comment>
    <comment ref="D936" authorId="0">
      <text>
        <r>
          <rPr>
            <sz val="10"/>
            <color indexed="81"/>
            <rFont val="Times New Roman"/>
            <family val="1"/>
            <charset val="204"/>
          </rPr>
          <t>тук се отчитат разходите за СБКО, неотчетени по други позиции на ЕБК</t>
        </r>
      </text>
    </comment>
    <comment ref="D93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62"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012"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1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01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069" authorId="0">
      <text>
        <r>
          <rPr>
            <sz val="10"/>
            <color indexed="81"/>
            <rFont val="Times New Roman"/>
            <family val="1"/>
            <charset val="204"/>
          </rPr>
          <t xml:space="preserve">използва се от разпоредители с представителства в чужбина 
</t>
        </r>
      </text>
    </comment>
    <comment ref="D1073" authorId="0">
      <text>
        <r>
          <rPr>
            <sz val="10"/>
            <color indexed="81"/>
            <rFont val="Times New Roman"/>
            <family val="1"/>
            <charset val="204"/>
          </rPr>
          <t>тук се отчитат разходите за СБКО, неотчетени по други позиции на ЕБК</t>
        </r>
      </text>
    </comment>
    <comment ref="D107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99"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149"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15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15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206" authorId="0">
      <text>
        <r>
          <rPr>
            <sz val="10"/>
            <color indexed="81"/>
            <rFont val="Times New Roman"/>
            <family val="1"/>
            <charset val="204"/>
          </rPr>
          <t xml:space="preserve">използва се от разпоредители с представителства в чужбина 
</t>
        </r>
      </text>
    </comment>
    <comment ref="D1210" authorId="0">
      <text>
        <r>
          <rPr>
            <sz val="10"/>
            <color indexed="81"/>
            <rFont val="Times New Roman"/>
            <family val="1"/>
            <charset val="204"/>
          </rPr>
          <t>тук се отчитат разходите за СБКО, неотчетени по други позиции на ЕБК</t>
        </r>
      </text>
    </comment>
    <comment ref="D121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36"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286"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8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28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343" authorId="0">
      <text>
        <r>
          <rPr>
            <sz val="10"/>
            <color indexed="81"/>
            <rFont val="Times New Roman"/>
            <family val="1"/>
            <charset val="204"/>
          </rPr>
          <t xml:space="preserve">използва се от разпоредители с представителства в чужбина 
</t>
        </r>
      </text>
    </comment>
    <comment ref="D1347" authorId="0">
      <text>
        <r>
          <rPr>
            <sz val="10"/>
            <color indexed="81"/>
            <rFont val="Times New Roman"/>
            <family val="1"/>
            <charset val="204"/>
          </rPr>
          <t>тук се отчитат разходите за СБКО, неотчетени по други позиции на ЕБК</t>
        </r>
      </text>
    </comment>
    <comment ref="D1348"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373"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423"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2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42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480" authorId="0">
      <text>
        <r>
          <rPr>
            <sz val="10"/>
            <color indexed="81"/>
            <rFont val="Times New Roman"/>
            <family val="1"/>
            <charset val="204"/>
          </rPr>
          <t xml:space="preserve">използва се от разпоредители с представителства в чужбина 
</t>
        </r>
      </text>
    </comment>
    <comment ref="D1484" authorId="0">
      <text>
        <r>
          <rPr>
            <sz val="10"/>
            <color indexed="81"/>
            <rFont val="Times New Roman"/>
            <family val="1"/>
            <charset val="204"/>
          </rPr>
          <t>тук се отчитат разходите за СБКО, неотчетени по други позиции на ЕБК</t>
        </r>
      </text>
    </comment>
    <comment ref="D148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510"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560"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56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56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617" authorId="0">
      <text>
        <r>
          <rPr>
            <sz val="10"/>
            <color indexed="81"/>
            <rFont val="Times New Roman"/>
            <family val="1"/>
            <charset val="204"/>
          </rPr>
          <t xml:space="preserve">използва се от разпоредители с представителства в чужбина 
</t>
        </r>
      </text>
    </comment>
    <comment ref="D1621" authorId="0">
      <text>
        <r>
          <rPr>
            <sz val="10"/>
            <color indexed="81"/>
            <rFont val="Times New Roman"/>
            <family val="1"/>
            <charset val="204"/>
          </rPr>
          <t>тук се отчитат разходите за СБКО, неотчетени по други позиции на ЕБК</t>
        </r>
      </text>
    </comment>
    <comment ref="D1622"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647"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697"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69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69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754" authorId="0">
      <text>
        <r>
          <rPr>
            <sz val="10"/>
            <color indexed="81"/>
            <rFont val="Times New Roman"/>
            <family val="1"/>
            <charset val="204"/>
          </rPr>
          <t xml:space="preserve">използва се от разпоредители с представителства в чужбина 
</t>
        </r>
      </text>
    </comment>
    <comment ref="D1758" authorId="0">
      <text>
        <r>
          <rPr>
            <sz val="10"/>
            <color indexed="81"/>
            <rFont val="Times New Roman"/>
            <family val="1"/>
            <charset val="204"/>
          </rPr>
          <t>тук се отчитат разходите за СБКО, неотчетени по други позиции на ЕБК</t>
        </r>
      </text>
    </comment>
    <comment ref="D175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784"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834"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83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83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1891" authorId="0">
      <text>
        <r>
          <rPr>
            <sz val="10"/>
            <color indexed="81"/>
            <rFont val="Times New Roman"/>
            <family val="1"/>
            <charset val="204"/>
          </rPr>
          <t xml:space="preserve">използва се от разпоредители с представителства в чужбина 
</t>
        </r>
      </text>
    </comment>
    <comment ref="D1895" authorId="0">
      <text>
        <r>
          <rPr>
            <sz val="10"/>
            <color indexed="81"/>
            <rFont val="Times New Roman"/>
            <family val="1"/>
            <charset val="204"/>
          </rPr>
          <t>тук се отчитат разходите за СБКО, неотчетени по други позиции на ЕБК</t>
        </r>
      </text>
    </comment>
    <comment ref="D1896"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921"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1971"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97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197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028" authorId="0">
      <text>
        <r>
          <rPr>
            <sz val="10"/>
            <color indexed="81"/>
            <rFont val="Times New Roman"/>
            <family val="1"/>
            <charset val="204"/>
          </rPr>
          <t xml:space="preserve">използва се от разпоредители с представителства в чужбина 
</t>
        </r>
      </text>
    </comment>
    <comment ref="D2032" authorId="0">
      <text>
        <r>
          <rPr>
            <sz val="10"/>
            <color indexed="81"/>
            <rFont val="Times New Roman"/>
            <family val="1"/>
            <charset val="204"/>
          </rPr>
          <t>тук се отчитат разходите за СБКО, неотчетени по други позиции на ЕБК</t>
        </r>
      </text>
    </comment>
    <comment ref="D203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058"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108"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10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11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65" authorId="0">
      <text>
        <r>
          <rPr>
            <sz val="10"/>
            <color indexed="81"/>
            <rFont val="Times New Roman"/>
            <family val="1"/>
            <charset val="204"/>
          </rPr>
          <t xml:space="preserve">използва се от разпоредители с представителства в чужбина 
</t>
        </r>
      </text>
    </comment>
    <comment ref="D2169" authorId="0">
      <text>
        <r>
          <rPr>
            <sz val="10"/>
            <color indexed="81"/>
            <rFont val="Times New Roman"/>
            <family val="1"/>
            <charset val="204"/>
          </rPr>
          <t>тук се отчитат разходите за СБКО, неотчетени по други позиции на ЕБК</t>
        </r>
      </text>
    </comment>
    <comment ref="D217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195"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245"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24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24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302" authorId="0">
      <text>
        <r>
          <rPr>
            <sz val="10"/>
            <color indexed="81"/>
            <rFont val="Times New Roman"/>
            <family val="1"/>
            <charset val="204"/>
          </rPr>
          <t xml:space="preserve">използва се от разпоредители с представителства в чужбина 
</t>
        </r>
      </text>
    </comment>
    <comment ref="D2306" authorId="0">
      <text>
        <r>
          <rPr>
            <sz val="10"/>
            <color indexed="81"/>
            <rFont val="Times New Roman"/>
            <family val="1"/>
            <charset val="204"/>
          </rPr>
          <t>тук се отчитат разходите за СБКО, неотчетени по други позиции на ЕБК</t>
        </r>
      </text>
    </comment>
    <comment ref="D230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332"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382"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38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38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439" authorId="0">
      <text>
        <r>
          <rPr>
            <sz val="10"/>
            <color indexed="81"/>
            <rFont val="Times New Roman"/>
            <family val="1"/>
            <charset val="204"/>
          </rPr>
          <t xml:space="preserve">използва се от разпоредители с представителства в чужбина 
</t>
        </r>
      </text>
    </comment>
    <comment ref="D2443" authorId="0">
      <text>
        <r>
          <rPr>
            <sz val="10"/>
            <color indexed="81"/>
            <rFont val="Times New Roman"/>
            <family val="1"/>
            <charset val="204"/>
          </rPr>
          <t>тук се отчитат разходите за СБКО, неотчетени по други позиции на ЕБК</t>
        </r>
      </text>
    </comment>
    <comment ref="D244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469"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519"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52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52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576" authorId="0">
      <text>
        <r>
          <rPr>
            <sz val="10"/>
            <color indexed="81"/>
            <rFont val="Times New Roman"/>
            <family val="1"/>
            <charset val="204"/>
          </rPr>
          <t xml:space="preserve">използва се от разпоредители с представителства в чужбина 
</t>
        </r>
      </text>
    </comment>
    <comment ref="D2580" authorId="0">
      <text>
        <r>
          <rPr>
            <sz val="10"/>
            <color indexed="81"/>
            <rFont val="Times New Roman"/>
            <family val="1"/>
            <charset val="204"/>
          </rPr>
          <t>тук се отчитат разходите за СБКО, неотчетени по други позиции на ЕБК</t>
        </r>
      </text>
    </comment>
    <comment ref="D258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606"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656"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65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65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713" authorId="0">
      <text>
        <r>
          <rPr>
            <sz val="10"/>
            <color indexed="81"/>
            <rFont val="Times New Roman"/>
            <family val="1"/>
            <charset val="204"/>
          </rPr>
          <t xml:space="preserve">използва се от разпоредители с представителства в чужбина 
</t>
        </r>
      </text>
    </comment>
    <comment ref="D2717" authorId="0">
      <text>
        <r>
          <rPr>
            <sz val="10"/>
            <color indexed="81"/>
            <rFont val="Times New Roman"/>
            <family val="1"/>
            <charset val="204"/>
          </rPr>
          <t>тук се отчитат разходите за СБКО, неотчетени по други позиции на ЕБК</t>
        </r>
      </text>
    </comment>
    <comment ref="D2718"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743"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793"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79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79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850" authorId="0">
      <text>
        <r>
          <rPr>
            <sz val="10"/>
            <color indexed="81"/>
            <rFont val="Times New Roman"/>
            <family val="1"/>
            <charset val="204"/>
          </rPr>
          <t xml:space="preserve">използва се от разпоредители с представителства в чужбина 
</t>
        </r>
      </text>
    </comment>
    <comment ref="D2854" authorId="0">
      <text>
        <r>
          <rPr>
            <sz val="10"/>
            <color indexed="81"/>
            <rFont val="Times New Roman"/>
            <family val="1"/>
            <charset val="204"/>
          </rPr>
          <t>тук се отчитат разходите за СБКО, неотчетени по други позиции на ЕБК</t>
        </r>
      </text>
    </comment>
    <comment ref="D285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880"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2930"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3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293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987" authorId="0">
      <text>
        <r>
          <rPr>
            <sz val="10"/>
            <color indexed="81"/>
            <rFont val="Times New Roman"/>
            <family val="1"/>
            <charset val="204"/>
          </rPr>
          <t xml:space="preserve">използва се от разпоредители с представителства в чужбина 
</t>
        </r>
      </text>
    </comment>
    <comment ref="D2991" authorId="0">
      <text>
        <r>
          <rPr>
            <sz val="10"/>
            <color indexed="81"/>
            <rFont val="Times New Roman"/>
            <family val="1"/>
            <charset val="204"/>
          </rPr>
          <t>тук се отчитат разходите за СБКО, неотчетени по други позиции на ЕБК</t>
        </r>
      </text>
    </comment>
    <comment ref="D2992"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017"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067"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06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06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124" authorId="0">
      <text>
        <r>
          <rPr>
            <sz val="10"/>
            <color indexed="81"/>
            <rFont val="Times New Roman"/>
            <family val="1"/>
            <charset val="204"/>
          </rPr>
          <t xml:space="preserve">използва се от разпоредители с представителства в чужбина 
</t>
        </r>
      </text>
    </comment>
    <comment ref="D3128" authorId="0">
      <text>
        <r>
          <rPr>
            <sz val="10"/>
            <color indexed="81"/>
            <rFont val="Times New Roman"/>
            <family val="1"/>
            <charset val="204"/>
          </rPr>
          <t>тук се отчитат разходите за СБКО, неотчетени по други позиции на ЕБК</t>
        </r>
      </text>
    </comment>
    <comment ref="D312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154"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204"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20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20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261" authorId="0">
      <text>
        <r>
          <rPr>
            <sz val="10"/>
            <color indexed="81"/>
            <rFont val="Times New Roman"/>
            <family val="1"/>
            <charset val="204"/>
          </rPr>
          <t xml:space="preserve">използва се от разпоредители с представителства в чужбина 
</t>
        </r>
      </text>
    </comment>
    <comment ref="D3265" authorId="0">
      <text>
        <r>
          <rPr>
            <sz val="10"/>
            <color indexed="81"/>
            <rFont val="Times New Roman"/>
            <family val="1"/>
            <charset val="204"/>
          </rPr>
          <t>тук се отчитат разходите за СБКО, неотчетени по други позиции на ЕБК</t>
        </r>
      </text>
    </comment>
    <comment ref="D3266"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291"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341"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34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34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398" authorId="0">
      <text>
        <r>
          <rPr>
            <sz val="10"/>
            <color indexed="81"/>
            <rFont val="Times New Roman"/>
            <family val="1"/>
            <charset val="204"/>
          </rPr>
          <t xml:space="preserve">използва се от разпоредители с представителства в чужбина 
</t>
        </r>
      </text>
    </comment>
    <comment ref="D3402" authorId="0">
      <text>
        <r>
          <rPr>
            <sz val="10"/>
            <color indexed="81"/>
            <rFont val="Times New Roman"/>
            <family val="1"/>
            <charset val="204"/>
          </rPr>
          <t>тук се отчитат разходите за СБКО, неотчетени по други позиции на ЕБК</t>
        </r>
      </text>
    </comment>
    <comment ref="D340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428"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478"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47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48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535" authorId="0">
      <text>
        <r>
          <rPr>
            <sz val="10"/>
            <color indexed="81"/>
            <rFont val="Times New Roman"/>
            <family val="1"/>
            <charset val="204"/>
          </rPr>
          <t xml:space="preserve">използва се от разпоредители с представителства в чужбина 
</t>
        </r>
      </text>
    </comment>
    <comment ref="D3539" authorId="0">
      <text>
        <r>
          <rPr>
            <sz val="10"/>
            <color indexed="81"/>
            <rFont val="Times New Roman"/>
            <family val="1"/>
            <charset val="204"/>
          </rPr>
          <t>тук се отчитат разходите за СБКО, неотчетени по други позиции на ЕБК</t>
        </r>
      </text>
    </comment>
    <comment ref="D354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565"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615"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61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61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672" authorId="0">
      <text>
        <r>
          <rPr>
            <sz val="10"/>
            <color indexed="81"/>
            <rFont val="Times New Roman"/>
            <family val="1"/>
            <charset val="204"/>
          </rPr>
          <t xml:space="preserve">използва се от разпоредители с представителства в чужбина 
</t>
        </r>
      </text>
    </comment>
    <comment ref="D3676" authorId="0">
      <text>
        <r>
          <rPr>
            <sz val="10"/>
            <color indexed="81"/>
            <rFont val="Times New Roman"/>
            <family val="1"/>
            <charset val="204"/>
          </rPr>
          <t>тук се отчитат разходите за СБКО, неотчетени по други позиции на ЕБК</t>
        </r>
      </text>
    </comment>
    <comment ref="D367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702"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752"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75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75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809" authorId="0">
      <text>
        <r>
          <rPr>
            <sz val="10"/>
            <color indexed="81"/>
            <rFont val="Times New Roman"/>
            <family val="1"/>
            <charset val="204"/>
          </rPr>
          <t xml:space="preserve">използва се от разпоредители с представителства в чужбина 
</t>
        </r>
      </text>
    </comment>
    <comment ref="D3813" authorId="0">
      <text>
        <r>
          <rPr>
            <sz val="10"/>
            <color indexed="81"/>
            <rFont val="Times New Roman"/>
            <family val="1"/>
            <charset val="204"/>
          </rPr>
          <t>тук се отчитат разходите за СБКО, неотчетени по други позиции на ЕБК</t>
        </r>
      </text>
    </comment>
    <comment ref="D381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839"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3889"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89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389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3946" authorId="0">
      <text>
        <r>
          <rPr>
            <sz val="10"/>
            <color indexed="81"/>
            <rFont val="Times New Roman"/>
            <family val="1"/>
            <charset val="204"/>
          </rPr>
          <t xml:space="preserve">използва се от разпоредители с представителства в чужбина 
</t>
        </r>
      </text>
    </comment>
    <comment ref="D3950" authorId="0">
      <text>
        <r>
          <rPr>
            <sz val="10"/>
            <color indexed="81"/>
            <rFont val="Times New Roman"/>
            <family val="1"/>
            <charset val="204"/>
          </rPr>
          <t>тук се отчитат разходите за СБКО, неотчетени по други позиции на ЕБК</t>
        </r>
      </text>
    </comment>
    <comment ref="D395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976"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026"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02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02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083" authorId="0">
      <text>
        <r>
          <rPr>
            <sz val="10"/>
            <color indexed="81"/>
            <rFont val="Times New Roman"/>
            <family val="1"/>
            <charset val="204"/>
          </rPr>
          <t xml:space="preserve">използва се от разпоредители с представителства в чужбина 
</t>
        </r>
      </text>
    </comment>
    <comment ref="D4087" authorId="0">
      <text>
        <r>
          <rPr>
            <sz val="10"/>
            <color indexed="81"/>
            <rFont val="Times New Roman"/>
            <family val="1"/>
            <charset val="204"/>
          </rPr>
          <t>тук се отчитат разходите за СБКО, неотчетени по други позиции на ЕБК</t>
        </r>
      </text>
    </comment>
    <comment ref="D4088"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113"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163"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16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16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220" authorId="0">
      <text>
        <r>
          <rPr>
            <sz val="10"/>
            <color indexed="81"/>
            <rFont val="Times New Roman"/>
            <family val="1"/>
            <charset val="204"/>
          </rPr>
          <t xml:space="preserve">използва се от разпоредители с представителства в чужбина 
</t>
        </r>
      </text>
    </comment>
    <comment ref="D4224" authorId="0">
      <text>
        <r>
          <rPr>
            <sz val="10"/>
            <color indexed="81"/>
            <rFont val="Times New Roman"/>
            <family val="1"/>
            <charset val="204"/>
          </rPr>
          <t>тук се отчитат разходите за СБКО, неотчетени по други позиции на ЕБК</t>
        </r>
      </text>
    </comment>
    <comment ref="D422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250"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300"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30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30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357" authorId="0">
      <text>
        <r>
          <rPr>
            <sz val="10"/>
            <color indexed="81"/>
            <rFont val="Times New Roman"/>
            <family val="1"/>
            <charset val="204"/>
          </rPr>
          <t xml:space="preserve">използва се от разпоредители с представителства в чужбина 
</t>
        </r>
      </text>
    </comment>
    <comment ref="D4361" authorId="0">
      <text>
        <r>
          <rPr>
            <sz val="10"/>
            <color indexed="81"/>
            <rFont val="Times New Roman"/>
            <family val="1"/>
            <charset val="204"/>
          </rPr>
          <t>тук се отчитат разходите за СБКО, неотчетени по други позиции на ЕБК</t>
        </r>
      </text>
    </comment>
    <comment ref="D4362"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387"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437"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43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43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494" authorId="0">
      <text>
        <r>
          <rPr>
            <sz val="10"/>
            <color indexed="81"/>
            <rFont val="Times New Roman"/>
            <family val="1"/>
            <charset val="204"/>
          </rPr>
          <t xml:space="preserve">използва се от разпоредители с представителства в чужбина 
</t>
        </r>
      </text>
    </comment>
    <comment ref="D4498" authorId="0">
      <text>
        <r>
          <rPr>
            <sz val="10"/>
            <color indexed="81"/>
            <rFont val="Times New Roman"/>
            <family val="1"/>
            <charset val="204"/>
          </rPr>
          <t>тук се отчитат разходите за СБКО, неотчетени по други позиции на ЕБК</t>
        </r>
      </text>
    </comment>
    <comment ref="D449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524"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574"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57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57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631" authorId="0">
      <text>
        <r>
          <rPr>
            <sz val="10"/>
            <color indexed="81"/>
            <rFont val="Times New Roman"/>
            <family val="1"/>
            <charset val="204"/>
          </rPr>
          <t xml:space="preserve">използва се от разпоредители с представителства в чужбина 
</t>
        </r>
      </text>
    </comment>
    <comment ref="D4635" authorId="0">
      <text>
        <r>
          <rPr>
            <sz val="10"/>
            <color indexed="81"/>
            <rFont val="Times New Roman"/>
            <family val="1"/>
            <charset val="204"/>
          </rPr>
          <t>тук се отчитат разходите за СБКО, неотчетени по други позиции на ЕБК</t>
        </r>
      </text>
    </comment>
    <comment ref="D4636"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661"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711"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71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71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768" authorId="0">
      <text>
        <r>
          <rPr>
            <sz val="10"/>
            <color indexed="81"/>
            <rFont val="Times New Roman"/>
            <family val="1"/>
            <charset val="204"/>
          </rPr>
          <t xml:space="preserve">използва се от разпоредители с представителства в чужбина 
</t>
        </r>
      </text>
    </comment>
    <comment ref="D4772" authorId="0">
      <text>
        <r>
          <rPr>
            <sz val="10"/>
            <color indexed="81"/>
            <rFont val="Times New Roman"/>
            <family val="1"/>
            <charset val="204"/>
          </rPr>
          <t>тук се отчитат разходите за СБКО, неотчетени по други позиции на ЕБК</t>
        </r>
      </text>
    </comment>
    <comment ref="D477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798"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848"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84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85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4905" authorId="0">
      <text>
        <r>
          <rPr>
            <sz val="10"/>
            <color indexed="81"/>
            <rFont val="Times New Roman"/>
            <family val="1"/>
            <charset val="204"/>
          </rPr>
          <t xml:space="preserve">използва се от разпоредители с представителства в чужбина 
</t>
        </r>
      </text>
    </comment>
    <comment ref="D4909" authorId="0">
      <text>
        <r>
          <rPr>
            <sz val="10"/>
            <color indexed="81"/>
            <rFont val="Times New Roman"/>
            <family val="1"/>
            <charset val="204"/>
          </rPr>
          <t>тук се отчитат разходите за СБКО, неотчетени по други позиции на ЕБК</t>
        </r>
      </text>
    </comment>
    <comment ref="D491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4935"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4985"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498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98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042" authorId="0">
      <text>
        <r>
          <rPr>
            <sz val="10"/>
            <color indexed="81"/>
            <rFont val="Times New Roman"/>
            <family val="1"/>
            <charset val="204"/>
          </rPr>
          <t xml:space="preserve">използва се от разпоредители с представителства в чужбина 
</t>
        </r>
      </text>
    </comment>
    <comment ref="D5046" authorId="0">
      <text>
        <r>
          <rPr>
            <sz val="10"/>
            <color indexed="81"/>
            <rFont val="Times New Roman"/>
            <family val="1"/>
            <charset val="204"/>
          </rPr>
          <t>тук се отчитат разходите за СБКО, неотчетени по други позиции на ЕБК</t>
        </r>
      </text>
    </comment>
    <comment ref="D504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072"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122"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12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12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179" authorId="0">
      <text>
        <r>
          <rPr>
            <sz val="10"/>
            <color indexed="81"/>
            <rFont val="Times New Roman"/>
            <family val="1"/>
            <charset val="204"/>
          </rPr>
          <t xml:space="preserve">използва се от разпоредители с представителства в чужбина 
</t>
        </r>
      </text>
    </comment>
    <comment ref="D5183" authorId="0">
      <text>
        <r>
          <rPr>
            <sz val="10"/>
            <color indexed="81"/>
            <rFont val="Times New Roman"/>
            <family val="1"/>
            <charset val="204"/>
          </rPr>
          <t>тук се отчитат разходите за СБКО, неотчетени по други позиции на ЕБК</t>
        </r>
      </text>
    </comment>
    <comment ref="D518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09"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259"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26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26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316" authorId="0">
      <text>
        <r>
          <rPr>
            <sz val="10"/>
            <color indexed="81"/>
            <rFont val="Times New Roman"/>
            <family val="1"/>
            <charset val="204"/>
          </rPr>
          <t xml:space="preserve">използва се от разпоредители с представителства в чужбина 
</t>
        </r>
      </text>
    </comment>
    <comment ref="D5320" authorId="0">
      <text>
        <r>
          <rPr>
            <sz val="10"/>
            <color indexed="81"/>
            <rFont val="Times New Roman"/>
            <family val="1"/>
            <charset val="204"/>
          </rPr>
          <t>тук се отчитат разходите за СБКО, неотчетени по други позиции на ЕБК</t>
        </r>
      </text>
    </comment>
    <comment ref="D53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346"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396"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39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39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453" authorId="0">
      <text>
        <r>
          <rPr>
            <sz val="10"/>
            <color indexed="81"/>
            <rFont val="Times New Roman"/>
            <family val="1"/>
            <charset val="204"/>
          </rPr>
          <t xml:space="preserve">използва се от разпоредители с представителства в чужбина 
</t>
        </r>
      </text>
    </comment>
    <comment ref="D5457" authorId="0">
      <text>
        <r>
          <rPr>
            <sz val="10"/>
            <color indexed="81"/>
            <rFont val="Times New Roman"/>
            <family val="1"/>
            <charset val="204"/>
          </rPr>
          <t>тук се отчитат разходите за СБКО, неотчетени по други позиции на ЕБК</t>
        </r>
      </text>
    </comment>
    <comment ref="D5458"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483"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533"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53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53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590" authorId="0">
      <text>
        <r>
          <rPr>
            <sz val="10"/>
            <color indexed="81"/>
            <rFont val="Times New Roman"/>
            <family val="1"/>
            <charset val="204"/>
          </rPr>
          <t xml:space="preserve">използва се от разпоредители с представителства в чужбина 
</t>
        </r>
      </text>
    </comment>
    <comment ref="D5594" authorId="0">
      <text>
        <r>
          <rPr>
            <sz val="10"/>
            <color indexed="81"/>
            <rFont val="Times New Roman"/>
            <family val="1"/>
            <charset val="204"/>
          </rPr>
          <t>тук се отчитат разходите за СБКО, неотчетени по други позиции на ЕБК</t>
        </r>
      </text>
    </comment>
    <comment ref="D559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620"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670"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67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67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727" authorId="0">
      <text>
        <r>
          <rPr>
            <sz val="10"/>
            <color indexed="81"/>
            <rFont val="Times New Roman"/>
            <family val="1"/>
            <charset val="204"/>
          </rPr>
          <t xml:space="preserve">използва се от разпоредители с представителства в чужбина 
</t>
        </r>
      </text>
    </comment>
    <comment ref="D5731" authorId="0">
      <text>
        <r>
          <rPr>
            <sz val="10"/>
            <color indexed="81"/>
            <rFont val="Times New Roman"/>
            <family val="1"/>
            <charset val="204"/>
          </rPr>
          <t>тук се отчитат разходите за СБКО, неотчетени по други позиции на ЕБК</t>
        </r>
      </text>
    </comment>
    <comment ref="D5732"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757"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807"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808"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80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5864" authorId="0">
      <text>
        <r>
          <rPr>
            <sz val="10"/>
            <color indexed="81"/>
            <rFont val="Times New Roman"/>
            <family val="1"/>
            <charset val="204"/>
          </rPr>
          <t xml:space="preserve">използва се от разпоредители с представителства в чужбина 
</t>
        </r>
      </text>
    </comment>
    <comment ref="D5868" authorId="0">
      <text>
        <r>
          <rPr>
            <sz val="10"/>
            <color indexed="81"/>
            <rFont val="Times New Roman"/>
            <family val="1"/>
            <charset val="204"/>
          </rPr>
          <t>тук се отчитат разходите за СБКО, неотчетени по други позиции на ЕБК</t>
        </r>
      </text>
    </comment>
    <comment ref="D586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894"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5944"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5945"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594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6001" authorId="0">
      <text>
        <r>
          <rPr>
            <sz val="10"/>
            <color indexed="81"/>
            <rFont val="Times New Roman"/>
            <family val="1"/>
            <charset val="204"/>
          </rPr>
          <t xml:space="preserve">използва се от разпоредители с представителства в чужбина 
</t>
        </r>
      </text>
    </comment>
    <comment ref="D6005" authorId="0">
      <text>
        <r>
          <rPr>
            <sz val="10"/>
            <color indexed="81"/>
            <rFont val="Times New Roman"/>
            <family val="1"/>
            <charset val="204"/>
          </rPr>
          <t>тук се отчитат разходите за СБКО, неотчетени по други позиции на ЕБК</t>
        </r>
      </text>
    </comment>
    <comment ref="D6006"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6031"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6081"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6082"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608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6138" authorId="0">
      <text>
        <r>
          <rPr>
            <sz val="10"/>
            <color indexed="81"/>
            <rFont val="Times New Roman"/>
            <family val="1"/>
            <charset val="204"/>
          </rPr>
          <t xml:space="preserve">използва се от разпоредители с представителства в чужбина 
</t>
        </r>
      </text>
    </comment>
    <comment ref="D6142" authorId="0">
      <text>
        <r>
          <rPr>
            <sz val="10"/>
            <color indexed="81"/>
            <rFont val="Times New Roman"/>
            <family val="1"/>
            <charset val="204"/>
          </rPr>
          <t>тук се отчитат разходите за СБКО, неотчетени по други позиции на ЕБК</t>
        </r>
      </text>
    </comment>
    <comment ref="D614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6168"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6218"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6219"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622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6275" authorId="0">
      <text>
        <r>
          <rPr>
            <sz val="10"/>
            <color indexed="81"/>
            <rFont val="Times New Roman"/>
            <family val="1"/>
            <charset val="204"/>
          </rPr>
          <t xml:space="preserve">използва се от разпоредители с представителства в чужбина 
</t>
        </r>
      </text>
    </comment>
    <comment ref="D6279" authorId="0">
      <text>
        <r>
          <rPr>
            <sz val="10"/>
            <color indexed="81"/>
            <rFont val="Times New Roman"/>
            <family val="1"/>
            <charset val="204"/>
          </rPr>
          <t>тук се отчитат разходите за СБКО, неотчетени по други позиции на ЕБК</t>
        </r>
      </text>
    </comment>
    <comment ref="D628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6305"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6355"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6356"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6357"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6412" authorId="0">
      <text>
        <r>
          <rPr>
            <sz val="10"/>
            <color indexed="81"/>
            <rFont val="Times New Roman"/>
            <family val="1"/>
            <charset val="204"/>
          </rPr>
          <t xml:space="preserve">използва се от разпоредители с представителства в чужбина 
</t>
        </r>
      </text>
    </comment>
    <comment ref="D6416" authorId="0">
      <text>
        <r>
          <rPr>
            <sz val="10"/>
            <color indexed="81"/>
            <rFont val="Times New Roman"/>
            <family val="1"/>
            <charset val="204"/>
          </rPr>
          <t>тук се отчитат разходите за СБКО, неотчетени по други позиции на ЕБК</t>
        </r>
      </text>
    </comment>
    <comment ref="D641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6442"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D6492"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6493"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6494"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npavlov</author>
    <author>NPavlov</author>
  </authors>
  <commentList>
    <comment ref="B325" authorId="0">
      <text>
        <r>
          <rPr>
            <sz val="10"/>
            <color indexed="8"/>
            <rFont val="Times New Roman"/>
            <family val="1"/>
            <charset val="204"/>
          </rPr>
          <t xml:space="preserve">Променено наименова-ние с </t>
        </r>
        <r>
          <rPr>
            <b/>
            <sz val="10"/>
            <color indexed="8"/>
            <rFont val="Times New Roman"/>
            <family val="1"/>
            <charset val="204"/>
          </rPr>
          <t>ДДС № 08/2013 г.</t>
        </r>
      </text>
    </comment>
    <comment ref="B328" authorId="0">
      <text>
        <r>
          <rPr>
            <sz val="10"/>
            <color indexed="8"/>
            <rFont val="Times New Roman"/>
            <family val="1"/>
            <charset val="204"/>
          </rPr>
          <t xml:space="preserve">Променено наименова-ние с </t>
        </r>
        <r>
          <rPr>
            <b/>
            <sz val="10"/>
            <color indexed="8"/>
            <rFont val="Times New Roman"/>
            <family val="1"/>
            <charset val="204"/>
          </rPr>
          <t>ДДС № 08/2013 г.</t>
        </r>
      </text>
    </comment>
    <comment ref="B329" authorId="0">
      <text>
        <r>
          <rPr>
            <sz val="10"/>
            <color indexed="8"/>
            <rFont val="Times New Roman"/>
            <family val="1"/>
            <charset val="204"/>
          </rPr>
          <t xml:space="preserve">Променено наименова-ние с </t>
        </r>
        <r>
          <rPr>
            <b/>
            <sz val="10"/>
            <color indexed="8"/>
            <rFont val="Times New Roman"/>
            <family val="1"/>
            <charset val="204"/>
          </rPr>
          <t>ДДС № 08/2013 г.</t>
        </r>
      </text>
    </comment>
    <comment ref="B331" authorId="0">
      <text>
        <r>
          <rPr>
            <sz val="10"/>
            <color indexed="8"/>
            <rFont val="Times New Roman"/>
            <family val="1"/>
            <charset val="204"/>
          </rPr>
          <t xml:space="preserve">Променено наименова-ние с </t>
        </r>
        <r>
          <rPr>
            <b/>
            <sz val="10"/>
            <color indexed="8"/>
            <rFont val="Times New Roman"/>
            <family val="1"/>
            <charset val="204"/>
          </rPr>
          <t>ДДС № 08/2009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
            <rFont val="Times New Roman"/>
            <family val="1"/>
            <charset val="204"/>
          </rPr>
          <t xml:space="preserve">Променено наименова-ние с </t>
        </r>
        <r>
          <rPr>
            <b/>
            <sz val="10"/>
            <color indexed="8"/>
            <rFont val="Times New Roman"/>
            <family val="1"/>
            <charset val="204"/>
          </rPr>
          <t>ДДС № 08/2013 г.</t>
        </r>
      </text>
    </comment>
    <comment ref="A333"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3" authorId="0">
      <text>
        <r>
          <rPr>
            <sz val="10"/>
            <color indexed="8"/>
            <rFont val="Times New Roman"/>
            <family val="1"/>
            <charset val="204"/>
          </rPr>
          <t xml:space="preserve">Променено наименова-ние с </t>
        </r>
        <r>
          <rPr>
            <b/>
            <sz val="10"/>
            <color indexed="8"/>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1"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68"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A585"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List>
</comments>
</file>

<file path=xl/comments5.xml><?xml version="1.0" encoding="utf-8"?>
<comments xmlns="http://schemas.openxmlformats.org/spreadsheetml/2006/main">
  <authors>
    <author>Никола Павлов</author>
    <author>DBoyadzhieva</author>
    <author>Мариан Георгиев</author>
    <author>PKyuchukov</author>
  </authors>
  <commentLis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89" authorId="2">
      <text>
        <r>
          <rPr>
            <b/>
            <sz val="11"/>
            <color indexed="81"/>
            <rFont val="Tahoma"/>
            <family val="2"/>
            <charset val="204"/>
          </rPr>
          <t xml:space="preserve">Забележка: </t>
        </r>
        <r>
          <rPr>
            <sz val="11"/>
            <color indexed="81"/>
            <rFont val="Tahoma"/>
            <family val="2"/>
            <charset val="204"/>
          </rPr>
          <t>По § 29-90 се отчитат всички лихви (включително и лихви за просрочие), дължими от бюджетните организации по заеми, предоставени им от централния бюджет, други бюджети, и от сметки за средствата от Европейския съюз.</t>
        </r>
        <r>
          <rPr>
            <sz val="9"/>
            <color indexed="81"/>
            <rFont val="Tahoma"/>
            <family val="2"/>
            <charset val="204"/>
          </rPr>
          <t xml:space="preserve">
</t>
        </r>
      </text>
    </comment>
    <comment ref="K139" authorId="3">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0"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J141" authorId="3">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sharedStrings.xml><?xml version="1.0" encoding="utf-8"?>
<sst xmlns="http://schemas.openxmlformats.org/spreadsheetml/2006/main" count="8411" uniqueCount="2138">
  <si>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</si>
  <si>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</si>
  <si>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</si>
  <si>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</si>
  <si>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</si>
  <si>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</si>
  <si>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</si>
  <si>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</si>
  <si>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</si>
  <si>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</si>
  <si>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</si>
  <si>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</si>
  <si>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</si>
  <si>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</si>
  <si>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</si>
  <si>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</si>
  <si>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</si>
  <si>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</si>
  <si>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</si>
  <si>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</si>
  <si>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</si>
  <si>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</si>
  <si>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</si>
  <si>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</si>
  <si>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</si>
  <si>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</si>
  <si>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</si>
  <si>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</si>
  <si>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</si>
  <si>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</si>
  <si>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</si>
  <si>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</si>
  <si>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</si>
  <si>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</si>
  <si>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</si>
  <si>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</si>
  <si>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</si>
  <si>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</si>
  <si>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</si>
  <si>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</si>
  <si>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</si>
  <si>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</si>
  <si>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</si>
  <si>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</si>
  <si>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</si>
  <si>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</si>
  <si>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</si>
  <si>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</si>
  <si>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</si>
  <si>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</si>
  <si>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</si>
  <si>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</si>
  <si>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</si>
  <si>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</si>
  <si>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</si>
  <si>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</si>
  <si>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</si>
  <si>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</si>
  <si>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</si>
  <si>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</si>
  <si>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</si>
  <si>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</si>
  <si>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</si>
  <si>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</si>
  <si>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</si>
  <si>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</si>
  <si>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</si>
  <si>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</si>
  <si>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</si>
  <si>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</si>
  <si>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</si>
  <si>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</si>
  <si>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</si>
  <si>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</si>
  <si>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</si>
  <si>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</si>
  <si>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</si>
  <si>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</si>
  <si>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</si>
  <si>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</si>
  <si>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</si>
  <si>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</si>
  <si>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</si>
  <si>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</si>
  <si>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</si>
  <si>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</si>
  <si>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</si>
  <si>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</si>
  <si>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</si>
  <si>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</si>
  <si>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</si>
  <si>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</si>
  <si>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</si>
  <si>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</si>
  <si>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</si>
  <si>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</si>
  <si>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</si>
  <si>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</si>
  <si>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</si>
  <si>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</si>
  <si>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</si>
  <si>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</si>
  <si>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</si>
  <si>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</si>
  <si>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</si>
  <si>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</si>
  <si>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</si>
  <si>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</si>
  <si>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</si>
  <si>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</si>
  <si>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</si>
  <si>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</si>
  <si>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</si>
  <si>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</si>
  <si>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</si>
  <si>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</si>
  <si>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</si>
  <si>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</si>
  <si>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</si>
  <si>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</si>
  <si>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край на дейност</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</si>
  <si>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</si>
  <si>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</si>
  <si>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</si>
  <si>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</si>
  <si>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</si>
  <si>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</si>
  <si>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</si>
  <si>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</si>
  <si>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</si>
  <si>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</si>
  <si>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</si>
  <si>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</si>
  <si>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</si>
  <si>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</si>
  <si>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</si>
  <si>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</si>
  <si>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</si>
  <si>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</si>
  <si>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</si>
  <si>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</si>
  <si>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</si>
  <si>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</si>
  <si>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</si>
  <si>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</si>
  <si>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</si>
  <si>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</si>
  <si>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</si>
  <si>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</si>
  <si>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</si>
  <si>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</si>
  <si>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</si>
  <si>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</si>
  <si>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</si>
  <si>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</si>
  <si>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</si>
  <si>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</si>
  <si>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</si>
  <si>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</si>
  <si>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</si>
  <si>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</si>
  <si>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</si>
  <si>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</si>
  <si>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</si>
  <si>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</si>
  <si>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</si>
  <si>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t>Трансфери за поети осигурителни вноски за здравно осигуряване</t>
  </si>
  <si>
    <t>a</t>
  </si>
  <si>
    <t>b</t>
  </si>
  <si>
    <t>c</t>
  </si>
  <si>
    <t>d</t>
  </si>
  <si>
    <t>e</t>
  </si>
  <si>
    <t>f</t>
  </si>
  <si>
    <t>(1)</t>
  </si>
  <si>
    <t>(2)</t>
  </si>
  <si>
    <t>§§ 01 - 48</t>
  </si>
  <si>
    <t xml:space="preserve">§§ 46 - 48  </t>
  </si>
  <si>
    <t>III. Трансфери</t>
  </si>
  <si>
    <t xml:space="preserve">1. Трансфери от/за ЦБ за/от други бюджети </t>
  </si>
  <si>
    <t>§§ 87; 88 и 93</t>
  </si>
  <si>
    <t/>
  </si>
  <si>
    <r>
      <t>Предприятие за управление на дейностите по опазване на околната среда (ПУДООС)                    - ч</t>
    </r>
    <r>
      <rPr>
        <b/>
        <sz val="12"/>
        <rFont val="Times New Roman CYR"/>
      </rPr>
      <t>л. 60 от ЗООС</t>
    </r>
  </si>
  <si>
    <r>
      <t xml:space="preserve">Национална компания "Стратегически инфраструктурни проекти"                                                      - </t>
    </r>
    <r>
      <rPr>
        <b/>
        <sz val="12"/>
        <rFont val="Times New Roman CYR"/>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</si>
  <si>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</si>
  <si>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</si>
  <si>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</si>
  <si>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</si>
  <si>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</si>
  <si>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</si>
  <si>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</si>
  <si>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</si>
  <si>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</si>
  <si>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r>
      <t xml:space="preserve">за </t>
    </r>
    <r>
      <rPr>
        <b/>
        <i/>
        <sz val="12"/>
        <rFont val="Times New Roman CYR"/>
        <family val="1"/>
        <charset val="204"/>
      </rPr>
      <t>битови отпадъци</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</si>
  <si>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</si>
  <si>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</si>
  <si>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</si>
  <si>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</si>
  <si>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</si>
  <si>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</si>
  <si>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</si>
  <si>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</si>
  <si>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</si>
  <si>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</si>
  <si>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</si>
  <si>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</si>
  <si>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</si>
  <si>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</si>
  <si>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</si>
  <si>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</si>
  <si>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</si>
  <si>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</si>
  <si>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</si>
  <si>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</si>
  <si>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</si>
  <si>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</si>
  <si>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</si>
  <si>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</si>
  <si>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</si>
  <si>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</si>
  <si>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</si>
  <si>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</si>
  <si>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</si>
  <si>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</si>
  <si>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</si>
  <si>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</si>
  <si>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</si>
  <si>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</si>
  <si>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</si>
  <si>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</si>
  <si>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</si>
  <si>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ресурс на база брутен национален доход</t>
  </si>
  <si>
    <t>корекция за Обединеното кралство</t>
  </si>
  <si>
    <t>традиционни собствени ресурси - мита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</si>
  <si>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</si>
  <si>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</si>
  <si>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</si>
  <si>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</si>
  <si>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</si>
  <si>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</si>
  <si>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</si>
  <si>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</si>
  <si>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</si>
  <si>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</si>
  <si>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</si>
  <si>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</si>
  <si>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</si>
  <si>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</si>
  <si>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</si>
  <si>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</si>
  <si>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</si>
  <si>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</si>
  <si>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</si>
  <si>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</si>
  <si>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</si>
  <si>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</si>
  <si>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</si>
  <si>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</si>
  <si>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</si>
  <si>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</si>
  <si>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</si>
  <si>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</si>
  <si>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</si>
  <si>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</si>
  <si>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</si>
  <si>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</si>
  <si>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</si>
  <si>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</si>
  <si>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</si>
  <si>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</si>
  <si>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</si>
  <si>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</si>
  <si>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</si>
  <si>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</si>
  <si>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</si>
  <si>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</si>
  <si>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</si>
  <si>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</si>
  <si>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</si>
  <si>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</si>
  <si>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</si>
  <si>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</si>
  <si>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</si>
  <si>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</si>
  <si>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</si>
  <si>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</si>
  <si>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</si>
  <si>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</si>
  <si>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</si>
  <si>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</si>
  <si>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</si>
  <si>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</si>
  <si>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</si>
  <si>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</si>
  <si>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</si>
  <si>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</si>
  <si>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</si>
  <si>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</si>
  <si>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</si>
  <si>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</si>
  <si>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</si>
  <si>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</si>
  <si>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</si>
  <si>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</si>
  <si>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Национален осигрителен инститт - фонд "Гарантирани вземания на работници и служители"</t>
  </si>
  <si>
    <t>Национална здравноосигурителна каса</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</si>
  <si>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</si>
  <si>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</si>
  <si>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</si>
  <si>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</si>
  <si>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</si>
  <si>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</si>
  <si>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</si>
  <si>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</si>
  <si>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</si>
  <si>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</si>
  <si>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</si>
  <si>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</si>
  <si>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</si>
  <si>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</si>
  <si>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</si>
  <si>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</si>
  <si>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</si>
  <si>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</si>
  <si>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</si>
  <si>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</si>
  <si>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</si>
  <si>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</si>
  <si>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</si>
  <si>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</si>
  <si>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</si>
  <si>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</si>
  <si>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</si>
  <si>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</si>
  <si>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</si>
  <si>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</si>
  <si>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</si>
  <si>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</si>
  <si>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</si>
  <si>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</si>
  <si>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</si>
  <si>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</si>
  <si>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</si>
  <si>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</si>
  <si>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</si>
  <si>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</si>
  <si>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</si>
  <si>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</si>
  <si>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</si>
  <si>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</si>
  <si>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</si>
  <si>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</si>
  <si>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</si>
  <si>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</si>
  <si>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</si>
  <si>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</si>
  <si>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</si>
  <si>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</si>
  <si>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</si>
  <si>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</si>
  <si>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</si>
  <si>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</si>
  <si>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</si>
  <si>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</si>
  <si>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</si>
  <si>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</si>
  <si>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</si>
  <si>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</si>
  <si>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</si>
  <si>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</si>
  <si>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</si>
  <si>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</si>
  <si>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</si>
  <si>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</si>
  <si>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</si>
  <si>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</si>
  <si>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</si>
  <si>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</si>
  <si>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</si>
  <si>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</si>
  <si>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</si>
  <si>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</si>
  <si>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</si>
  <si>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</si>
  <si>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</si>
  <si>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</si>
  <si>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</si>
  <si>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</si>
  <si>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</si>
  <si>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</si>
  <si>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</si>
  <si>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</si>
  <si>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</si>
  <si>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</si>
  <si>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</si>
  <si>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</si>
  <si>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</si>
  <si>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</si>
  <si>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</si>
  <si>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</si>
  <si>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</si>
  <si>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</si>
  <si>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</si>
  <si>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</si>
  <si>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</si>
  <si>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</si>
  <si>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</si>
  <si>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</si>
  <si>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</si>
  <si>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</si>
  <si>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</si>
  <si>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</si>
  <si>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</si>
  <si>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</si>
  <si>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</si>
  <si>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</si>
  <si>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</si>
  <si>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</si>
  <si>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</si>
  <si>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</si>
  <si>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</si>
  <si>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</si>
  <si>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</si>
  <si>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</si>
  <si>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</si>
  <si>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</si>
  <si>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</si>
  <si>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</si>
  <si>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</si>
  <si>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</si>
  <si>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</si>
  <si>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</si>
  <si>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</si>
  <si>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</si>
  <si>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</si>
  <si>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</si>
  <si>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</si>
  <si>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</si>
  <si>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</si>
  <si>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</si>
  <si>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</si>
  <si>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</si>
  <si>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</si>
  <si>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</si>
  <si>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</si>
  <si>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</si>
  <si>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</si>
  <si>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</si>
  <si>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</si>
  <si>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</si>
  <si>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</si>
  <si>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</si>
  <si>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</si>
  <si>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</si>
  <si>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</si>
  <si>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</si>
  <si>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</si>
  <si>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</si>
  <si>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</si>
  <si>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</si>
  <si>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</si>
  <si>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</si>
  <si>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</si>
  <si>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</si>
  <si>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</si>
  <si>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</si>
  <si>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(в лева)</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</si>
  <si>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</si>
  <si>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</si>
  <si>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</si>
  <si>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</si>
  <si>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</si>
  <si>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</si>
  <si>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</si>
  <si>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 xml:space="preserve">§§ 30 - 31; 32; 60 - 67; 69; 74 - 78 </t>
  </si>
  <si>
    <t>§§ 32; 61- 67;  74 - 78</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</si>
  <si>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</si>
  <si>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</si>
  <si>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</si>
  <si>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</si>
  <si>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</si>
  <si>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</si>
  <si>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</si>
  <si>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</si>
  <si>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</si>
  <si>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</si>
  <si>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</si>
  <si>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</si>
  <si>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</si>
  <si>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</si>
  <si>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</si>
  <si>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</si>
  <si>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</si>
  <si>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</si>
  <si>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</si>
  <si>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</si>
  <si>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</si>
  <si>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</si>
  <si>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</si>
  <si>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</si>
  <si>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</si>
  <si>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</si>
  <si>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</si>
  <si>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</si>
  <si>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</si>
  <si>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</si>
  <si>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</si>
  <si>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</si>
  <si>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</si>
  <si>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</si>
  <si>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</si>
  <si>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</si>
  <si>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</si>
  <si>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</si>
  <si>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</si>
  <si>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</si>
  <si>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</si>
  <si>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</si>
  <si>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</si>
  <si>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</si>
  <si>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</si>
  <si>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</si>
  <si>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</si>
  <si>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</si>
  <si>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</si>
  <si>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</si>
  <si>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</si>
  <si>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</si>
  <si>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</si>
  <si>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r>
      <t xml:space="preserve">за </t>
    </r>
    <r>
      <rPr>
        <b/>
        <i/>
        <sz val="12"/>
        <rFont val="Times New Roman CYR"/>
        <family val="1"/>
        <charset val="204"/>
      </rPr>
      <t>технически услуги</t>
    </r>
  </si>
  <si>
    <r>
      <t xml:space="preserve">за </t>
    </r>
    <r>
      <rPr>
        <b/>
        <i/>
        <sz val="12"/>
        <rFont val="Times New Roman CYR"/>
        <family val="1"/>
        <charset val="204"/>
      </rPr>
      <t>административни услуги</t>
    </r>
  </si>
  <si>
    <r>
      <t xml:space="preserve">за </t>
    </r>
    <r>
      <rPr>
        <b/>
        <i/>
        <sz val="12"/>
        <rFont val="Times New Roman CYR"/>
        <family val="1"/>
        <charset val="204"/>
      </rPr>
      <t>откупуване на гробни места</t>
    </r>
  </si>
  <si>
    <r>
      <t>за</t>
    </r>
    <r>
      <rPr>
        <b/>
        <i/>
        <sz val="12"/>
        <rFont val="Times New Roman CYR"/>
        <family val="1"/>
        <charset val="204"/>
      </rPr>
      <t xml:space="preserve"> притежаване на куче</t>
    </r>
  </si>
  <si>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</si>
  <si>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</si>
  <si>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</si>
  <si>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</si>
  <si>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</si>
  <si>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</si>
  <si>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</si>
  <si>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</si>
  <si>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</si>
  <si>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</si>
  <si>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</si>
  <si>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</si>
  <si>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</si>
  <si>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</si>
  <si>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</si>
  <si>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</si>
  <si>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</si>
  <si>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514 Помощи за диагностика и лечение на социално слаби лица</t>
  </si>
  <si>
    <t>515 Помощи по Закона за закрила на детето</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</si>
  <si>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</si>
  <si>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</si>
  <si>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</si>
  <si>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</si>
  <si>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</si>
  <si>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</si>
  <si>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</si>
  <si>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</si>
  <si>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</si>
  <si>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</si>
  <si>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</si>
  <si>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</si>
  <si>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</si>
  <si>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</si>
  <si>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</si>
  <si>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</si>
  <si>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</si>
  <si>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</si>
  <si>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</si>
  <si>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</si>
  <si>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</si>
  <si>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</si>
  <si>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</si>
  <si>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</si>
  <si>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</si>
  <si>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</si>
  <si>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</si>
  <si>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</si>
  <si>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</si>
  <si>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</si>
  <si>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</si>
  <si>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</si>
  <si>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</si>
  <si>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</si>
  <si>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</si>
  <si>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</si>
  <si>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</si>
  <si>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</si>
  <si>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</si>
  <si>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</si>
  <si>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</si>
  <si>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</si>
  <si>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</si>
  <si>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</si>
  <si>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</si>
  <si>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</si>
  <si>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</si>
  <si>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трансфери от МТСП по програми за осигуряване на заетост (+/-)</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</si>
  <si>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</si>
  <si>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</si>
  <si>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</si>
  <si>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</si>
  <si>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</si>
  <si>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</si>
  <si>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</si>
  <si>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</si>
  <si>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</si>
  <si>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</si>
  <si>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</si>
  <si>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</si>
  <si>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</si>
  <si>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</si>
  <si>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</si>
  <si>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</si>
  <si>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</si>
  <si>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</si>
  <si>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</si>
  <si>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</si>
  <si>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</si>
  <si>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</si>
  <si>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</si>
  <si>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</si>
  <si>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</si>
  <si>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</si>
  <si>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</si>
  <si>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</si>
  <si>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</si>
  <si>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</si>
  <si>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</si>
  <si>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</si>
  <si>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</si>
  <si>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</si>
  <si>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</si>
  <si>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</si>
  <si>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</si>
  <si>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</si>
  <si>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</si>
  <si>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</si>
  <si>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КФ - ОП "ТРАНСПОРТ"</t>
  </si>
  <si>
    <t>98101</t>
  </si>
  <si>
    <t>КФ - ОП "ОКОЛНА СРЕДА"</t>
  </si>
  <si>
    <t>98102</t>
  </si>
  <si>
    <t>ЕФРР - ОП "ТРАНСПОРТ"</t>
  </si>
  <si>
    <t>98201</t>
  </si>
  <si>
    <t>ЕФРР - ОП "РЕГИОНАЛНО РАЗВИТИЕ"</t>
  </si>
  <si>
    <t>98202</t>
  </si>
  <si>
    <t>ЕФРР - ОП "КОНКУРЕНТНОСПОСОБНОСТ"</t>
  </si>
  <si>
    <t>98204</t>
  </si>
  <si>
    <t>ЕФРР - ОП "ОКОЛНА СРЕДА"</t>
  </si>
  <si>
    <t>98205</t>
  </si>
  <si>
    <t>ЕФРР - ОП "ТЕХНИЧЕСКА ПОМОЩ"</t>
  </si>
  <si>
    <t>98210</t>
  </si>
  <si>
    <t>ЕСФ - ОП "ЧОВЕШКИ РЕСУРСИ"</t>
  </si>
  <si>
    <t>98301</t>
  </si>
  <si>
    <t>ЕСФ - ОП "АДМИНИСТРАТИВЕН КАПАЦИТЕТ"</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</si>
  <si>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</si>
  <si>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</si>
  <si>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</si>
  <si>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</si>
  <si>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</si>
  <si>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</si>
  <si>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</si>
  <si>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</si>
  <si>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</si>
  <si>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</si>
  <si>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</si>
  <si>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</si>
  <si>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</si>
  <si>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</si>
  <si>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</si>
  <si>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</si>
  <si>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</si>
  <si>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</si>
  <si>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</si>
  <si>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</si>
  <si>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</si>
  <si>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НАИМЕНОВАНИЕ НА ПАРАГРАФИТЕ И ПОДПАРАГРАФИТЕ</t>
  </si>
  <si>
    <t xml:space="preserve"> 03 ¦</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</si>
  <si>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</si>
  <si>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</si>
  <si>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</si>
  <si>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</si>
  <si>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</si>
  <si>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</si>
  <si>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</si>
  <si>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</si>
  <si>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</si>
  <si>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</si>
  <si>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</si>
  <si>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</si>
  <si>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</si>
  <si>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</si>
  <si>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</si>
  <si>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</si>
  <si>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 xml:space="preserve"> 0 6 ¦</t>
  </si>
  <si>
    <t>(5)</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</si>
  <si>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</si>
  <si>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</si>
  <si>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</si>
  <si>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</si>
  <si>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</si>
  <si>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</si>
  <si>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</si>
  <si>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</si>
  <si>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</si>
  <si>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</si>
  <si>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</si>
  <si>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</si>
  <si>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</si>
  <si>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</si>
  <si>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</si>
  <si>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</si>
  <si>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</si>
  <si>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</si>
  <si>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ресурс на база данък върху добавената стойност</t>
  </si>
  <si>
    <t>(3)</t>
  </si>
  <si>
    <t>(4)</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</si>
  <si>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</si>
  <si>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</si>
  <si>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</si>
  <si>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</si>
  <si>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</si>
  <si>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</si>
  <si>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</si>
  <si>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</si>
  <si>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</si>
  <si>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</si>
  <si>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 10; 19; 46</t>
  </si>
  <si>
    <t>§§ 39 - 42</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</si>
  <si>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</si>
  <si>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</si>
  <si>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</si>
  <si>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</si>
  <si>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</si>
  <si>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</si>
  <si>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</si>
  <si>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</si>
  <si>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</si>
  <si>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</si>
  <si>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</si>
  <si>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99-99</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</si>
  <si>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</si>
  <si>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</si>
  <si>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</si>
  <si>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</si>
  <si>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</si>
  <si>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</si>
  <si>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</si>
  <si>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</si>
  <si>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</si>
  <si>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</si>
  <si>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</si>
  <si>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</si>
  <si>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</si>
  <si>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</si>
  <si>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</si>
  <si>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</si>
  <si>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</si>
  <si>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</si>
  <si>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</si>
  <si>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</si>
  <si>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</si>
  <si>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</si>
  <si>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</si>
  <si>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</si>
  <si>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</si>
  <si>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Получени/предоставени временни безлихвени заеми от/за ЦБ (нето)</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</si>
  <si>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</si>
  <si>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</si>
  <si>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</si>
  <si>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</si>
  <si>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</si>
  <si>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</si>
  <si>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</si>
  <si>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</si>
  <si>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</si>
  <si>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</si>
  <si>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</si>
  <si>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</si>
  <si>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</si>
  <si>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</si>
  <si>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</si>
  <si>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</si>
  <si>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</si>
  <si>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</si>
  <si>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</si>
  <si>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</si>
  <si>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</si>
  <si>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</si>
  <si>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</si>
  <si>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t>Step:</t>
  </si>
  <si>
    <t>&lt;------          ДЕЙНОСТ    -  код  по  ЕБК</t>
  </si>
  <si>
    <t>Date</t>
  </si>
  <si>
    <t>Name:</t>
  </si>
  <si>
    <t>"PRBK"</t>
  </si>
  <si>
    <t>"OP_LIST"  и "OP_LIST2"</t>
  </si>
  <si>
    <t>"EBK_DEIN" и "EBK_DEIN2"</t>
  </si>
  <si>
    <t>SMETKA</t>
  </si>
  <si>
    <t>(наименование на разпоредителя с бюджет)</t>
  </si>
  <si>
    <t>(наименование на първостепенния разпоредител с бюджет)</t>
  </si>
  <si>
    <t>такса ангажимент по заеми</t>
  </si>
  <si>
    <t>дофинансиране</t>
  </si>
  <si>
    <t>държавни дейности</t>
  </si>
  <si>
    <t>местни дейности</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</si>
  <si>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</si>
  <si>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</si>
  <si>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</si>
  <si>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</si>
  <si>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</si>
  <si>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</si>
  <si>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</si>
  <si>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</si>
  <si>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</si>
  <si>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</si>
  <si>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</si>
  <si>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</si>
  <si>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</si>
  <si>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</si>
  <si>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</si>
  <si>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</si>
  <si>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</si>
  <si>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</si>
  <si>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</si>
  <si>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</si>
  <si>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</si>
  <si>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</si>
  <si>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</si>
  <si>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</si>
  <si>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</si>
  <si>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</si>
  <si>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</si>
  <si>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</si>
  <si>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</si>
  <si>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</si>
  <si>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до</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</si>
  <si>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</si>
  <si>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</si>
  <si>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</si>
  <si>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</si>
  <si>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</si>
  <si>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</si>
  <si>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</si>
  <si>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</si>
  <si>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</si>
  <si>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</si>
  <si>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</si>
  <si>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</si>
  <si>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</si>
  <si>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</si>
  <si>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</si>
  <si>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</si>
  <si>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</si>
  <si>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</si>
  <si>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</si>
  <si>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</si>
  <si>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</si>
  <si>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</si>
  <si>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</si>
  <si>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</si>
  <si>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</si>
  <si>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</si>
  <si>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Други приходи</t>
  </si>
  <si>
    <t>приходи от други вноски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</si>
  <si>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</si>
  <si>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</si>
  <si>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</si>
  <si>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</si>
  <si>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(6)</t>
  </si>
  <si>
    <t>(7)</t>
  </si>
  <si>
    <t>(8)</t>
  </si>
  <si>
    <t>вноски по чл. 4б и 4в от КСО за сметка на осигурителя</t>
  </si>
  <si>
    <t>вноски по чл. 4б от КСО за сметка на осигурените лица</t>
  </si>
  <si>
    <t>коректив на вноски за ДЗПО за сумите по чл. 4б и 4в от КСО за сметка на осигурителя</t>
  </si>
  <si>
    <r>
      <t xml:space="preserve">дългосрочни командировки </t>
    </r>
    <r>
      <rPr>
        <b/>
        <i/>
        <sz val="12"/>
        <rFont val="Times New Roman CYR"/>
        <family val="1"/>
        <charset val="204"/>
      </rPr>
      <t>в чужбина</t>
    </r>
  </si>
  <si>
    <t>година</t>
  </si>
  <si>
    <t>ГЛ. СЧЕТОВОДИТЕЛ:</t>
  </si>
  <si>
    <t>( име и фамилия)</t>
  </si>
  <si>
    <t>ИЗГОТВИЛ:</t>
  </si>
  <si>
    <t>РЪКОВОДИТЕЛ:</t>
  </si>
  <si>
    <t>дата</t>
  </si>
  <si>
    <t xml:space="preserve">                                                                      ( име и фамилия)</t>
  </si>
  <si>
    <t xml:space="preserve">служебни телефони </t>
  </si>
  <si>
    <t>e-mail:</t>
  </si>
  <si>
    <t>Web-адрес:</t>
  </si>
  <si>
    <t>V.-VІ. БЮДЖЕТНО САЛДО и ФИНАНСИРАНЕ НА БЮДЖЕТНОТО САЛДО</t>
  </si>
  <si>
    <t xml:space="preserve"> 0 5  ¦</t>
  </si>
  <si>
    <t>V. БЮДЖЕТНО САЛДО - ДЕФИЦИТ (-) / ИЗЛИШЪК (+)      (V.=I.-II.+III.+ІV.)</t>
  </si>
  <si>
    <t>VІ. ФИНАНСИРАНЕ НА БЮДЖЕТНОТО САЛДО (VІ.=-V.)</t>
  </si>
  <si>
    <t xml:space="preserve">за периода        от </t>
  </si>
  <si>
    <t xml:space="preserve">       код по ЕБК:</t>
  </si>
  <si>
    <t>ФИНАНСОВО-ПРАВНА ФОРМА</t>
  </si>
  <si>
    <t>I. П Р И Х О Д И,  П О М О Щ И   И   Д А Р Е Н И Я</t>
  </si>
  <si>
    <t>Н А И М Е Н О В А Н И Е</t>
  </si>
  <si>
    <r>
      <t xml:space="preserve">данък върху дивидентите и ликвидационните дялове на </t>
    </r>
    <r>
      <rPr>
        <i/>
        <sz val="12"/>
        <rFont val="Times New Roman CYR"/>
        <charset val="204"/>
      </rPr>
      <t>чуждестрани юридически лица</t>
    </r>
  </si>
  <si>
    <t xml:space="preserve">вноски по чл. 4б от КСО от самонаети лица (самоосигуряващи се лица) </t>
  </si>
  <si>
    <t xml:space="preserve">коректив за касови постъпления (-/+) </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</si>
  <si>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</si>
  <si>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</si>
  <si>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</si>
  <si>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</si>
  <si>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</si>
  <si>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</si>
  <si>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</si>
  <si>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</si>
  <si>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</si>
  <si>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t xml:space="preserve">разпределени към чужбина капиталови трансфери по програми на Европейския съюз </t>
  </si>
  <si>
    <t>ВСИЧКО</t>
  </si>
  <si>
    <t>I. В С И Ч К О   П Р И Х О Д И,  П О М О Щ И   И   Д А Р Е Н И Я</t>
  </si>
  <si>
    <r>
      <t xml:space="preserve">осигурителни вноски от работодатели за </t>
    </r>
    <r>
      <rPr>
        <b/>
        <i/>
        <sz val="12"/>
        <rFont val="Times New Roman Cyr"/>
        <family val="1"/>
      </rPr>
      <t>Учителския пенсионен фонд (УчПФ)</t>
    </r>
  </si>
  <si>
    <t>други разходи за СБКО</t>
  </si>
  <si>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</si>
  <si>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</si>
  <si>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</si>
  <si>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</si>
  <si>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t>II. ВСИЧКО РАЗХОДИ - РЕКАПИТУЛАЦИЯ ПО ПАРАГРАФИ И ПОДПАРАГРАФИ</t>
  </si>
  <si>
    <t>III-ІV. ТРАНСФЕРИ И ВРЕМЕННИ БЕЗЛИХВЕНИ ЗАЕМИ - РЕКАПИТУЛАЦИЯ</t>
  </si>
  <si>
    <t xml:space="preserve">  ІІІ. ТРАНСФЕРИ</t>
  </si>
  <si>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</si>
  <si>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</si>
  <si>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</si>
  <si>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Трансфери от/за държавни предприятия и други лица, включени в КФП</t>
  </si>
  <si>
    <t>Трансфери за поети осигурителни вноски за ДЗПО</t>
  </si>
  <si>
    <t>III. ВСИЧКО ТРАНСФЕРИ</t>
  </si>
  <si>
    <t>ІV. ВР.БЕЗЛ.ЗАЕМИ</t>
  </si>
  <si>
    <t xml:space="preserve">Временни безлихвени заеми от/за държавни предприятия и други сметки, включени в КФП </t>
  </si>
  <si>
    <t xml:space="preserve">Временни безлихвени заеми от/за държавни предприятия, включени в КФП (нето) </t>
  </si>
  <si>
    <t>IV. ВСИЧКО ВРЕМЕННИ БЕЗЛИХВЕНИ ЗАЕМИ</t>
  </si>
  <si>
    <t xml:space="preserve">       VI. ОПЕРАЦИИ С ФИНАНСОВИ АКТИВИ И ПАСИВИ (финансиране на бюдж.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</si>
  <si>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</si>
  <si>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</si>
  <si>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</si>
  <si>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</si>
  <si>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</si>
  <si>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Държавни (общински) ценни книжа емитирани на международните капиталови пазари</t>
  </si>
  <si>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</si>
  <si>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Разчети между първостепенни разпоредители  за централизация на средства и плащания в СЕБРА</t>
  </si>
  <si>
    <t xml:space="preserve">Събрани средства и извършени плащания за сметка на други бюджети, сметки и фондове </t>
  </si>
  <si>
    <t xml:space="preserve">събрани средства и извършени плащания от/за сметки за средствата от Европейския съюз </t>
  </si>
  <si>
    <t>Приватизация на дялове, акции и участия</t>
  </si>
  <si>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</si>
  <si>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</si>
  <si>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</si>
  <si>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</si>
  <si>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</si>
  <si>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</si>
  <si>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</si>
  <si>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</si>
  <si>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</si>
  <si>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</si>
  <si>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</si>
  <si>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</si>
  <si>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</si>
  <si>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</si>
  <si>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</si>
  <si>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</si>
  <si>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</si>
  <si>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</si>
  <si>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t>остатък по левови депозити на бюджетните организации в БНБ от предходния период (+)</t>
  </si>
  <si>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</si>
  <si>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</si>
  <si>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VI. ВСИЧКО ОПЕРАЦИИ С ФИНАНСОВИ АКТИВИ И ПАСИВИ</t>
  </si>
  <si>
    <t>код по ЕБК:</t>
  </si>
  <si>
    <t>Уточнен план                Общо</t>
  </si>
  <si>
    <r>
      <t>държавни дейности -</t>
    </r>
    <r>
      <rPr>
        <b/>
        <i/>
        <sz val="12"/>
        <color indexed="18"/>
        <rFont val="Times New Roman"/>
        <family val="1"/>
        <charset val="204"/>
      </rPr>
      <t>ОТЧЕТ</t>
    </r>
  </si>
  <si>
    <r>
      <t xml:space="preserve">местни дейности - </t>
    </r>
    <r>
      <rPr>
        <b/>
        <i/>
        <sz val="12"/>
        <color indexed="18"/>
        <rFont val="Times New Roman"/>
        <family val="1"/>
        <charset val="204"/>
      </rPr>
      <t>ОТЧЕТ</t>
    </r>
  </si>
  <si>
    <r>
      <t xml:space="preserve">дофинансиране - </t>
    </r>
    <r>
      <rPr>
        <b/>
        <i/>
        <sz val="12"/>
        <color indexed="18"/>
        <rFont val="Times New Roman"/>
        <family val="1"/>
        <charset val="204"/>
      </rPr>
      <t>ОТЧЕТ</t>
    </r>
  </si>
  <si>
    <t>ОТЧЕТ                                    ОБЩО</t>
  </si>
  <si>
    <t>код от регистъра на бюджетните организации в СЕБРА</t>
  </si>
  <si>
    <t>към</t>
  </si>
  <si>
    <t>ЕИК/БУЛСТАТ</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</si>
  <si>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</si>
  <si>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</si>
  <si>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</si>
  <si>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 от ЕБК, които се включват в съответния показател</t>
  </si>
  <si>
    <t>П О К А З А Т Е Л И</t>
  </si>
  <si>
    <t>(а)</t>
  </si>
  <si>
    <t>2. Други приходи</t>
  </si>
  <si>
    <t>в т. ч.   вноски от приходи на държавни и общински предприятия и институции</t>
  </si>
  <si>
    <t xml:space="preserve">V. Дефицит / излишък = I - II +III - IV </t>
  </si>
  <si>
    <t xml:space="preserve">            получени погашения по предоставени кредити от други държави </t>
  </si>
  <si>
    <t xml:space="preserve">            нето плащания по активирани гаранции, поръчителства и преоформен дълг </t>
  </si>
  <si>
    <t>4. Приватизация на дялове, акции и участия</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</si>
  <si>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</si>
  <si>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</si>
  <si>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(e-mail)</t>
  </si>
  <si>
    <t xml:space="preserve">(служебни телефони) </t>
  </si>
  <si>
    <t xml:space="preserve"> (бюджетна организация, предприятие по чл. 165, ал. 1 от ЗПФ, поделение)</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</si>
  <si>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</si>
  <si>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</si>
  <si>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</si>
  <si>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</si>
  <si>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</si>
  <si>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</si>
  <si>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</si>
  <si>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</si>
  <si>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</si>
  <si>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</si>
  <si>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</si>
  <si>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</si>
  <si>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</si>
  <si>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</si>
  <si>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</si>
  <si>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</si>
  <si>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</si>
  <si>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</si>
  <si>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</si>
  <si>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</si>
  <si>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</si>
  <si>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</si>
  <si>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</si>
  <si>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</si>
  <si>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</si>
  <si>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</si>
  <si>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</si>
  <si>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</si>
  <si>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</si>
  <si>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</si>
  <si>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</si>
  <si>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</si>
  <si>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</si>
  <si>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</si>
  <si>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</si>
  <si>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</si>
  <si>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</si>
  <si>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</si>
  <si>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</si>
  <si>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</si>
  <si>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</si>
  <si>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</si>
  <si>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</si>
  <si>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</si>
  <si>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</si>
  <si>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</si>
  <si>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</si>
  <si>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</si>
  <si>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</si>
  <si>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</si>
  <si>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</si>
  <si>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</si>
  <si>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</si>
  <si>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</si>
  <si>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</si>
  <si>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</si>
  <si>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</si>
  <si>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</si>
  <si>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</si>
  <si>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</si>
  <si>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</si>
  <si>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</si>
  <si>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</si>
  <si>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</si>
  <si>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</si>
  <si>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</si>
  <si>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</si>
  <si>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</si>
  <si>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</si>
  <si>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</si>
  <si>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</si>
  <si>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</si>
  <si>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</si>
  <si>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</si>
  <si>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</si>
  <si>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</si>
  <si>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</si>
  <si>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</si>
  <si>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</si>
  <si>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</si>
  <si>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</si>
  <si>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</si>
  <si>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</si>
  <si>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</si>
  <si>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</si>
  <si>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</si>
  <si>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</si>
  <si>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</si>
  <si>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</si>
  <si>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</si>
  <si>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</si>
  <si>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</si>
  <si>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</si>
  <si>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</si>
  <si>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</si>
  <si>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</si>
  <si>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</si>
  <si>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</si>
  <si>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</si>
  <si>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</si>
  <si>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</si>
  <si>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</si>
  <si>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</si>
  <si>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</si>
  <si>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</si>
  <si>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</si>
  <si>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</si>
  <si>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</si>
  <si>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</si>
  <si>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</si>
  <si>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</si>
  <si>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</si>
  <si>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</si>
  <si>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</si>
  <si>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</si>
  <si>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</si>
  <si>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</si>
  <si>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</si>
  <si>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</si>
  <si>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</si>
  <si>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</si>
  <si>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</si>
  <si>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</si>
  <si>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</si>
  <si>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</si>
  <si>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</si>
  <si>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</si>
  <si>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</si>
  <si>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</si>
  <si>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</si>
  <si>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</si>
  <si>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</si>
  <si>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</si>
  <si>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</si>
  <si>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</si>
  <si>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</si>
  <si>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</si>
  <si>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</si>
  <si>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</si>
  <si>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</si>
  <si>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</si>
  <si>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</si>
  <si>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</si>
  <si>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</si>
  <si>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</si>
  <si>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</si>
  <si>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</si>
  <si>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</si>
  <si>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</si>
  <si>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</si>
  <si>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</si>
  <si>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</si>
  <si>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</si>
  <si>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</si>
  <si>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</si>
  <si>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</si>
  <si>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</si>
  <si>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</si>
  <si>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</si>
  <si>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</si>
  <si>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</si>
  <si>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</si>
  <si>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</si>
  <si>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</si>
  <si>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</si>
  <si>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</si>
  <si>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</si>
  <si>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</si>
  <si>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</si>
  <si>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</si>
  <si>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</si>
  <si>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</si>
  <si>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</si>
  <si>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</si>
  <si>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</si>
  <si>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</si>
  <si>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</si>
  <si>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</si>
  <si>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</si>
  <si>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</si>
  <si>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</si>
  <si>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</si>
  <si>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</si>
  <si>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</si>
  <si>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</si>
  <si>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</si>
  <si>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</si>
  <si>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</si>
  <si>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</si>
  <si>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</si>
  <si>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</si>
  <si>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</si>
  <si>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</si>
  <si>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</si>
  <si>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</si>
  <si>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</si>
  <si>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</si>
  <si>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</si>
  <si>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</si>
  <si>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</si>
  <si>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</si>
  <si>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</si>
  <si>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</si>
  <si>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</si>
  <si>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</si>
  <si>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</si>
  <si>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</si>
  <si>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</si>
  <si>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</si>
  <si>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</si>
  <si>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</si>
  <si>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</si>
  <si>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</si>
  <si>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</si>
  <si>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</si>
  <si>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</si>
  <si>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</si>
  <si>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</si>
  <si>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</si>
  <si>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</si>
  <si>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</si>
  <si>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</si>
  <si>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</si>
  <si>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</si>
  <si>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</si>
  <si>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</si>
  <si>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</si>
  <si>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ПЕРИОД 2014-2020</t>
  </si>
  <si>
    <t>КФ - ОП "Транспорт и транспортна инфраструктура"</t>
  </si>
  <si>
    <t>98111</t>
  </si>
  <si>
    <t>КФ - ОП "Околна среда"</t>
  </si>
  <si>
    <t>98112</t>
  </si>
  <si>
    <t>ЕФРР - ОП "Транспорт и транспортна инфраструктура"</t>
  </si>
  <si>
    <t>98211</t>
  </si>
  <si>
    <t>ЕФРР - ОП "Региони в растеж"</t>
  </si>
  <si>
    <t>98212</t>
  </si>
  <si>
    <t>ЕФРР - ОП "Наука и образование за интелигентен растеж"</t>
  </si>
  <si>
    <t>98213</t>
  </si>
  <si>
    <t>ЕФРР - ОП "Иновации и конкурентоспособност "</t>
  </si>
  <si>
    <t>98214</t>
  </si>
  <si>
    <t>ЕФРР - ОП "Околна среда"</t>
  </si>
  <si>
    <t>98215</t>
  </si>
  <si>
    <t>ЕФРР - ОП "Инициатива за малки и средни предприятия"</t>
  </si>
  <si>
    <t>98224</t>
  </si>
  <si>
    <t>ЕСФ - ОП "Развитие на човешките ресурси"</t>
  </si>
  <si>
    <t>98311</t>
  </si>
  <si>
    <t>ЕСФ - ОП "Добро управление"</t>
  </si>
  <si>
    <t>98312</t>
  </si>
  <si>
    <t>ЕСФ - ОП "Наука и образование за интелигентен растеж"</t>
  </si>
  <si>
    <t>98313</t>
  </si>
  <si>
    <t xml:space="preserve">ОП "Фонд за европейско подпомагане на най-нуждаещите се лица" </t>
  </si>
  <si>
    <t>ПЕРИОД 2007-2013</t>
  </si>
  <si>
    <t>Министерство на икономиката</t>
  </si>
  <si>
    <t>Министерство на регионалното развитие и благоустройство</t>
  </si>
  <si>
    <t>Министерство на енергетиката</t>
  </si>
  <si>
    <t>Държавна агенция “Електронно управление”</t>
  </si>
  <si>
    <t>Държавна агенция "Разузнаване"</t>
  </si>
  <si>
    <t>Комисия за енергийно и водно регулиране</t>
  </si>
  <si>
    <t>Министерство на туризма</t>
  </si>
  <si>
    <t>Висше училище по телекомуникации и пощи - София</t>
  </si>
  <si>
    <t>Държавно предприятие „Център за предоставяне на услуги”</t>
  </si>
  <si>
    <t xml:space="preserve">Държавно предприятие „Единен системен оператор“ </t>
  </si>
  <si>
    <t>Фонд "Сигурност на електроенергийната система"</t>
  </si>
  <si>
    <t xml:space="preserve">        II.1. РАЗХОДИ ПО ДЕЙНОСТИ</t>
  </si>
  <si>
    <t>Мита и митнически такси</t>
  </si>
  <si>
    <t xml:space="preserve">                        ОТЧЕТНИ ДАННИ ЗА:</t>
  </si>
  <si>
    <t>0100</t>
  </si>
  <si>
    <t>0200</t>
  </si>
  <si>
    <t>0300</t>
  </si>
  <si>
    <t>0400</t>
  </si>
  <si>
    <t>0500</t>
  </si>
  <si>
    <t>0600</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</si>
  <si>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</si>
  <si>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</si>
  <si>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</si>
  <si>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</si>
  <si>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</si>
  <si>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</si>
  <si>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</si>
  <si>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</si>
  <si>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</si>
  <si>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</si>
  <si>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</si>
  <si>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</si>
  <si>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</si>
  <si>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</si>
  <si>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</si>
  <si>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</si>
  <si>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</si>
  <si>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</si>
  <si>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</si>
  <si>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</si>
  <si>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</si>
  <si>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</si>
  <si>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</si>
  <si>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</si>
  <si>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</si>
  <si>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</si>
  <si>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</si>
  <si>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</si>
  <si>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</si>
  <si>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</si>
  <si>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</si>
  <si>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</si>
  <si>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</si>
  <si>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</si>
  <si>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</si>
  <si>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</si>
  <si>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</si>
  <si>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</si>
  <si>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</si>
  <si>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</si>
  <si>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</si>
  <si>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</si>
  <si>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</si>
  <si>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</si>
  <si>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</si>
  <si>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</si>
  <si>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</si>
  <si>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</si>
  <si>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</si>
  <si>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</si>
  <si>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</si>
  <si>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</si>
  <si>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</si>
  <si>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</si>
  <si>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</si>
  <si>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</si>
  <si>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</si>
  <si>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</si>
  <si>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</si>
  <si>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</si>
  <si>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</si>
  <si>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</si>
  <si>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</si>
  <si>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</si>
  <si>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</si>
  <si>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</si>
  <si>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</si>
  <si>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</si>
  <si>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</si>
  <si>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</si>
  <si>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</si>
  <si>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</si>
  <si>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</si>
  <si>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</si>
  <si>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</si>
  <si>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</si>
  <si>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</si>
  <si>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</si>
  <si>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</si>
  <si>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</si>
  <si>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</si>
  <si>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</si>
  <si>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</si>
  <si>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</si>
  <si>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</si>
  <si>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</si>
  <si>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</si>
  <si>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</si>
  <si>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</si>
  <si>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</si>
  <si>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</si>
  <si>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</si>
  <si>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</si>
  <si>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</si>
  <si>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</si>
  <si>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</si>
  <si>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</si>
  <si>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</si>
  <si>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</si>
  <si>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</si>
  <si>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</si>
  <si>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</si>
  <si>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</si>
  <si>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</si>
  <si>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</si>
  <si>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</si>
  <si>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</si>
  <si>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</si>
  <si>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</si>
  <si>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</si>
  <si>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</si>
  <si>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</si>
  <si>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</si>
  <si>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</si>
  <si>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</si>
  <si>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</si>
  <si>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</si>
  <si>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</si>
  <si>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</si>
  <si>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</si>
  <si>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</si>
  <si>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</si>
  <si>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</si>
  <si>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</si>
  <si>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</si>
  <si>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</si>
  <si>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</si>
  <si>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</si>
  <si>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</si>
  <si>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</si>
  <si>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</si>
  <si>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</si>
  <si>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</si>
  <si>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</si>
  <si>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</si>
  <si>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</si>
  <si>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</si>
  <si>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</si>
  <si>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</si>
  <si>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</si>
  <si>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</si>
  <si>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</si>
  <si>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</si>
  <si>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</si>
  <si>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</si>
  <si>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</si>
  <si>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</si>
  <si>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</si>
  <si>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</si>
  <si>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</si>
  <si>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</si>
  <si>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</si>
  <si>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</si>
  <si>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</si>
  <si>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</si>
  <si>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</si>
  <si>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</si>
  <si>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</si>
  <si>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</si>
  <si>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</si>
  <si>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</si>
  <si>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</si>
  <si>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</si>
  <si>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</si>
  <si>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</si>
  <si>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</si>
  <si>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</si>
  <si>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</si>
  <si>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</si>
  <si>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</si>
  <si>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</si>
  <si>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</si>
  <si>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</si>
  <si>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</si>
  <si>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</si>
  <si>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</si>
  <si>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</si>
  <si>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</si>
  <si>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</si>
  <si>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</si>
  <si>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</si>
  <si>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</si>
  <si>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</si>
  <si>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</si>
  <si>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</si>
  <si>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</si>
  <si>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</si>
  <si>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</si>
  <si>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</si>
  <si>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</si>
  <si>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</si>
  <si>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</si>
  <si>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</si>
  <si>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</si>
  <si>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</si>
  <si>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</si>
  <si>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</si>
  <si>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</si>
  <si>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</si>
  <si>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</si>
  <si>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</si>
  <si>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</si>
  <si>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</si>
  <si>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</si>
  <si>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</si>
  <si>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</si>
  <si>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</si>
  <si>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</si>
  <si>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</si>
  <si>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</si>
  <si>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</si>
  <si>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</si>
  <si>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</si>
  <si>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</si>
  <si>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</si>
  <si>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</si>
  <si>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</si>
  <si>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</si>
  <si>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</si>
  <si>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</si>
  <si>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</si>
  <si>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</si>
  <si>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</si>
  <si>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</si>
  <si>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</si>
  <si>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</si>
  <si>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</si>
  <si>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</si>
  <si>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</si>
  <si>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</si>
  <si>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</si>
  <si>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</si>
  <si>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</si>
  <si>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</si>
  <si>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</si>
  <si>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</si>
  <si>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</si>
  <si>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</si>
  <si>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</si>
  <si>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</si>
  <si>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</si>
  <si>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</si>
  <si>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</si>
  <si>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</si>
  <si>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</si>
  <si>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</si>
  <si>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</si>
  <si>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</si>
  <si>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</si>
  <si>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</si>
  <si>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</si>
  <si>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</si>
  <si>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</si>
  <si>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</si>
  <si>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</si>
  <si>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</si>
  <si>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</si>
  <si>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</si>
  <si>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</si>
  <si>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</si>
  <si>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</si>
  <si>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</si>
  <si>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</si>
  <si>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</si>
  <si>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</si>
  <si>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</si>
  <si>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</si>
  <si>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</si>
  <si>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</si>
  <si>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</si>
  <si>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</si>
  <si>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</si>
  <si>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</si>
  <si>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</si>
  <si>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</si>
  <si>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</si>
  <si>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</si>
  <si>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</si>
  <si>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</si>
  <si>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</si>
  <si>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</si>
  <si>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</si>
  <si>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</si>
  <si>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</si>
  <si>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</si>
  <si>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</si>
  <si>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</si>
  <si>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</si>
  <si>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</si>
  <si>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</si>
  <si>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</si>
  <si>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</si>
  <si>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</si>
  <si>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</si>
  <si>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</si>
  <si>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</si>
  <si>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</si>
  <si>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</si>
  <si>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</si>
  <si>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</si>
  <si>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</si>
  <si>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</si>
  <si>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</si>
  <si>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</si>
  <si>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</si>
  <si>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</si>
  <si>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</si>
  <si>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</si>
  <si>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</si>
  <si>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</si>
  <si>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</si>
  <si>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</si>
  <si>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</si>
  <si>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</si>
  <si>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</si>
  <si>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</si>
  <si>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</si>
  <si>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</si>
  <si>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</si>
  <si>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</si>
  <si>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</si>
  <si>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</si>
  <si>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</si>
  <si>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</si>
  <si>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</si>
  <si>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</si>
  <si>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</si>
  <si>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</si>
  <si>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</si>
  <si>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</si>
  <si>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</si>
  <si>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</si>
  <si>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</si>
  <si>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</si>
  <si>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</si>
  <si>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</si>
  <si>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</si>
  <si>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</si>
  <si>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</si>
  <si>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</si>
  <si>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</si>
  <si>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</si>
  <si>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</si>
  <si>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</si>
  <si>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</si>
  <si>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</si>
  <si>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</si>
  <si>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</si>
  <si>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</si>
  <si>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</si>
  <si>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</si>
  <si>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</si>
  <si>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</si>
  <si>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</si>
  <si>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</si>
  <si>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</si>
  <si>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</si>
  <si>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</si>
  <si>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</si>
  <si>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</si>
  <si>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</si>
  <si>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</si>
  <si>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</si>
  <si>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</si>
  <si>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</si>
  <si>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</si>
  <si>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</si>
  <si>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</si>
  <si>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</si>
  <si>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</si>
  <si>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</si>
  <si>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</si>
  <si>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</si>
  <si>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</si>
  <si>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</si>
  <si>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</si>
  <si>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</si>
  <si>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</si>
  <si>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</si>
  <si>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</si>
  <si>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</si>
  <si>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</si>
  <si>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</si>
  <si>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</si>
  <si>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</si>
  <si>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</si>
  <si>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</si>
  <si>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</si>
  <si>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</si>
  <si>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</si>
  <si>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</si>
  <si>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</si>
  <si>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</si>
  <si>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</si>
  <si>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</si>
  <si>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</si>
  <si>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</si>
  <si>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</si>
  <si>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</si>
  <si>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</si>
  <si>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Разходи за лихви и отстъпки по облигации, емитирани и търгувани на международните капиталови пазари</t>
  </si>
  <si>
    <t>Субсидии и други текущи трансфери за нефинансови предприятия</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</si>
  <si>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</si>
  <si>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</si>
  <si>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</si>
  <si>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</si>
  <si>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</si>
  <si>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</si>
  <si>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r>
      <t xml:space="preserve">459 Други </t>
    </r>
    <r>
      <rPr>
        <i/>
        <sz val="12"/>
        <rFont val="Times New Roman Bold"/>
        <charset val="204"/>
      </rPr>
      <t>здравноосигурителни плащания</t>
    </r>
  </si>
  <si>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</si>
  <si>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</si>
  <si>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</si>
  <si>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</si>
  <si>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</si>
  <si>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</si>
  <si>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</si>
  <si>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</si>
  <si>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</si>
  <si>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</si>
  <si>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</si>
  <si>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</si>
  <si>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</si>
  <si>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София - филиал Пловдив</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</si>
  <si>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</si>
  <si>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</si>
  <si>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</si>
  <si>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</si>
  <si>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</si>
  <si>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</si>
  <si>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</si>
  <si>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</si>
  <si>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</si>
  <si>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</si>
  <si>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</si>
  <si>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</si>
  <si>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Тракийски</t>
    </r>
    <r>
      <rPr>
        <sz val="12"/>
        <color indexed="18"/>
        <rFont val="Times New Roman CYR"/>
        <family val="1"/>
      </rPr>
      <t xml:space="preserve"> университет - </t>
    </r>
    <r>
      <rPr>
        <b/>
        <i/>
        <sz val="12"/>
        <color indexed="18"/>
        <rFont val="Times New Roman Bold"/>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</si>
  <si>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</si>
  <si>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</si>
  <si>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</si>
  <si>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</si>
  <si>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</si>
  <si>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</si>
  <si>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</si>
  <si>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</si>
  <si>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</si>
  <si>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</si>
  <si>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</si>
  <si>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</si>
  <si>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</si>
  <si>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</si>
  <si>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</si>
  <si>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</si>
  <si>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</si>
  <si>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</si>
  <si>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</si>
  <si>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</si>
  <si>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</si>
  <si>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</si>
  <si>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</si>
  <si>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</si>
  <si>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</si>
  <si>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</si>
  <si>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</si>
  <si>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</si>
  <si>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</si>
  <si>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</si>
  <si>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</si>
  <si>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</si>
  <si>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</si>
  <si>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</si>
  <si>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</si>
  <si>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</si>
  <si>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</si>
  <si>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</si>
  <si>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</si>
  <si>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</si>
  <si>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</si>
  <si>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</si>
  <si>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</si>
  <si>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</si>
  <si>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</si>
  <si>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</si>
  <si>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</si>
  <si>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</si>
  <si>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</si>
  <si>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</si>
  <si>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</si>
  <si>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</si>
  <si>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</si>
  <si>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</si>
  <si>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</si>
  <si>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</si>
  <si>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</si>
  <si>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</si>
  <si>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</si>
  <si>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</si>
  <si>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</si>
  <si>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</si>
  <si>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</si>
  <si>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</si>
  <si>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</si>
  <si>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</si>
  <si>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</si>
  <si>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</si>
  <si>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</si>
  <si>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</si>
  <si>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</si>
  <si>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</si>
  <si>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</si>
  <si>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</si>
  <si>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</si>
  <si>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</si>
  <si>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</si>
  <si>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</si>
  <si>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</si>
  <si>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</si>
  <si>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</si>
  <si>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</si>
  <si>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</si>
  <si>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</si>
  <si>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</si>
  <si>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</si>
  <si>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</si>
  <si>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</si>
  <si>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</si>
  <si>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</si>
  <si>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</si>
  <si>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</si>
  <si>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</si>
  <si>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</si>
  <si>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</si>
  <si>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</si>
  <si>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</si>
  <si>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</si>
  <si>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</si>
  <si>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</si>
  <si>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</si>
  <si>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</si>
  <si>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</si>
  <si>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</si>
  <si>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</si>
  <si>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</si>
  <si>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</si>
  <si>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</si>
  <si>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</si>
  <si>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</si>
  <si>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</si>
  <si>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</si>
  <si>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</si>
  <si>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</si>
  <si>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</si>
  <si>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</si>
  <si>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</si>
  <si>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</si>
  <si>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</si>
  <si>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</si>
  <si>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</si>
  <si>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</si>
  <si>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</si>
  <si>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</si>
  <si>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</si>
  <si>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</si>
  <si>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</si>
  <si>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</si>
  <si>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</si>
  <si>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</si>
  <si>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</si>
  <si>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</si>
  <si>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</si>
  <si>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</si>
  <si>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</si>
  <si>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</si>
  <si>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</si>
  <si>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</si>
  <si>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</si>
  <si>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</si>
  <si>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</si>
  <si>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</si>
  <si>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</si>
  <si>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</si>
  <si>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</si>
  <si>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</si>
  <si>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</si>
  <si>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</si>
  <si>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</si>
  <si>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</si>
  <si>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</si>
  <si>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</si>
  <si>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</si>
  <si>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</si>
  <si>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</si>
  <si>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</si>
  <si>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</si>
  <si>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</si>
  <si>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</si>
  <si>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</si>
  <si>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</si>
  <si>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</si>
  <si>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</si>
  <si>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</si>
  <si>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</si>
  <si>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</si>
  <si>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</si>
  <si>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</si>
  <si>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</si>
  <si>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</si>
  <si>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</si>
  <si>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</si>
  <si>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</si>
  <si>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</si>
  <si>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</si>
  <si>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</si>
  <si>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</si>
  <si>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</si>
  <si>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</si>
  <si>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</si>
  <si>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</si>
  <si>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</si>
  <si>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</si>
  <si>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</si>
  <si>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</si>
  <si>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</si>
  <si>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</si>
  <si>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</si>
  <si>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</si>
  <si>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</si>
  <si>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</si>
  <si>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</si>
  <si>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</si>
  <si>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</si>
  <si>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</si>
  <si>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</si>
  <si>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</si>
  <si>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</si>
  <si>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</si>
  <si>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</si>
  <si>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</si>
  <si>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</si>
  <si>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</si>
  <si>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</si>
  <si>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</si>
  <si>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</si>
  <si>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</si>
  <si>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</si>
  <si>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</si>
  <si>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</si>
  <si>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</si>
  <si>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</si>
  <si>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</si>
  <si>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</si>
  <si>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</si>
  <si>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</si>
  <si>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</si>
  <si>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</si>
  <si>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Антон</t>
  </si>
  <si>
    <t>Божурище</t>
  </si>
  <si>
    <t>Ботевград</t>
  </si>
  <si>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</si>
  <si>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</si>
  <si>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</si>
  <si>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</si>
  <si>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</si>
  <si>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</si>
  <si>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</si>
  <si>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</si>
  <si>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</si>
  <si>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</si>
  <si>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</si>
  <si>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</si>
  <si>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</si>
  <si>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</si>
  <si>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</si>
  <si>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</si>
  <si>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</si>
  <si>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</si>
  <si>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</si>
  <si>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</si>
  <si>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</si>
  <si>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</si>
  <si>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</si>
  <si>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</si>
  <si>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</si>
  <si>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</si>
  <si>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</si>
  <si>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</si>
  <si>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</si>
  <si>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</si>
  <si>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</si>
  <si>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</si>
  <si>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</si>
  <si>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</si>
  <si>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</si>
  <si>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</si>
  <si>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</si>
  <si>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</si>
  <si>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</si>
  <si>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</si>
  <si>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</si>
  <si>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</si>
  <si>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</si>
  <si>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</si>
  <si>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</si>
  <si>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</si>
  <si>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</si>
  <si>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</si>
  <si>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</si>
  <si>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</si>
  <si>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</si>
  <si>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</si>
  <si>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</si>
  <si>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</si>
  <si>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</si>
  <si>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</si>
  <si>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</si>
  <si>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</si>
  <si>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</si>
  <si>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</si>
  <si>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</si>
  <si>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ПОКАЗАТЕЛИ ОТ ЕБК</t>
  </si>
  <si>
    <t>Отчет към:</t>
  </si>
  <si>
    <t>(9)</t>
  </si>
  <si>
    <t>(10)</t>
  </si>
  <si>
    <t>(11)</t>
  </si>
  <si>
    <r>
      <rPr>
        <b/>
        <i/>
        <sz val="10"/>
        <color indexed="10"/>
        <rFont val="Arial Cyr"/>
        <charset val="204"/>
      </rPr>
      <t>РАЗДЕЛ I.</t>
    </r>
    <r>
      <rPr>
        <b/>
        <i/>
        <sz val="10"/>
        <rFont val="Arial Cyr"/>
        <charset val="204"/>
      </rPr>
      <t xml:space="preserve"> ПРИХОДИ, ПОМОЩИ И ДАРЕНИЯ (от §§01 до 48)</t>
    </r>
  </si>
  <si>
    <t>в т.ч.:</t>
  </si>
  <si>
    <t>Данък при придобиване на имущество по дарения и възмезден начин</t>
  </si>
  <si>
    <t>Постъпления от продажба на нефинансови активи</t>
  </si>
  <si>
    <r>
      <rPr>
        <b/>
        <i/>
        <sz val="10"/>
        <color indexed="10"/>
        <rFont val="Arial Cyr"/>
        <charset val="204"/>
      </rPr>
      <t xml:space="preserve">РАЗДЕЛ II </t>
    </r>
    <r>
      <rPr>
        <b/>
        <i/>
        <sz val="10"/>
        <rFont val="Arial Cyr"/>
        <charset val="204"/>
      </rPr>
      <t>РАЗХОДИ (§§ 01 до 57)</t>
    </r>
  </si>
  <si>
    <t>в т ч.:</t>
  </si>
  <si>
    <t>Разходи за лихви</t>
  </si>
  <si>
    <r>
      <t xml:space="preserve"> </t>
    </r>
    <r>
      <rPr>
        <i/>
        <sz val="10"/>
        <rFont val="Arial"/>
        <family val="2"/>
        <charset val="204"/>
      </rPr>
      <t>Вътрешни (§21-00; §22-00; §29-00)</t>
    </r>
  </si>
  <si>
    <t xml:space="preserve"> Външни (§25-00; §26-00; §27-00, §28-00)</t>
  </si>
  <si>
    <t>Субсидии и др.текущи трансфери за нефинансови предприятия</t>
  </si>
  <si>
    <r>
      <rPr>
        <b/>
        <i/>
        <sz val="10"/>
        <color indexed="10"/>
        <rFont val="Arial Cyr"/>
        <charset val="204"/>
      </rPr>
      <t>РАЗДЕЛ III</t>
    </r>
    <r>
      <rPr>
        <b/>
        <i/>
        <sz val="10"/>
        <color indexed="8"/>
        <rFont val="Arial CYR"/>
        <charset val="204"/>
      </rPr>
      <t xml:space="preserve"> БЮДЖЕТНИ ВЗАИМООТНОШЕНИЯ - трансфери и временни безлихвени заеми  (&amp;&amp;31 до 78)</t>
    </r>
  </si>
  <si>
    <t>Временни безлихвени заеми между бюджети и сметки за средствата от Европейския съюз (нето)</t>
  </si>
  <si>
    <t>БЮДЖЕТНО САЛДО (дефицит/излишък) (I. - ІІ.+ ІІІ.)</t>
  </si>
  <si>
    <t>контрола</t>
  </si>
  <si>
    <r>
      <rPr>
        <b/>
        <i/>
        <sz val="10"/>
        <color indexed="10"/>
        <rFont val="Arial"/>
        <family val="2"/>
        <charset val="204"/>
      </rPr>
      <t>РАЗДЕЛ IV</t>
    </r>
    <r>
      <rPr>
        <b/>
        <i/>
        <sz val="10"/>
        <rFont val="Arial"/>
        <family val="2"/>
        <charset val="204"/>
      </rPr>
      <t>. ФИНАНСИРАНЕ НА БЮДЖЕТНОТО САЛДО</t>
    </r>
  </si>
  <si>
    <t>в т.ч. :</t>
  </si>
  <si>
    <r>
      <t xml:space="preserve">Заеми </t>
    </r>
    <r>
      <rPr>
        <i/>
        <sz val="10"/>
        <rFont val="Arial"/>
        <family val="2"/>
        <charset val="204"/>
      </rPr>
      <t>от чужбина</t>
    </r>
    <r>
      <rPr>
        <sz val="10"/>
        <rFont val="Arial"/>
        <family val="2"/>
        <charset val="204"/>
      </rPr>
      <t xml:space="preserve"> - нето (+/-)</t>
    </r>
  </si>
  <si>
    <r>
      <t>Заеми от банки и други лица</t>
    </r>
    <r>
      <rPr>
        <i/>
        <sz val="10"/>
        <rFont val="Arial"/>
        <family val="2"/>
        <charset val="204"/>
      </rPr>
      <t xml:space="preserve"> в страната - </t>
    </r>
    <r>
      <rPr>
        <sz val="10"/>
        <rFont val="Arial"/>
        <family val="2"/>
        <charset val="204"/>
      </rPr>
      <t>нето (+/-)</t>
    </r>
  </si>
  <si>
    <t>Събрани средства и извършени плащания за сметка на други бюджети, сметки и фондове - нето (+/-)</t>
  </si>
  <si>
    <t xml:space="preserve">Приватизация на дялове, акции и участия </t>
  </si>
  <si>
    <t>Покупко-продажба на държавни (общински) ценни книжа от бюджетни организации - нето  (+/-)</t>
  </si>
  <si>
    <t>Друго финансиране - нето (+/-)</t>
  </si>
  <si>
    <t>Чужди средства от държавни/общински предприятия (+/-)</t>
  </si>
  <si>
    <t>Чужди средства от други лица (небюджетни предприятия и физически лица) (+/-)</t>
  </si>
  <si>
    <t>Задължения по финансов лизинг и търговски кредит (+)</t>
  </si>
  <si>
    <t>Погашения по финансов лизинг и търговски кредит (-)</t>
  </si>
  <si>
    <t>Друго финансиране - операции с активи - предоставени временни депозити и гаранции на други бюджетни организации (-/+)</t>
  </si>
  <si>
    <t>Друго финансиране - операции с пасиви - получени временни депозити и гаранции от други бюджетни организации (-/+)</t>
  </si>
  <si>
    <t>Друго финансиране - операции с активи (+/-)</t>
  </si>
  <si>
    <t>Друго финансиране - операции с пасиви (+/-)</t>
  </si>
  <si>
    <t>Получени парични наличности при преобразуване на бюджетни организации (+)</t>
  </si>
  <si>
    <t>Прехвърлени парични наличности при преобразуване на бюджетни организации (-)</t>
  </si>
  <si>
    <t>Депозити и средства по сметки - нето (+/-)</t>
  </si>
  <si>
    <t>Преводи в процес на сетълмент (-/+)</t>
  </si>
  <si>
    <t>Преоценка на валутни наличности (нереализирани курсови разлики) по сметки и средства в страната (+/-)</t>
  </si>
  <si>
    <t>end</t>
  </si>
  <si>
    <t>Забележки:</t>
  </si>
  <si>
    <t xml:space="preserve">1. Данните се попълват в лева. </t>
  </si>
  <si>
    <t>5. На редовете за разделите от ЕБК (в жълт цвят)  се попълват данните общо за съотвения раздел, а на редовете след тях (в т.ч.) се попълват данни за избраните бюджетни позиции.</t>
  </si>
  <si>
    <t>(сбора от к.2 до к.11)</t>
  </si>
  <si>
    <r>
      <t>Наличности в началото на периода (+)</t>
    </r>
    <r>
      <rPr>
        <sz val="10"/>
        <color indexed="10"/>
        <rFont val="Arial"/>
        <family val="2"/>
        <charset val="204"/>
      </rPr>
      <t xml:space="preserve"> </t>
    </r>
    <r>
      <rPr>
        <sz val="10"/>
        <rFont val="Arial"/>
        <family val="2"/>
        <charset val="204"/>
      </rPr>
      <t>§§ от 95-01 до 95-06</t>
    </r>
  </si>
  <si>
    <t>Наличности в края на периода (-)  §§ от 95-07 до 95-12</t>
  </si>
  <si>
    <r>
      <t>Погашения по заеми от др.лица в страната (-)</t>
    </r>
    <r>
      <rPr>
        <sz val="10"/>
        <color indexed="10"/>
        <rFont val="Arial"/>
        <family val="2"/>
        <charset val="204"/>
      </rPr>
      <t xml:space="preserve"> </t>
    </r>
    <r>
      <rPr>
        <sz val="10"/>
        <rFont val="Arial"/>
        <family val="2"/>
        <charset val="204"/>
      </rPr>
      <t>§§ 83-81; 83-82</t>
    </r>
  </si>
  <si>
    <t>Получени заеми от други лица в страната (+) §§ 83-71; 83-72</t>
  </si>
  <si>
    <r>
      <t>Погашения по заеми от банки в страната (-)</t>
    </r>
    <r>
      <rPr>
        <sz val="10"/>
        <color indexed="10"/>
        <rFont val="Arial"/>
        <family val="2"/>
        <charset val="204"/>
      </rPr>
      <t xml:space="preserve"> </t>
    </r>
    <r>
      <rPr>
        <sz val="10"/>
        <rFont val="Arial"/>
        <family val="2"/>
        <charset val="204"/>
      </rPr>
      <t>§§ 83-21; 83-22</t>
    </r>
  </si>
  <si>
    <r>
      <t>Получени заеми от банки в страната (+)</t>
    </r>
    <r>
      <rPr>
        <sz val="10"/>
        <color indexed="10"/>
        <rFont val="Arial"/>
        <family val="2"/>
        <charset val="204"/>
      </rPr>
      <t xml:space="preserve"> </t>
    </r>
    <r>
      <rPr>
        <sz val="10"/>
        <rFont val="Arial"/>
        <family val="2"/>
        <charset val="204"/>
      </rPr>
      <t xml:space="preserve">  §§ 83-11; 83-12</t>
    </r>
  </si>
  <si>
    <t>Погашения по заеми от чужбина  (-)  §§ 80-17; 80-18; 80-37; 80-38; 80-57; 80-58; 80-98</t>
  </si>
  <si>
    <r>
      <t>Получени заеми от чужбина (+)</t>
    </r>
    <r>
      <rPr>
        <sz val="10"/>
        <color indexed="10"/>
        <rFont val="Arial"/>
        <family val="2"/>
        <charset val="204"/>
      </rPr>
      <t xml:space="preserve"> </t>
    </r>
    <r>
      <rPr>
        <sz val="10"/>
        <rFont val="Arial"/>
        <family val="2"/>
        <charset val="204"/>
      </rPr>
      <t xml:space="preserve"> §§ 80-11; 80-12; 80-31; 80-32; 80-51; 80-52; 80-97</t>
    </r>
  </si>
  <si>
    <t>възстановени трансфери за ЦБ (-)</t>
  </si>
  <si>
    <t>- получени трансфери (+/-)</t>
  </si>
  <si>
    <r>
      <t>4. При попълването на очакваното изпълнение по месеци, данните следва да представляват предвижданата оценка само за конкретния месец.</t>
    </r>
    <r>
      <rPr>
        <b/>
        <sz val="9"/>
        <rFont val="Hebar"/>
        <charset val="204"/>
      </rPr>
      <t>Очакваните оценки по месеци представляват изменение на съответния параграф за конкретния месец, поради което могат да бъдат и с положителен, и с отрицателен знак, вкл. по отношение на наличностите в края на периода</t>
    </r>
  </si>
  <si>
    <r>
      <t xml:space="preserve">от </t>
    </r>
    <r>
      <rPr>
        <b/>
        <i/>
        <sz val="12"/>
        <rFont val="Times New Roman CYR"/>
        <family val="1"/>
        <charset val="204"/>
      </rPr>
      <t>еднолични търговци, свободни професии, извънтрудови правоотношения</t>
    </r>
    <r>
      <rPr>
        <sz val="12"/>
        <rFont val="Times New Roman CYR"/>
        <family val="1"/>
        <charset val="204"/>
      </rPr>
      <t xml:space="preserve"> и др.</t>
    </r>
  </si>
  <si>
    <r>
      <t>окончателен годишен (</t>
    </r>
    <r>
      <rPr>
        <b/>
        <i/>
        <sz val="12"/>
        <rFont val="Times New Roman CYR"/>
        <family val="1"/>
        <charset val="204"/>
      </rPr>
      <t>патентен</t>
    </r>
    <r>
      <rPr>
        <sz val="12"/>
        <rFont val="Times New Roman CYR"/>
        <family val="1"/>
        <charset val="204"/>
      </rPr>
      <t>) данък и данък върху таксиметров превоз на пътници</t>
    </r>
  </si>
  <si>
    <t>окончателен данък върху приходите от лихви по банкови сметки на физическите лица</t>
  </si>
  <si>
    <r>
      <t xml:space="preserve">данък върху </t>
    </r>
    <r>
      <rPr>
        <sz val="12"/>
        <rFont val="Times New Roman CYR"/>
        <family val="1"/>
        <charset val="204"/>
      </rPr>
      <t>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</si>
  <si>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</si>
  <si>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</si>
  <si>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</si>
  <si>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</si>
  <si>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</si>
  <si>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</si>
  <si>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</si>
  <si>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</si>
  <si>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</si>
  <si>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 xml:space="preserve">      в т.ч. данък върху таксиметров превоз на пътници</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</si>
  <si>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</si>
  <si>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</si>
  <si>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</si>
  <si>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</si>
  <si>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</si>
  <si>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323 Училища по културата и училища по изкуствата</t>
  </si>
  <si>
    <t>321 Специални училища и центрове за специална образователна подкрепа</t>
  </si>
  <si>
    <t>322 Неспециализирани училища, без професионални гимназии</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</si>
  <si>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</si>
  <si>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</si>
  <si>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</si>
  <si>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</si>
  <si>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</si>
  <si>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223 Държавна агенция "Разузнаване"</t>
  </si>
  <si>
    <t>311 Детски градини</t>
  </si>
  <si>
    <t>312 Специални групи в детски градини за деца със СОП</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</si>
  <si>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</si>
  <si>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</si>
  <si>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</si>
  <si>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Платени лихви по активирани гаранции по заеми от  банки в страната</t>
  </si>
  <si>
    <t>приходи от лихви по заеми, предоставени на бюджетни организации</t>
  </si>
  <si>
    <t>вноски за фонд "ИЕЯС" и фонд "РАО"</t>
  </si>
  <si>
    <t>1. Персонал</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</si>
  <si>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</si>
  <si>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</si>
  <si>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</si>
  <si>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</si>
  <si>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</si>
  <si>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</si>
  <si>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</si>
  <si>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xml:space="preserve">5.Субсидии </t>
  </si>
  <si>
    <t>6. Придобиване на нeфинансови актииви</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</si>
  <si>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</si>
  <si>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</si>
  <si>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</si>
  <si>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10. Резерв за непредвидини и неотложни разходи</t>
  </si>
  <si>
    <t>§ 49</t>
  </si>
  <si>
    <t>§§ 43 - 45</t>
  </si>
  <si>
    <t xml:space="preserve">    в т.ч.  приходи от вноски</t>
  </si>
  <si>
    <t>приходни §§ 36-08 и 36-10</t>
  </si>
  <si>
    <t>приходни §§ 25-00, 26-00, 27-00, 36-08 и 36-10</t>
  </si>
  <si>
    <t>приходни §§ 36-01, 36-05 и 36-19</t>
  </si>
  <si>
    <t xml:space="preserve">     в т.ч. изменение на средства по сметки, включени в единната сметка</t>
  </si>
  <si>
    <t>финансиращ § 96-00</t>
  </si>
  <si>
    <t>448 Центрове за комплексно обслужване на деца с увреждания и хронични заболявания</t>
  </si>
  <si>
    <t>7900</t>
  </si>
  <si>
    <t>Министерство за Българското председателство на Съвета на Европейския съюз 2018</t>
  </si>
  <si>
    <t>458 Плащания за лекарствени продукти в условия на болнична медицинска помощ</t>
  </si>
  <si>
    <t>513 Помощи по Закона за хората с увреждания</t>
  </si>
  <si>
    <t>516 Помощи по Закона за ветераните от войните на Република България</t>
  </si>
  <si>
    <t>Вноска в общия бюджет на Европейския съюз</t>
  </si>
  <si>
    <t>i12:u149</t>
  </si>
  <si>
    <t>IV. Вноска в общия бюджет на ЕС</t>
  </si>
  <si>
    <t xml:space="preserve"> 2. Приходи от такси и вноски</t>
  </si>
  <si>
    <r>
      <t xml:space="preserve">получени от общини трансфери за други целеви разходи от ЦБ чрез кодове в СЕБРА </t>
    </r>
    <r>
      <rPr>
        <sz val="12"/>
        <color indexed="18"/>
        <rFont val="Times New Roman Cyr"/>
        <charset val="204"/>
      </rPr>
      <t xml:space="preserve">488 </t>
    </r>
    <r>
      <rPr>
        <sz val="12"/>
        <color indexed="16"/>
        <rFont val="Times New Roman CYR"/>
        <charset val="204"/>
      </rPr>
      <t>002</t>
    </r>
    <r>
      <rPr>
        <sz val="12"/>
        <color indexed="18"/>
        <rFont val="Times New Roman Cyr"/>
        <charset val="204"/>
      </rPr>
      <t xml:space="preserve"> ххх-х</t>
    </r>
  </si>
  <si>
    <r>
      <t>получени от общини трансфери за други целеви разходи от ЦБ чрез  кодовете в СЕБРА</t>
    </r>
    <r>
      <rPr>
        <sz val="12"/>
        <color indexed="18"/>
        <rFont val="Times New Roman Cyr"/>
        <charset val="204"/>
      </rPr>
      <t xml:space="preserve"> 488</t>
    </r>
    <r>
      <rPr>
        <sz val="12"/>
        <rFont val="Times New Roman CYR"/>
        <charset val="204"/>
      </rPr>
      <t xml:space="preserve"> </t>
    </r>
    <r>
      <rPr>
        <sz val="12"/>
        <color indexed="16"/>
        <rFont val="Times New Roman CYR"/>
        <charset val="204"/>
      </rPr>
      <t>001</t>
    </r>
    <r>
      <rPr>
        <sz val="12"/>
        <color indexed="18"/>
        <rFont val="Times New Roman Cyr"/>
        <charset val="204"/>
      </rPr>
      <t xml:space="preserve"> ххх-х</t>
    </r>
  </si>
  <si>
    <t xml:space="preserve"> 3. Други безвъзмездно получени средства по международни и други програми</t>
  </si>
  <si>
    <t xml:space="preserve">I. ПРИХОДИ, ПОМОЩИ И ДАРЕНИЯ </t>
  </si>
  <si>
    <t>561 Социални услуги в домашна среда</t>
  </si>
  <si>
    <t>562 Асистенти за лична помощ</t>
  </si>
  <si>
    <t>Уточнен план 2020</t>
  </si>
  <si>
    <t>Отчет 2020</t>
  </si>
  <si>
    <t>ОЧАКВАНО ИЗПЪЛНЕНИЕ НА БЮДЖЕТА за 2020 година</t>
  </si>
  <si>
    <t>Уточнен план за 2020 г.</t>
  </si>
  <si>
    <t xml:space="preserve">2. В справката се попълват единствено колоните за очакваното по месеци до края на годината, като броят на тези колони се определя в зависимост от избрания месец, към който се прави отчетът т.е. ако отчетът се прави към м.април, при избор на 30.04.2020 г. в sheet “OTCHET”, колоните, които ще се визуализират автоматично от системата в sheet „OCHAKVANO“ и които ще следва да се попълват, ще са от м.май до м.декември. </t>
  </si>
  <si>
    <t>3. В колоните "Уточнен план за 2020 г." и "Отчет към …… " автоматично се генерират даннни от sheet "OTCHET" към съотвтения месец.</t>
  </si>
  <si>
    <t>6. Колоната "Очаквано изпълнение за 2020 г. - общо" е сума от отчета към съответния месец и очакваните суми по бюджетните позиции, разнесени по месеци.</t>
  </si>
  <si>
    <t>Бланка версия 1.01 от 2020г.</t>
  </si>
  <si>
    <t>Уточнен план 2020 - ПРИХОДИ</t>
  </si>
  <si>
    <t>Отчет 2020 - ПРИХОДИ</t>
  </si>
  <si>
    <t>Уточнен план 2020 - РАЗХОДИ - рекапитулация</t>
  </si>
  <si>
    <t>Отчет 2020 - РАЗХОДИ - рекапитулация</t>
  </si>
  <si>
    <t>Уточнен план 2020 - ТРАНСФЕРИ и ВРЕМ. БЕЗЛ. ЗАЕМИ</t>
  </si>
  <si>
    <t xml:space="preserve">     Отчет 2020 - ТРАНСФЕРИ и ВРЕМ. БЕЗЛ. ЗАЕМИ</t>
  </si>
  <si>
    <t>Уточнен план 2020 - БЮДЖЕТНО САЛДО</t>
  </si>
  <si>
    <t xml:space="preserve">               Отчет 2020 - БЮДЖЕТНО САЛДО</t>
  </si>
  <si>
    <t>Уточнен план 2020 - ФИНАНСИРАНЕ НА БЮДЖЕТНО САЛДО</t>
  </si>
  <si>
    <t>Отчет 2020-ФИНАНСИРАНЕ НА БЮДЖЕТНО САЛДО</t>
  </si>
  <si>
    <t>Годишен         уточнен план                           2020 г.</t>
  </si>
  <si>
    <t>ОТЧЕТ               2020 г.</t>
  </si>
  <si>
    <t>Очаквано изпълнение за 2020 г. – общо</t>
  </si>
  <si>
    <t>Очаквано изпълнение на бюджета по месеци за 2020 г. (месечно изменение)</t>
  </si>
  <si>
    <t>прехвърлени/възстановени акумулирани средства от осигурителни вноски</t>
  </si>
  <si>
    <t>- предоставени трансфери (+/-)</t>
  </si>
  <si>
    <t>b6502</t>
  </si>
  <si>
    <t>d6381</t>
  </si>
  <si>
    <t>c6674</t>
  </si>
  <si>
    <t>ДГ ЩАСТЛИВО ДЕТСТВО</t>
  </si>
  <si>
    <t>30.06.2020</t>
  </si>
  <si>
    <t>endprint</t>
  </si>
</sst>
</file>

<file path=xl/styles.xml><?xml version="1.0" encoding="utf-8"?>
<styleSheet xmlns="http://schemas.openxmlformats.org/spreadsheetml/2006/main">
  <numFmts count="20">
    <numFmt numFmtId="177" formatCode="_-* #,##0.00\ _ë_â_-;\-* #,##0.00\ _ë_â_-;_-* &quot;-&quot;??\ _ë_â_-;_-@_-"/>
    <numFmt numFmtId="178" formatCode="0.0"/>
    <numFmt numFmtId="179" formatCode="dd\.m\.yyyy\ &quot;г.&quot;;@"/>
    <numFmt numFmtId="180" formatCode="000"/>
    <numFmt numFmtId="181" formatCode="0#&quot;-&quot;0#"/>
    <numFmt numFmtId="182" formatCode="0000"/>
    <numFmt numFmtId="183" formatCode="00&quot;-&quot;0#"/>
    <numFmt numFmtId="184" formatCode="0&quot; &quot;#&quot; &quot;#"/>
    <numFmt numFmtId="186" formatCode="0&quot; &quot;0&quot; &quot;0&quot; &quot;0"/>
    <numFmt numFmtId="187" formatCode="000&quot; &quot;000&quot; &quot;000"/>
    <numFmt numFmtId="188" formatCode="&quot;x&quot;"/>
    <numFmt numFmtId="189" formatCode="#,##0;[Red]\(#,##0\)"/>
    <numFmt numFmtId="190" formatCode="#,##0;\(#,##0\)"/>
    <numFmt numFmtId="194" formatCode="&quot;МАКЕТ ЗА &quot;0000&quot; г.&quot;"/>
    <numFmt numFmtId="195" formatCode="&quot;БЮДЖЕТ Годишен         уточнен план &quot;0000&quot; г.&quot;"/>
    <numFmt numFmtId="196" formatCode="&quot;за &quot;0000&quot; г.&quot;"/>
    <numFmt numFmtId="197" formatCode="#,##0&quot; &quot;;[Red]\(#,##0\)"/>
    <numFmt numFmtId="198" formatCode="00&quot;.&quot;00&quot;.&quot;0000&quot; г.&quot;"/>
    <numFmt numFmtId="200" formatCode="&quot;II. ОБЩО РАЗХОДИ ЗА ДЕЙНОСТ &quot;0&quot;&quot;0&quot;&quot;0&quot;&quot;0"/>
    <numFmt numFmtId="202" formatCode="0.0_)"/>
  </numFmts>
  <fonts count="290">
    <font>
      <sz val="10"/>
      <name val="Hebar"/>
      <charset val="204"/>
    </font>
    <font>
      <sz val="10"/>
      <name val="Heba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sz val="12"/>
      <color indexed="10"/>
      <name val="Times New Roman CYR"/>
      <family val="1"/>
      <charset val="204"/>
    </font>
    <font>
      <i/>
      <sz val="12"/>
      <name val="Times New Roman CYR"/>
    </font>
    <font>
      <b/>
      <i/>
      <sz val="12"/>
      <name val="Times New Roman CYR"/>
    </font>
    <font>
      <sz val="12"/>
      <name val="Times New Roman CYR"/>
    </font>
    <font>
      <sz val="14"/>
      <name val="Times New Roman CYR"/>
      <family val="1"/>
      <charset val="204"/>
    </font>
    <font>
      <sz val="18"/>
      <name val="Times New Roman Cyr"/>
      <family val="1"/>
      <charset val="204"/>
    </font>
    <font>
      <sz val="16"/>
      <color indexed="8"/>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sz val="12"/>
      <color indexed="50"/>
      <name val="Times New Roman CYR"/>
      <family val="1"/>
      <charset val="204"/>
    </font>
    <font>
      <sz val="12"/>
      <name val="Times New Roman"/>
      <family val="1"/>
      <charset val="204"/>
    </font>
    <font>
      <sz val="10"/>
      <name val="Arial"/>
      <family val="2"/>
      <charset val="204"/>
    </font>
    <font>
      <b/>
      <sz val="10"/>
      <name val="Arial"/>
      <family val="2"/>
      <charset val="204"/>
    </font>
    <font>
      <b/>
      <i/>
      <sz val="12"/>
      <name val="Times New Roman Bold"/>
    </font>
    <font>
      <i/>
      <sz val="12"/>
      <name val="Times New Roman Bold"/>
    </font>
    <font>
      <b/>
      <sz val="12"/>
      <name val="Times New Roman CYR"/>
      <family val="1"/>
    </font>
    <font>
      <b/>
      <i/>
      <sz val="12"/>
      <color indexed="18"/>
      <name val="Times New Roman Bold"/>
    </font>
    <font>
      <b/>
      <sz val="11"/>
      <name val="Times New Roman CYR"/>
      <family val="1"/>
    </font>
    <font>
      <sz val="12"/>
      <name val="Times New Roman Bold"/>
    </font>
    <font>
      <sz val="11"/>
      <name val="Times New Roman CYR"/>
      <family val="1"/>
    </font>
    <font>
      <sz val="14"/>
      <name val="Times New Roman CYR"/>
      <charset val="204"/>
    </font>
    <font>
      <sz val="10"/>
      <color indexed="81"/>
      <name val="Times New Roman"/>
      <family val="1"/>
      <charset val="204"/>
    </font>
    <font>
      <b/>
      <sz val="10"/>
      <color indexed="81"/>
      <name val="Times New Roman"/>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sz val="14"/>
      <name val="Hebar"/>
      <charset val="204"/>
    </font>
    <font>
      <b/>
      <sz val="12"/>
      <color indexed="9"/>
      <name val="Times New Roman Cyr"/>
      <family val="1"/>
      <charset val="204"/>
    </font>
    <font>
      <b/>
      <i/>
      <sz val="12"/>
      <color indexed="10"/>
      <name val="Times New Roman CYR"/>
      <charset val="204"/>
    </font>
    <font>
      <b/>
      <i/>
      <sz val="12"/>
      <color indexed="18"/>
      <name val="Times New Roman CYR"/>
      <charset val="204"/>
    </font>
    <font>
      <b/>
      <sz val="14"/>
      <name val="Times New Roman CYR"/>
      <charset val="204"/>
    </font>
    <font>
      <b/>
      <sz val="11"/>
      <name val="Times New Roman CYR"/>
      <charset val="204"/>
    </font>
    <font>
      <b/>
      <sz val="12"/>
      <name val="Times New Roman"/>
      <family val="1"/>
      <charset val="204"/>
    </font>
    <font>
      <b/>
      <sz val="14"/>
      <name val="Times New Roman"/>
      <family val="1"/>
      <charset val="204"/>
    </font>
    <font>
      <sz val="14"/>
      <name val="Times New Roman"/>
      <family val="1"/>
      <charset val="204"/>
    </font>
    <font>
      <sz val="14"/>
      <name val="Times New Roman CYR"/>
    </font>
    <font>
      <b/>
      <sz val="12"/>
      <color indexed="18"/>
      <name val="Times New Roman Cyr"/>
      <family val="1"/>
      <charset val="204"/>
    </font>
    <font>
      <sz val="11"/>
      <name val="Times New Roman CYR"/>
      <family val="1"/>
      <charset val="204"/>
    </font>
    <font>
      <b/>
      <sz val="11"/>
      <name val="Times New Roman CYR"/>
      <family val="1"/>
      <charset val="204"/>
    </font>
    <font>
      <b/>
      <sz val="13"/>
      <name val="Times New Roman Cyr"/>
      <charset val="204"/>
    </font>
    <font>
      <b/>
      <i/>
      <sz val="14"/>
      <name val="Times New Roman"/>
      <family val="1"/>
      <charset val="204"/>
    </font>
    <font>
      <b/>
      <i/>
      <sz val="12"/>
      <color indexed="18"/>
      <name val="Times New Roman"/>
      <family val="1"/>
      <charset val="204"/>
    </font>
    <font>
      <sz val="12"/>
      <color indexed="18"/>
      <name val="Times New Roman Cyr"/>
      <charset val="204"/>
    </font>
    <font>
      <sz val="12"/>
      <color indexed="16"/>
      <name val="Times New Roman CYR"/>
      <charset val="204"/>
    </font>
    <font>
      <b/>
      <sz val="12"/>
      <color indexed="16"/>
      <name val="Times New Roman CYR"/>
      <family val="1"/>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sz val="11"/>
      <name val="Times New Roman Cyr"/>
      <charset val="204"/>
    </font>
    <font>
      <sz val="10"/>
      <name val="Times New Roman CYR"/>
      <charset val="204"/>
    </font>
    <font>
      <i/>
      <u/>
      <sz val="10"/>
      <color indexed="81"/>
      <name val="Times New Roman"/>
      <family val="1"/>
      <charset val="204"/>
    </font>
    <font>
      <i/>
      <u/>
      <sz val="9"/>
      <color indexed="81"/>
      <name val="Times New Roman"/>
      <family val="1"/>
      <charset val="204"/>
    </font>
    <font>
      <sz val="9"/>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0"/>
      <name val="Times New Roman"/>
      <family val="1"/>
      <charset val="204"/>
    </font>
    <font>
      <b/>
      <sz val="10"/>
      <name val="Times New Roman"/>
      <family val="1"/>
      <charset val="204"/>
    </font>
    <font>
      <b/>
      <sz val="11"/>
      <name val="Times New Roman"/>
      <family val="1"/>
      <charset val="204"/>
    </font>
    <font>
      <b/>
      <sz val="16"/>
      <name val="Times New Roman"/>
      <family val="1"/>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0"/>
      <color indexed="10"/>
      <name val="Times New Roman"/>
      <family val="1"/>
      <charset val="204"/>
    </font>
    <font>
      <b/>
      <i/>
      <sz val="12"/>
      <name val="Times New Roman"/>
      <family val="1"/>
      <charset val="204"/>
    </font>
    <font>
      <b/>
      <i/>
      <sz val="10"/>
      <name val="Times New Roman"/>
      <family val="1"/>
      <charset val="204"/>
    </font>
    <font>
      <i/>
      <sz val="11"/>
      <name val="Times New Roman"/>
      <family val="1"/>
      <charset val="204"/>
    </font>
    <font>
      <sz val="12"/>
      <color indexed="20"/>
      <name val="Times New Roman CYR"/>
      <charset val="204"/>
    </font>
    <font>
      <sz val="12"/>
      <color indexed="20"/>
      <name val="Times New Roman CYR"/>
      <family val="1"/>
      <charset val="204"/>
    </font>
    <font>
      <b/>
      <sz val="12"/>
      <color indexed="20"/>
      <name val="Times New Roman CYR"/>
      <family val="1"/>
      <charset val="204"/>
    </font>
    <font>
      <i/>
      <sz val="12"/>
      <color indexed="18"/>
      <name val="Times New Roman CYR"/>
      <charset val="204"/>
    </font>
    <font>
      <b/>
      <i/>
      <sz val="14"/>
      <name val="Times New Roman bold"/>
      <charset val="204"/>
    </font>
    <font>
      <sz val="14"/>
      <color indexed="28"/>
      <name val="Times New Roman"/>
      <family val="1"/>
      <charset val="204"/>
    </font>
    <font>
      <sz val="12"/>
      <color indexed="28"/>
      <name val="Times New Roman"/>
      <family val="1"/>
      <charset val="204"/>
    </font>
    <font>
      <i/>
      <sz val="14"/>
      <name val="Times New Roman"/>
      <family val="1"/>
      <charset val="204"/>
    </font>
    <font>
      <i/>
      <u/>
      <sz val="12"/>
      <color indexed="10"/>
      <name val="Times New Roman CYR"/>
      <charset val="204"/>
    </font>
    <font>
      <i/>
      <sz val="10"/>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
      <sz val="12"/>
      <color indexed="18"/>
      <name val="Times New Roman CYR"/>
      <family val="1"/>
    </font>
    <font>
      <b/>
      <i/>
      <sz val="12"/>
      <color indexed="18"/>
      <name val="Times New Roman Bold"/>
    </font>
    <font>
      <b/>
      <i/>
      <sz val="12"/>
      <color indexed="16"/>
      <name val="Times New Roman Bold"/>
    </font>
    <font>
      <b/>
      <i/>
      <sz val="14"/>
      <color indexed="20"/>
      <name val="Times New Roman"/>
      <family val="1"/>
      <charset val="204"/>
    </font>
    <font>
      <b/>
      <i/>
      <sz val="14"/>
      <color indexed="16"/>
      <name val="Times New Roman"/>
      <family val="1"/>
      <charset val="204"/>
    </font>
    <font>
      <b/>
      <i/>
      <sz val="14"/>
      <color indexed="18"/>
      <name val="Times New Roman"/>
      <family val="1"/>
      <charset val="204"/>
    </font>
    <font>
      <b/>
      <sz val="12"/>
      <color indexed="20"/>
      <name val="Times New Roman CYR"/>
    </font>
    <font>
      <b/>
      <sz val="12"/>
      <color indexed="18"/>
      <name val="Times New Roman CYR"/>
    </font>
    <font>
      <b/>
      <i/>
      <sz val="14"/>
      <color indexed="20"/>
      <name val="Times New Roman CYR"/>
    </font>
    <font>
      <b/>
      <sz val="12"/>
      <color indexed="12"/>
      <name val="Times New Roman CYR"/>
      <family val="1"/>
      <charset val="204"/>
    </font>
    <font>
      <b/>
      <sz val="12"/>
      <color indexed="62"/>
      <name val="Times New Roman CYR"/>
    </font>
    <font>
      <b/>
      <i/>
      <sz val="12"/>
      <color indexed="18"/>
      <name val="Times New Roman Cyr"/>
      <family val="1"/>
    </font>
    <font>
      <sz val="12"/>
      <color indexed="18"/>
      <name val="Times New Roman Bold"/>
    </font>
    <font>
      <sz val="12"/>
      <color indexed="16"/>
      <name val="Times New Roman Bold"/>
    </font>
    <font>
      <b/>
      <i/>
      <sz val="11"/>
      <color indexed="18"/>
      <name val="Times New Roman Bold"/>
    </font>
    <font>
      <b/>
      <i/>
      <sz val="12"/>
      <color indexed="17"/>
      <name val="Times New Roman Bold"/>
    </font>
    <font>
      <b/>
      <sz val="12"/>
      <color indexed="10"/>
      <name val="Times New Roman CYR"/>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62"/>
      <name val="Times New Roman Cyr"/>
      <family val="1"/>
      <charset val="204"/>
    </font>
    <font>
      <b/>
      <i/>
      <sz val="10"/>
      <color indexed="8"/>
      <name val="Times New Roman Cyr"/>
      <family val="1"/>
      <charset val="204"/>
    </font>
    <font>
      <b/>
      <i/>
      <sz val="10"/>
      <color indexed="10"/>
      <name val="Times New Roman CYR"/>
      <family val="1"/>
      <charset val="204"/>
    </font>
    <font>
      <b/>
      <sz val="10"/>
      <name val="Arial Cyr"/>
      <charset val="204"/>
    </font>
    <font>
      <sz val="10"/>
      <name val="Arial CYR"/>
      <family val="2"/>
      <charset val="204"/>
    </font>
    <font>
      <b/>
      <i/>
      <sz val="10"/>
      <name val="Arial Cyr"/>
      <charset val="204"/>
    </font>
    <font>
      <b/>
      <i/>
      <sz val="10"/>
      <color indexed="10"/>
      <name val="Arial Cyr"/>
      <charset val="204"/>
    </font>
    <font>
      <b/>
      <sz val="10"/>
      <name val="Arial CYR"/>
      <family val="2"/>
      <charset val="204"/>
    </font>
    <font>
      <i/>
      <sz val="10"/>
      <name val="Arial"/>
      <family val="2"/>
      <charset val="204"/>
    </font>
    <font>
      <b/>
      <i/>
      <sz val="10"/>
      <color indexed="8"/>
      <name val="Arial CYR"/>
      <charset val="204"/>
    </font>
    <font>
      <sz val="10"/>
      <color indexed="10"/>
      <name val="Arial"/>
      <family val="2"/>
      <charset val="204"/>
    </font>
    <font>
      <b/>
      <i/>
      <sz val="10"/>
      <name val="Arial"/>
      <family val="2"/>
      <charset val="204"/>
    </font>
    <font>
      <b/>
      <i/>
      <sz val="10"/>
      <color indexed="10"/>
      <name val="Arial"/>
      <family val="2"/>
      <charset val="204"/>
    </font>
    <font>
      <b/>
      <u/>
      <sz val="12"/>
      <name val="Hebar"/>
      <charset val="204"/>
    </font>
    <font>
      <sz val="9"/>
      <name val="Hebar"/>
      <charset val="204"/>
    </font>
    <font>
      <b/>
      <sz val="16"/>
      <name val="Times New Roman Cyr"/>
      <charset val="204"/>
    </font>
    <font>
      <b/>
      <sz val="9"/>
      <name val="Hebar"/>
      <charset val="204"/>
    </font>
    <font>
      <sz val="9"/>
      <color indexed="81"/>
      <name val="Tahoma"/>
      <family val="2"/>
      <charset val="204"/>
    </font>
    <font>
      <b/>
      <sz val="11"/>
      <color indexed="81"/>
      <name val="Tahoma"/>
      <family val="2"/>
      <charset val="204"/>
    </font>
    <font>
      <sz val="11"/>
      <color indexed="81"/>
      <name val="Tahoma"/>
      <family val="2"/>
      <charset val="204"/>
    </font>
    <font>
      <sz val="12"/>
      <color indexed="81"/>
      <name val="Tahoma"/>
      <family val="2"/>
      <charset val="204"/>
    </font>
    <font>
      <b/>
      <sz val="12"/>
      <color indexed="81"/>
      <name val="Tahoma"/>
      <family val="2"/>
      <charset val="204"/>
    </font>
    <font>
      <sz val="11"/>
      <color theme="1"/>
      <name val="Calibri"/>
      <family val="2"/>
      <charset val="204"/>
      <scheme val="minor"/>
    </font>
    <font>
      <u/>
      <sz val="11"/>
      <color theme="10"/>
      <name val="Calibri"/>
      <family val="2"/>
      <charset val="204"/>
      <scheme val="minor"/>
    </font>
    <font>
      <sz val="11"/>
      <color theme="1"/>
      <name val="Arial"/>
      <family val="2"/>
      <charset val="204"/>
    </font>
    <font>
      <u/>
      <sz val="10"/>
      <color theme="10"/>
      <name val="Hebar"/>
      <charset val="204"/>
    </font>
    <font>
      <b/>
      <sz val="12"/>
      <color rgb="FFA50021"/>
      <name val="Times New Roman CYR"/>
      <charset val="204"/>
    </font>
    <font>
      <b/>
      <i/>
      <sz val="14"/>
      <color rgb="FF800000"/>
      <name val="Times New Roman bold"/>
      <charset val="204"/>
    </font>
    <font>
      <b/>
      <i/>
      <sz val="14"/>
      <color rgb="FF000099"/>
      <name val="Times New Roman Cyr"/>
      <charset val="204"/>
    </font>
    <font>
      <b/>
      <i/>
      <sz val="12"/>
      <color rgb="FF000099"/>
      <name val="Times New Roman CYR"/>
      <charset val="204"/>
    </font>
    <font>
      <b/>
      <sz val="12"/>
      <color rgb="FF000099"/>
      <name val="Times New Roman"/>
      <family val="1"/>
      <charset val="204"/>
    </font>
    <font>
      <b/>
      <i/>
      <sz val="12"/>
      <color rgb="FF000099"/>
      <name val="Times New Roman"/>
      <family val="1"/>
      <charset val="204"/>
    </font>
    <font>
      <sz val="12"/>
      <color rgb="FF000099"/>
      <name val="Times New Roman"/>
      <family val="1"/>
      <charset val="204"/>
    </font>
    <font>
      <sz val="12"/>
      <color rgb="FF000099"/>
      <name val="Times New Roman CYR"/>
      <charset val="204"/>
    </font>
    <font>
      <sz val="12"/>
      <color rgb="FFA50021"/>
      <name val="Times New Roman Cyr"/>
      <charset val="204"/>
    </font>
    <font>
      <b/>
      <sz val="9"/>
      <color rgb="FF000099"/>
      <name val="Times New Roman CYR"/>
      <charset val="204"/>
    </font>
    <font>
      <sz val="11"/>
      <color rgb="FF800000"/>
      <name val="Times New Roman CYR"/>
      <family val="1"/>
      <charset val="204"/>
    </font>
    <font>
      <sz val="12"/>
      <color rgb="FF800000"/>
      <name val="Times New Roman CYR"/>
      <family val="1"/>
      <charset val="204"/>
    </font>
    <font>
      <b/>
      <sz val="13"/>
      <color rgb="FF800000"/>
      <name val="Times New Roman CYR"/>
      <charset val="204"/>
    </font>
    <font>
      <b/>
      <i/>
      <sz val="12"/>
      <color rgb="FF800000"/>
      <name val="Times New Roman CYR"/>
      <charset val="204"/>
    </font>
    <font>
      <b/>
      <sz val="12"/>
      <color rgb="FF800000"/>
      <name val="Times New Roman CYR"/>
      <charset val="204"/>
    </font>
    <font>
      <b/>
      <sz val="14"/>
      <color rgb="FF800000"/>
      <name val="Times New Roman"/>
      <family val="1"/>
      <charset val="204"/>
    </font>
    <font>
      <sz val="12"/>
      <color rgb="FF800000"/>
      <name val="Times New Roman CYR"/>
      <charset val="204"/>
    </font>
    <font>
      <b/>
      <sz val="12"/>
      <color rgb="FF800000"/>
      <name val="Times New Roman CYR"/>
      <family val="1"/>
      <charset val="204"/>
    </font>
    <font>
      <b/>
      <sz val="11"/>
      <color rgb="FF800000"/>
      <name val="Times New Roman CYR"/>
      <family val="1"/>
      <charset val="204"/>
    </font>
    <font>
      <i/>
      <sz val="12"/>
      <color rgb="FF000099"/>
      <name val="Times New Roman Cyr"/>
      <family val="1"/>
      <charset val="204"/>
    </font>
    <font>
      <b/>
      <sz val="9"/>
      <color rgb="FF800000"/>
      <name val="Times New Roman CYR"/>
      <charset val="204"/>
    </font>
    <font>
      <b/>
      <i/>
      <sz val="14"/>
      <color rgb="FF660066"/>
      <name val="Times New Roman bold"/>
      <charset val="204"/>
    </font>
    <font>
      <sz val="12"/>
      <color rgb="FF660066"/>
      <name val="Times New Roman CYR"/>
      <family val="1"/>
      <charset val="204"/>
    </font>
    <font>
      <b/>
      <sz val="12"/>
      <color rgb="FF660066"/>
      <name val="Times New Roman Cyr"/>
      <charset val="204"/>
    </font>
    <font>
      <b/>
      <sz val="14"/>
      <color rgb="FF660066"/>
      <name val="Times New Roman"/>
      <family val="1"/>
      <charset val="204"/>
    </font>
    <font>
      <sz val="12"/>
      <color rgb="FF660066"/>
      <name val="Times New Roman"/>
      <family val="1"/>
      <charset val="204"/>
    </font>
    <font>
      <sz val="10"/>
      <color rgb="FF660066"/>
      <name val="Times New Roman"/>
      <family val="1"/>
      <charset val="204"/>
    </font>
    <font>
      <b/>
      <i/>
      <sz val="12"/>
      <color rgb="FF660066"/>
      <name val="Times New Roman CYR"/>
      <charset val="204"/>
    </font>
    <font>
      <i/>
      <sz val="12"/>
      <color rgb="FF660066"/>
      <name val="Times New Roman CYR"/>
      <charset val="204"/>
    </font>
    <font>
      <b/>
      <i/>
      <sz val="14"/>
      <color rgb="FF660066"/>
      <name val="Times New Roman"/>
      <family val="1"/>
      <charset val="204"/>
    </font>
    <font>
      <b/>
      <i/>
      <sz val="10"/>
      <color rgb="FF660066"/>
      <name val="Times New Roman CYR"/>
      <family val="1"/>
      <charset val="204"/>
    </font>
    <font>
      <b/>
      <i/>
      <sz val="12"/>
      <color rgb="FF660066"/>
      <name val="Times New Roman CYR"/>
      <family val="1"/>
      <charset val="204"/>
    </font>
    <font>
      <b/>
      <sz val="12"/>
      <color rgb="FF660066"/>
      <name val="Times New Roman CYR"/>
      <family val="1"/>
      <charset val="204"/>
    </font>
    <font>
      <sz val="12"/>
      <color rgb="FF660066"/>
      <name val="Times New Roman CYR"/>
      <charset val="204"/>
    </font>
    <font>
      <b/>
      <sz val="9"/>
      <color rgb="FF660066"/>
      <name val="Times New Roman Cyr"/>
      <charset val="204"/>
    </font>
    <font>
      <b/>
      <sz val="12"/>
      <color theme="0"/>
      <name val="Times New Roman"/>
      <family val="1"/>
      <charset val="204"/>
    </font>
    <font>
      <b/>
      <sz val="12"/>
      <color rgb="FF663300"/>
      <name val="Times New Roman CYR"/>
      <charset val="204"/>
    </font>
    <font>
      <sz val="12"/>
      <color rgb="FF663300"/>
      <name val="Times New Roman CYR"/>
      <family val="1"/>
      <charset val="204"/>
    </font>
    <font>
      <b/>
      <sz val="14"/>
      <color rgb="FF663300"/>
      <name val="Times New Roman"/>
      <family val="1"/>
      <charset val="204"/>
    </font>
    <font>
      <sz val="10"/>
      <color rgb="FF663300"/>
      <name val="Times New Roman"/>
      <family val="1"/>
      <charset val="204"/>
    </font>
    <font>
      <b/>
      <i/>
      <sz val="12"/>
      <color rgb="FF663300"/>
      <name val="Times New Roman CYR"/>
      <family val="1"/>
      <charset val="204"/>
    </font>
    <font>
      <b/>
      <i/>
      <sz val="14"/>
      <color rgb="FF663300"/>
      <name val="Times New Roman"/>
      <family val="1"/>
      <charset val="204"/>
    </font>
    <font>
      <b/>
      <sz val="12"/>
      <color rgb="FF663300"/>
      <name val="Times New Roman CYR"/>
      <family val="1"/>
      <charset val="204"/>
    </font>
    <font>
      <sz val="12"/>
      <color rgb="FF663300"/>
      <name val="Times New Roman CYR"/>
      <charset val="204"/>
    </font>
    <font>
      <b/>
      <sz val="9"/>
      <color rgb="FF663300"/>
      <name val="Times New Roman CYR"/>
      <family val="1"/>
      <charset val="204"/>
    </font>
    <font>
      <b/>
      <i/>
      <sz val="12"/>
      <color rgb="FF663300"/>
      <name val="Times New Roman CYR"/>
      <charset val="204"/>
    </font>
    <font>
      <sz val="11"/>
      <color theme="0"/>
      <name val="Times New Roman"/>
      <family val="1"/>
      <charset val="204"/>
    </font>
    <font>
      <i/>
      <sz val="12"/>
      <color rgb="FF000099"/>
      <name val="Times New Roman CYR"/>
      <charset val="204"/>
    </font>
    <font>
      <sz val="12"/>
      <color theme="0"/>
      <name val="Times New Roman CYR"/>
      <family val="1"/>
      <charset val="204"/>
    </font>
    <font>
      <b/>
      <sz val="12"/>
      <color rgb="FF000099"/>
      <name val="Times New Roman Cyr"/>
      <charset val="204"/>
    </font>
    <font>
      <b/>
      <i/>
      <sz val="14"/>
      <color rgb="FF000099"/>
      <name val="Times New Roman"/>
      <family val="1"/>
      <charset val="204"/>
    </font>
    <font>
      <b/>
      <i/>
      <sz val="13"/>
      <color rgb="FF000099"/>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sz val="11"/>
      <color rgb="FF000099"/>
      <name val="Times New Roman CYR"/>
      <family val="1"/>
      <charset val="204"/>
    </font>
    <font>
      <sz val="11"/>
      <color rgb="FF000099"/>
      <name val="Times New Roman Cyr"/>
      <charset val="204"/>
    </font>
    <font>
      <b/>
      <sz val="11"/>
      <color rgb="FF000099"/>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sz val="11"/>
      <color rgb="FF000099"/>
      <name val="Times New Roman"/>
      <family val="1"/>
      <charset val="204"/>
    </font>
    <font>
      <b/>
      <sz val="12"/>
      <color rgb="FF800000"/>
      <name val="Times New Roman"/>
      <family val="1"/>
      <charset val="204"/>
    </font>
    <font>
      <b/>
      <sz val="12"/>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b/>
      <u/>
      <sz val="12"/>
      <color rgb="FF000099"/>
      <name val="Times New Roman CYR"/>
      <charset val="204"/>
    </font>
    <font>
      <b/>
      <sz val="14"/>
      <color rgb="FF000099"/>
      <name val="Times New Roman Cyr"/>
      <charset val="204"/>
    </font>
    <font>
      <sz val="12"/>
      <color theme="0"/>
      <name val="Times New Roman CYR"/>
      <charset val="204"/>
    </font>
    <font>
      <b/>
      <sz val="12"/>
      <color theme="0"/>
      <name val="Times New Roman Cyr"/>
      <charset val="204"/>
    </font>
    <font>
      <b/>
      <sz val="10"/>
      <color rgb="FF800000"/>
      <name val="Times New Roman CYR"/>
      <charset val="204"/>
    </font>
    <font>
      <sz val="11"/>
      <color rgb="FF000000"/>
      <name val="Arial"/>
      <family val="2"/>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sz val="12"/>
      <color rgb="FF000080"/>
      <name val="Times New Roman CYR"/>
      <family val="1"/>
      <charset val="204"/>
    </font>
    <font>
      <b/>
      <i/>
      <sz val="14"/>
      <color rgb="FFFF0000"/>
      <name val="Times New Roman CYR"/>
      <family val="1"/>
      <charset val="204"/>
    </font>
    <font>
      <b/>
      <sz val="14"/>
      <color rgb="FFFF0000"/>
      <name val="Times New Roman CYR"/>
      <family val="1"/>
      <charset val="204"/>
    </font>
    <font>
      <b/>
      <i/>
      <sz val="12"/>
      <color rgb="FFFF0000"/>
      <name val="Times New Roman CYR"/>
    </font>
    <font>
      <b/>
      <i/>
      <sz val="12"/>
      <color rgb="FF333399"/>
      <name val="Times New Roman CYR"/>
    </font>
    <font>
      <sz val="12"/>
      <color rgb="FF000080"/>
      <name val="Times New Roman CYR"/>
      <family val="1"/>
    </font>
    <font>
      <b/>
      <sz val="14"/>
      <color rgb="FF000080"/>
      <name val="Times New Roman CYR"/>
      <family val="1"/>
      <charset val="204"/>
    </font>
    <font>
      <b/>
      <i/>
      <sz val="12"/>
      <color rgb="FF000080"/>
      <name val="Times New Roman BOLD"/>
    </font>
    <font>
      <b/>
      <i/>
      <sz val="12"/>
      <color rgb="FF800000"/>
      <name val="Times New Roman BOLD"/>
    </font>
    <font>
      <b/>
      <i/>
      <sz val="12"/>
      <color rgb="FF000080"/>
      <name val="Times New Roman CYR"/>
    </font>
    <font>
      <b/>
      <i/>
      <sz val="14"/>
      <color rgb="FF000080"/>
      <name val="Times New Roman CYR"/>
      <family val="1"/>
      <charset val="204"/>
    </font>
    <font>
      <b/>
      <sz val="14"/>
      <color rgb="FF800000"/>
      <name val="Times New Roman CYR"/>
      <family val="1"/>
    </font>
    <font>
      <sz val="10"/>
      <color rgb="FFFF0000"/>
      <name val="Arial CYR"/>
      <family val="2"/>
      <charset val="204"/>
    </font>
    <font>
      <sz val="9"/>
      <color rgb="FFFFFF00"/>
      <name val="Arial CYR"/>
      <family val="2"/>
      <charset val="204"/>
    </font>
    <font>
      <b/>
      <sz val="10"/>
      <color rgb="FF000000"/>
      <name val="Arial"/>
      <family val="2"/>
      <charset val="204"/>
    </font>
    <font>
      <sz val="10"/>
      <color rgb="FF000000"/>
      <name val="Arial CYR"/>
      <family val="2"/>
      <charset val="204"/>
    </font>
    <font>
      <b/>
      <sz val="10"/>
      <color rgb="FF000000"/>
      <name val="Arial CYR"/>
      <family val="2"/>
      <charset val="204"/>
    </font>
    <font>
      <sz val="10"/>
      <color rgb="FF000000"/>
      <name val="Arial CYR"/>
      <charset val="204"/>
    </font>
    <font>
      <b/>
      <sz val="10"/>
      <color rgb="FFFFFFFF"/>
      <name val="Arial"/>
      <family val="2"/>
      <charset val="204"/>
    </font>
    <font>
      <b/>
      <i/>
      <sz val="10"/>
      <color rgb="FF000000"/>
      <name val="Arial CYR"/>
      <charset val="204"/>
    </font>
    <font>
      <b/>
      <sz val="12"/>
      <color rgb="FFFF0000"/>
      <name val="Arial CYR"/>
      <charset val="204"/>
    </font>
    <font>
      <b/>
      <sz val="12"/>
      <color rgb="FF000000"/>
      <name val="Arial CYR"/>
      <charset val="204"/>
    </font>
    <font>
      <sz val="10"/>
      <color rgb="FFFF0000"/>
      <name val="Arial"/>
      <family val="2"/>
      <charset val="204"/>
    </font>
    <font>
      <sz val="10"/>
      <color rgb="FF000000"/>
      <name val="Arial"/>
      <family val="2"/>
      <charset val="204"/>
    </font>
    <font>
      <sz val="10"/>
      <color rgb="FFFFFFFF"/>
      <name val="Hebar"/>
      <charset val="204"/>
    </font>
    <font>
      <b/>
      <sz val="10"/>
      <color theme="0" tint="-0.14999847407452621"/>
      <name val="Arial CYR"/>
      <family val="2"/>
      <charset val="204"/>
    </font>
    <font>
      <sz val="10"/>
      <color rgb="FFFFFF00"/>
      <name val="Arial CYR"/>
      <family val="2"/>
      <charset val="204"/>
    </font>
    <font>
      <b/>
      <sz val="10"/>
      <color rgb="FFFFFF00"/>
      <name val="Arial CYR"/>
      <family val="2"/>
      <charset val="204"/>
    </font>
    <font>
      <i/>
      <sz val="12"/>
      <color theme="0"/>
      <name val="Times New Roman CYR"/>
      <family val="1"/>
      <charset val="204"/>
    </font>
    <font>
      <sz val="12"/>
      <color rgb="FFEAEAEA"/>
      <name val="Times New Roman CYR"/>
      <family val="1"/>
      <charset val="204"/>
    </font>
    <font>
      <sz val="12"/>
      <color rgb="FFEAEAEA"/>
      <name val="Times New Roman"/>
      <family val="1"/>
      <charset val="204"/>
    </font>
    <font>
      <b/>
      <sz val="12"/>
      <color rgb="FFEAEAEA"/>
      <name val="Times New Roman"/>
      <family val="1"/>
      <charset val="204"/>
    </font>
    <font>
      <b/>
      <sz val="12"/>
      <color rgb="FFFFFF00"/>
      <name val="Times New Roman"/>
      <family val="1"/>
      <charset val="204"/>
    </font>
    <font>
      <b/>
      <sz val="9"/>
      <color rgb="FF000099"/>
      <name val="Times New Roman"/>
      <family val="1"/>
      <charset val="204"/>
    </font>
    <font>
      <sz val="12"/>
      <color rgb="FF660066"/>
      <name val="Arial"/>
      <family val="2"/>
      <charset val="204"/>
    </font>
    <font>
      <i/>
      <sz val="12"/>
      <color rgb="FF800000"/>
      <name val="Times New Roman CYR"/>
      <charset val="204"/>
    </font>
    <font>
      <sz val="12"/>
      <color rgb="FF663300"/>
      <name val="Arial"/>
      <family val="2"/>
      <charset val="204"/>
    </font>
    <font>
      <b/>
      <sz val="12"/>
      <color rgb="FF663300"/>
      <name val="Arial"/>
      <family val="2"/>
      <charset val="204"/>
    </font>
  </fonts>
  <fills count="55">
    <fill>
      <patternFill patternType="none"/>
    </fill>
    <fill>
      <patternFill patternType="gray125"/>
    </fill>
    <fill>
      <patternFill patternType="solid">
        <fgColor indexed="10"/>
        <bgColor indexed="64"/>
      </patternFill>
    </fill>
    <fill>
      <patternFill patternType="solid">
        <fgColor indexed="50"/>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26"/>
        <bgColor indexed="26"/>
      </patternFill>
    </fill>
    <fill>
      <patternFill patternType="solid">
        <fgColor indexed="42"/>
        <bgColor indexed="64"/>
      </patternFill>
    </fill>
    <fill>
      <patternFill patternType="solid">
        <fgColor indexed="61"/>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rgb="FFFCD5B4"/>
        <bgColor indexed="64"/>
      </patternFill>
    </fill>
    <fill>
      <patternFill patternType="solid">
        <fgColor rgb="FFEAEAEA"/>
        <bgColor indexed="64"/>
      </patternFill>
    </fill>
    <fill>
      <patternFill patternType="solid">
        <fgColor rgb="FF66FF66"/>
        <bgColor indexed="64"/>
      </patternFill>
    </fill>
    <fill>
      <patternFill patternType="solid">
        <fgColor rgb="FFE2F999"/>
        <bgColor indexed="64"/>
      </patternFill>
    </fill>
    <fill>
      <patternFill patternType="solid">
        <fgColor rgb="FFF0FDCF"/>
        <bgColor indexed="64"/>
      </patternFill>
    </fill>
    <fill>
      <patternFill patternType="solid">
        <fgColor rgb="FFCCCCFF"/>
        <bgColor indexed="64"/>
      </patternFill>
    </fill>
    <fill>
      <patternFill patternType="solid">
        <fgColor theme="7" tint="0.79998168889431442"/>
        <bgColor indexed="64"/>
      </patternFill>
    </fill>
    <fill>
      <patternFill patternType="solid">
        <fgColor rgb="FF660066"/>
        <bgColor indexed="64"/>
      </patternFill>
    </fill>
    <fill>
      <patternFill patternType="solid">
        <fgColor rgb="FFFFFF66"/>
        <bgColor indexed="64"/>
      </patternFill>
    </fill>
    <fill>
      <patternFill patternType="solid">
        <fgColor rgb="FFEBE9DD"/>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1FFE1"/>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DF0E7"/>
        <bgColor indexed="64"/>
      </patternFill>
    </fill>
    <fill>
      <patternFill patternType="solid">
        <fgColor rgb="FFFFC000"/>
        <bgColor rgb="FF000000"/>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
      <patternFill patternType="solid">
        <fgColor rgb="FFFFFFFF"/>
        <bgColor rgb="FF000000"/>
      </patternFill>
    </fill>
    <fill>
      <patternFill patternType="solid">
        <fgColor rgb="FFFFFF66"/>
        <bgColor rgb="FF000000"/>
      </patternFill>
    </fill>
    <fill>
      <patternFill patternType="solid">
        <fgColor rgb="FFF2F2F2"/>
        <bgColor rgb="FF000000"/>
      </patternFill>
    </fill>
    <fill>
      <patternFill patternType="solid">
        <fgColor rgb="FFD9D9D9"/>
        <bgColor rgb="FF000000"/>
      </patternFill>
    </fill>
    <fill>
      <patternFill patternType="solid">
        <fgColor rgb="FFFFC000"/>
        <bgColor indexed="64"/>
      </patternFill>
    </fill>
    <fill>
      <patternFill patternType="solid">
        <fgColor rgb="FFF2F2F2"/>
        <bgColor indexed="64"/>
      </patternFill>
    </fill>
    <fill>
      <patternFill patternType="solid">
        <fgColor theme="9" tint="0.39997558519241921"/>
        <bgColor indexed="64"/>
      </patternFill>
    </fill>
    <fill>
      <patternFill patternType="solid">
        <fgColor theme="9" tint="0.59999389629810485"/>
        <bgColor indexed="64"/>
      </patternFill>
    </fill>
  </fills>
  <borders count="187">
    <border>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medium">
        <color indexed="64"/>
      </left>
      <right style="medium">
        <color indexed="64"/>
      </right>
      <top style="dashed">
        <color indexed="64"/>
      </top>
      <bottom style="hair">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hair">
        <color indexed="64"/>
      </top>
      <bottom style="dashed">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ash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bottom style="dashed">
        <color indexed="64"/>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medium">
        <color indexed="64"/>
      </right>
      <top style="hair">
        <color indexed="64"/>
      </top>
      <bottom style="dotted">
        <color indexed="64"/>
      </bottom>
      <diagonal/>
    </border>
    <border>
      <left style="medium">
        <color indexed="64"/>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ashed">
        <color indexed="64"/>
      </top>
      <bottom/>
      <diagonal/>
    </border>
    <border>
      <left style="medium">
        <color indexed="64"/>
      </left>
      <right style="thin">
        <color indexed="64"/>
      </right>
      <top style="dotted">
        <color indexed="64"/>
      </top>
      <bottom style="dashed">
        <color indexed="64"/>
      </bottom>
      <diagonal/>
    </border>
    <border>
      <left/>
      <right style="medium">
        <color indexed="64"/>
      </right>
      <top style="medium">
        <color indexed="64"/>
      </top>
      <bottom style="medium">
        <color indexed="64"/>
      </bottom>
      <diagonal/>
    </border>
  </borders>
  <cellStyleXfs count="18">
    <xf numFmtId="0" fontId="0" fillId="0" borderId="0"/>
    <xf numFmtId="0" fontId="164" fillId="0" borderId="0" applyNumberFormat="0" applyFill="0" applyBorder="0" applyAlignment="0" applyProtection="0"/>
    <xf numFmtId="0" fontId="27" fillId="0" borderId="0"/>
    <xf numFmtId="0" fontId="35" fillId="0" borderId="0"/>
    <xf numFmtId="0" fontId="165" fillId="0" borderId="0"/>
    <xf numFmtId="0" fontId="163"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27" fillId="0" borderId="0"/>
    <xf numFmtId="0" fontId="27" fillId="0" borderId="0"/>
    <xf numFmtId="0" fontId="27" fillId="0" borderId="0"/>
    <xf numFmtId="177" fontId="1" fillId="0" borderId="0" applyFont="0" applyFill="0" applyBorder="0" applyAlignment="0" applyProtection="0"/>
    <xf numFmtId="0" fontId="166" fillId="0" borderId="0" applyNumberFormat="0" applyFill="0" applyBorder="0" applyAlignment="0" applyProtection="0"/>
  </cellStyleXfs>
  <cellXfs count="1964">
    <xf numFmtId="0" fontId="0" fillId="0" borderId="0" xfId="0"/>
    <xf numFmtId="0" fontId="6" fillId="0" borderId="0" xfId="10" applyFont="1" applyFill="1" applyBorder="1" applyAlignment="1">
      <alignment horizontal="center" vertical="center"/>
    </xf>
    <xf numFmtId="0" fontId="3" fillId="0" borderId="0" xfId="2" applyFont="1" applyAlignment="1">
      <alignment vertical="center"/>
    </xf>
    <xf numFmtId="0" fontId="3" fillId="0" borderId="0" xfId="2" applyFont="1" applyAlignment="1">
      <alignment vertical="center" wrapText="1"/>
    </xf>
    <xf numFmtId="1" fontId="28" fillId="2" borderId="0" xfId="2" applyNumberFormat="1" applyFont="1" applyFill="1" applyAlignment="1">
      <alignment vertical="center"/>
    </xf>
    <xf numFmtId="1" fontId="28" fillId="3" borderId="0" xfId="2" applyNumberFormat="1" applyFont="1" applyFill="1" applyAlignment="1">
      <alignment vertical="center"/>
    </xf>
    <xf numFmtId="0" fontId="3" fillId="0" borderId="0" xfId="2" applyFont="1" applyAlignment="1" applyProtection="1">
      <alignment vertical="center"/>
    </xf>
    <xf numFmtId="0" fontId="3" fillId="2" borderId="0" xfId="2" applyFont="1" applyFill="1" applyAlignment="1">
      <alignment vertical="center"/>
    </xf>
    <xf numFmtId="0" fontId="3" fillId="3" borderId="0" xfId="2" applyFont="1" applyFill="1" applyAlignment="1">
      <alignment vertical="center"/>
    </xf>
    <xf numFmtId="0" fontId="3" fillId="0" borderId="0" xfId="2" applyFont="1" applyAlignment="1" applyProtection="1">
      <alignment vertical="center"/>
      <protection locked="0"/>
    </xf>
    <xf numFmtId="0" fontId="3" fillId="0" borderId="0" xfId="2" applyFont="1" applyBorder="1" applyAlignment="1">
      <alignment vertical="center"/>
    </xf>
    <xf numFmtId="0" fontId="11" fillId="0" borderId="0" xfId="2" applyFont="1" applyAlignment="1">
      <alignment vertical="center"/>
    </xf>
    <xf numFmtId="0" fontId="11" fillId="2" borderId="0" xfId="2" applyFont="1" applyFill="1" applyAlignment="1">
      <alignment vertical="center"/>
    </xf>
    <xf numFmtId="0" fontId="11" fillId="3" borderId="0" xfId="2" applyFont="1" applyFill="1" applyAlignment="1">
      <alignment vertical="center"/>
    </xf>
    <xf numFmtId="0" fontId="3" fillId="4" borderId="0" xfId="2" applyFont="1" applyFill="1" applyAlignment="1">
      <alignment vertical="center"/>
    </xf>
    <xf numFmtId="0" fontId="10" fillId="0" borderId="0" xfId="2" applyFont="1" applyAlignment="1">
      <alignment vertical="center"/>
    </xf>
    <xf numFmtId="0" fontId="10" fillId="5" borderId="0" xfId="2" applyFont="1" applyFill="1" applyAlignment="1">
      <alignment vertical="center"/>
    </xf>
    <xf numFmtId="0" fontId="3" fillId="0" borderId="0" xfId="2" applyFont="1" applyFill="1" applyAlignment="1">
      <alignment vertical="center"/>
    </xf>
    <xf numFmtId="0" fontId="10" fillId="4" borderId="0" xfId="2" applyFont="1" applyFill="1" applyAlignment="1">
      <alignment vertical="center"/>
    </xf>
    <xf numFmtId="0" fontId="3" fillId="0" borderId="1" xfId="10" quotePrefix="1" applyNumberFormat="1" applyFont="1" applyFill="1" applyBorder="1" applyAlignment="1">
      <alignment horizontal="right"/>
    </xf>
    <xf numFmtId="0" fontId="3" fillId="0" borderId="2" xfId="10" quotePrefix="1" applyNumberFormat="1" applyFont="1" applyFill="1" applyBorder="1" applyAlignment="1">
      <alignment horizontal="right"/>
    </xf>
    <xf numFmtId="0" fontId="10" fillId="0" borderId="2" xfId="10" quotePrefix="1" applyNumberFormat="1" applyFont="1" applyFill="1" applyBorder="1" applyAlignment="1">
      <alignment horizontal="right"/>
    </xf>
    <xf numFmtId="0" fontId="10" fillId="0" borderId="0" xfId="2" applyNumberFormat="1" applyFont="1" applyAlignment="1">
      <alignment horizontal="right"/>
    </xf>
    <xf numFmtId="0" fontId="3" fillId="0" borderId="0" xfId="2" applyNumberFormat="1" applyFont="1" applyAlignment="1">
      <alignment horizontal="right"/>
    </xf>
    <xf numFmtId="0" fontId="3" fillId="4" borderId="0" xfId="2" applyNumberFormat="1" applyFont="1" applyFill="1" applyAlignment="1">
      <alignment horizontal="right"/>
    </xf>
    <xf numFmtId="0" fontId="3" fillId="0" borderId="0" xfId="2" applyNumberFormat="1" applyFont="1" applyFill="1" applyAlignment="1">
      <alignment horizontal="right"/>
    </xf>
    <xf numFmtId="0" fontId="10" fillId="0" borderId="0" xfId="10" applyNumberFormat="1" applyFont="1" applyFill="1" applyAlignment="1">
      <alignment horizontal="right"/>
    </xf>
    <xf numFmtId="0" fontId="10" fillId="0" borderId="0" xfId="10" applyFont="1" applyFill="1" applyBorder="1"/>
    <xf numFmtId="0" fontId="3" fillId="0" borderId="0" xfId="10" applyNumberFormat="1" applyFont="1" applyFill="1" applyAlignment="1">
      <alignment horizontal="right"/>
    </xf>
    <xf numFmtId="178" fontId="6" fillId="0" borderId="0" xfId="10" applyNumberFormat="1" applyFont="1" applyFill="1" applyBorder="1"/>
    <xf numFmtId="0" fontId="3" fillId="0" borderId="0" xfId="10" applyFont="1" applyFill="1" applyBorder="1"/>
    <xf numFmtId="178" fontId="3" fillId="0" borderId="0" xfId="10" applyNumberFormat="1" applyFont="1" applyFill="1" applyProtection="1">
      <protection locked="0"/>
    </xf>
    <xf numFmtId="178" fontId="3" fillId="0" borderId="0" xfId="10" applyNumberFormat="1" applyFont="1" applyFill="1"/>
    <xf numFmtId="178" fontId="3" fillId="0" borderId="0" xfId="10" applyNumberFormat="1" applyFont="1" applyFill="1" applyBorder="1"/>
    <xf numFmtId="178" fontId="6" fillId="0" borderId="0" xfId="10" applyNumberFormat="1" applyFont="1" applyFill="1"/>
    <xf numFmtId="0" fontId="3" fillId="0" borderId="0" xfId="10" applyFont="1" applyFill="1"/>
    <xf numFmtId="0" fontId="3" fillId="0" borderId="0" xfId="2" applyNumberFormat="1" applyFont="1" applyBorder="1" applyAlignment="1">
      <alignment horizontal="right"/>
    </xf>
    <xf numFmtId="3" fontId="3" fillId="0" borderId="0" xfId="2" applyNumberFormat="1" applyFont="1" applyAlignment="1">
      <alignment horizontal="right" vertical="center"/>
    </xf>
    <xf numFmtId="3" fontId="3" fillId="0" borderId="0" xfId="2" applyNumberFormat="1" applyFont="1" applyAlignment="1" applyProtection="1">
      <alignment horizontal="right" vertical="center"/>
    </xf>
    <xf numFmtId="0" fontId="10" fillId="0" borderId="0" xfId="2" applyNumberFormat="1" applyFont="1" applyBorder="1" applyAlignment="1">
      <alignment horizontal="right"/>
    </xf>
    <xf numFmtId="0" fontId="10" fillId="4" borderId="0" xfId="2" applyNumberFormat="1" applyFont="1" applyFill="1" applyAlignment="1">
      <alignment horizontal="right"/>
    </xf>
    <xf numFmtId="0" fontId="10" fillId="0" borderId="0" xfId="2" applyFont="1"/>
    <xf numFmtId="0" fontId="3" fillId="0" borderId="0" xfId="2" applyFont="1"/>
    <xf numFmtId="0" fontId="3" fillId="0" borderId="0" xfId="2" applyNumberFormat="1" applyFont="1" applyFill="1" applyBorder="1" applyAlignment="1">
      <alignment horizontal="right"/>
    </xf>
    <xf numFmtId="0" fontId="3" fillId="4" borderId="0" xfId="2" applyNumberFormat="1" applyFont="1" applyFill="1" applyBorder="1" applyAlignment="1">
      <alignment horizontal="right"/>
    </xf>
    <xf numFmtId="0" fontId="3" fillId="5" borderId="0" xfId="2" applyNumberFormat="1" applyFont="1" applyFill="1" applyBorder="1" applyAlignment="1">
      <alignment horizontal="right"/>
    </xf>
    <xf numFmtId="0" fontId="10" fillId="0" borderId="0" xfId="10" applyFont="1" applyFill="1"/>
    <xf numFmtId="0" fontId="7" fillId="4" borderId="0" xfId="10" applyFont="1" applyFill="1" applyBorder="1" applyAlignment="1">
      <alignment horizontal="right"/>
    </xf>
    <xf numFmtId="178" fontId="10" fillId="0" borderId="0" xfId="10" applyNumberFormat="1" applyFont="1" applyFill="1" applyBorder="1"/>
    <xf numFmtId="178" fontId="10" fillId="0" borderId="0" xfId="10" applyNumberFormat="1" applyFont="1" applyFill="1" applyBorder="1" applyProtection="1">
      <protection locked="0"/>
    </xf>
    <xf numFmtId="178" fontId="10" fillId="0" borderId="0" xfId="10" applyNumberFormat="1" applyFont="1" applyFill="1"/>
    <xf numFmtId="178" fontId="10" fillId="0" borderId="0" xfId="10" applyNumberFormat="1" applyFont="1" applyFill="1" applyProtection="1">
      <protection locked="0"/>
    </xf>
    <xf numFmtId="178" fontId="7" fillId="0" borderId="0" xfId="10" applyNumberFormat="1" applyFont="1" applyFill="1"/>
    <xf numFmtId="0" fontId="3" fillId="0" borderId="0" xfId="10" applyNumberFormat="1" applyFont="1" applyFill="1" applyBorder="1" applyAlignment="1">
      <alignment horizontal="right"/>
    </xf>
    <xf numFmtId="178" fontId="23" fillId="0" borderId="0" xfId="10" applyNumberFormat="1" applyFont="1" applyFill="1" applyBorder="1"/>
    <xf numFmtId="178" fontId="23" fillId="0" borderId="0" xfId="10" applyNumberFormat="1" applyFont="1" applyFill="1" applyBorder="1" applyProtection="1">
      <protection locked="0"/>
    </xf>
    <xf numFmtId="178" fontId="30" fillId="0" borderId="0" xfId="10" applyNumberFormat="1" applyFont="1" applyFill="1" applyBorder="1"/>
    <xf numFmtId="0" fontId="23" fillId="0" borderId="0" xfId="10" applyFont="1" applyFill="1" applyBorder="1"/>
    <xf numFmtId="0" fontId="23" fillId="0" borderId="0" xfId="10" applyFont="1" applyFill="1"/>
    <xf numFmtId="3" fontId="3" fillId="0" borderId="0" xfId="2" applyNumberFormat="1" applyFont="1" applyBorder="1" applyAlignment="1" applyProtection="1">
      <alignment horizontal="right" vertical="center"/>
    </xf>
    <xf numFmtId="0" fontId="3" fillId="0" borderId="0" xfId="2" applyNumberFormat="1" applyFont="1" applyBorder="1" applyAlignment="1" applyProtection="1">
      <alignment horizontal="right"/>
      <protection locked="0"/>
    </xf>
    <xf numFmtId="0" fontId="31" fillId="0" borderId="0" xfId="2" applyFont="1"/>
    <xf numFmtId="0" fontId="31" fillId="0" borderId="0" xfId="2" applyFont="1" applyAlignment="1"/>
    <xf numFmtId="0" fontId="31" fillId="0" borderId="0" xfId="2" applyFont="1" applyAlignment="1">
      <alignment wrapText="1"/>
    </xf>
    <xf numFmtId="3" fontId="31" fillId="0" borderId="0" xfId="2" applyNumberFormat="1" applyFont="1" applyAlignment="1"/>
    <xf numFmtId="0" fontId="27" fillId="0" borderId="0" xfId="2"/>
    <xf numFmtId="0" fontId="6" fillId="0" borderId="0" xfId="2" applyFont="1" applyAlignment="1"/>
    <xf numFmtId="0" fontId="31" fillId="6" borderId="0" xfId="2" applyFont="1" applyFill="1"/>
    <xf numFmtId="182" fontId="31" fillId="0" borderId="0" xfId="2" applyNumberFormat="1" applyFont="1"/>
    <xf numFmtId="0" fontId="31" fillId="6" borderId="0" xfId="2" applyFont="1" applyFill="1" applyBorder="1"/>
    <xf numFmtId="3" fontId="24" fillId="6" borderId="0" xfId="2" applyNumberFormat="1" applyFont="1" applyFill="1" applyBorder="1" applyAlignment="1">
      <alignment horizontal="right"/>
    </xf>
    <xf numFmtId="0" fontId="27" fillId="6" borderId="0" xfId="2" applyFill="1" applyBorder="1"/>
    <xf numFmtId="0" fontId="31" fillId="0" borderId="0" xfId="2" applyFont="1" applyFill="1"/>
    <xf numFmtId="0" fontId="33" fillId="3" borderId="0" xfId="2" applyFont="1" applyFill="1" applyAlignment="1">
      <alignment vertical="center"/>
    </xf>
    <xf numFmtId="0" fontId="24" fillId="0" borderId="0" xfId="2" applyFont="1" applyBorder="1" applyAlignment="1">
      <alignment vertical="center"/>
    </xf>
    <xf numFmtId="3" fontId="31" fillId="0" borderId="0" xfId="2" applyNumberFormat="1" applyFont="1" applyAlignment="1" applyProtection="1"/>
    <xf numFmtId="3" fontId="24" fillId="6" borderId="0" xfId="2" applyNumberFormat="1" applyFont="1" applyFill="1" applyBorder="1" applyAlignment="1" applyProtection="1">
      <alignment horizontal="right"/>
    </xf>
    <xf numFmtId="0" fontId="27" fillId="0" borderId="0" xfId="2" applyProtection="1"/>
    <xf numFmtId="0" fontId="6" fillId="0" borderId="0" xfId="2" applyFont="1" applyAlignment="1">
      <alignment horizontal="center" wrapText="1"/>
    </xf>
    <xf numFmtId="0" fontId="52" fillId="0" borderId="0" xfId="10" quotePrefix="1" applyFont="1" applyFill="1" applyBorder="1" applyAlignment="1">
      <alignment horizontal="right" vertical="center"/>
    </xf>
    <xf numFmtId="0" fontId="3" fillId="7" borderId="0" xfId="2" applyFont="1" applyFill="1" applyBorder="1" applyAlignment="1">
      <alignment vertical="center"/>
    </xf>
    <xf numFmtId="0" fontId="3" fillId="7" borderId="0" xfId="2" applyFont="1" applyFill="1" applyBorder="1" applyAlignment="1">
      <alignment vertical="center" wrapText="1"/>
    </xf>
    <xf numFmtId="3" fontId="3" fillId="7" borderId="0" xfId="2" applyNumberFormat="1" applyFont="1" applyFill="1" applyBorder="1" applyAlignment="1">
      <alignment horizontal="right" vertical="center"/>
    </xf>
    <xf numFmtId="3" fontId="3" fillId="7" borderId="0" xfId="2" applyNumberFormat="1" applyFont="1" applyFill="1" applyBorder="1" applyAlignment="1">
      <alignment horizontal="center" vertical="center"/>
    </xf>
    <xf numFmtId="14" fontId="3" fillId="7" borderId="0" xfId="2" quotePrefix="1" applyNumberFormat="1" applyFont="1" applyFill="1" applyBorder="1" applyAlignment="1" applyProtection="1">
      <alignment horizontal="center" vertical="center"/>
    </xf>
    <xf numFmtId="14" fontId="3" fillId="7" borderId="0" xfId="2" applyNumberFormat="1" applyFont="1" applyFill="1" applyBorder="1" applyAlignment="1" applyProtection="1">
      <alignment horizontal="center" vertical="center"/>
    </xf>
    <xf numFmtId="0" fontId="3" fillId="7" borderId="0" xfId="2" quotePrefix="1" applyFont="1" applyFill="1" applyBorder="1" applyAlignment="1">
      <alignment vertical="center"/>
    </xf>
    <xf numFmtId="49" fontId="3" fillId="7" borderId="0" xfId="2" applyNumberFormat="1" applyFont="1" applyFill="1" applyBorder="1" applyAlignment="1" applyProtection="1">
      <alignment horizontal="center" vertical="center"/>
    </xf>
    <xf numFmtId="3" fontId="3" fillId="7" borderId="0" xfId="2" quotePrefix="1" applyNumberFormat="1" applyFont="1" applyFill="1" applyBorder="1" applyAlignment="1">
      <alignment horizontal="right" vertical="center"/>
    </xf>
    <xf numFmtId="182" fontId="6" fillId="7" borderId="0" xfId="2" applyNumberFormat="1" applyFont="1" applyFill="1" applyBorder="1" applyAlignment="1">
      <alignment horizontal="center" vertical="center"/>
    </xf>
    <xf numFmtId="0" fontId="24" fillId="7" borderId="0" xfId="0" applyFont="1" applyFill="1" applyBorder="1" applyAlignment="1">
      <alignment horizontal="right" wrapText="1"/>
    </xf>
    <xf numFmtId="3" fontId="3" fillId="7" borderId="0" xfId="2" applyNumberFormat="1" applyFont="1" applyFill="1" applyBorder="1" applyAlignment="1" applyProtection="1">
      <alignment horizontal="right" vertical="center"/>
      <protection locked="0"/>
    </xf>
    <xf numFmtId="0" fontId="3" fillId="7" borderId="0" xfId="2" applyFont="1" applyFill="1" applyBorder="1" applyAlignment="1">
      <alignment horizontal="center" vertical="center"/>
    </xf>
    <xf numFmtId="0" fontId="3" fillId="7" borderId="0" xfId="2" applyFont="1" applyFill="1" applyBorder="1" applyAlignment="1">
      <alignment horizontal="center" vertical="center" wrapText="1"/>
    </xf>
    <xf numFmtId="0" fontId="3" fillId="7" borderId="0" xfId="2" applyFont="1" applyFill="1" applyBorder="1" applyAlignment="1">
      <alignment horizontal="center"/>
    </xf>
    <xf numFmtId="0" fontId="3" fillId="7" borderId="0" xfId="2" applyFont="1" applyFill="1" applyBorder="1" applyAlignment="1">
      <alignment horizontal="center" vertical="top"/>
    </xf>
    <xf numFmtId="0" fontId="3" fillId="7" borderId="0" xfId="2" applyFont="1" applyFill="1" applyBorder="1" applyAlignment="1">
      <alignment vertical="top" wrapText="1"/>
    </xf>
    <xf numFmtId="3" fontId="3" fillId="7" borderId="0" xfId="2" applyNumberFormat="1" applyFont="1" applyFill="1" applyBorder="1" applyAlignment="1">
      <alignment horizontal="center"/>
    </xf>
    <xf numFmtId="3" fontId="3" fillId="7" borderId="0" xfId="2" applyNumberFormat="1" applyFont="1" applyFill="1" applyBorder="1" applyAlignment="1" applyProtection="1">
      <alignment horizontal="right" vertical="center"/>
    </xf>
    <xf numFmtId="3" fontId="3" fillId="7" borderId="0" xfId="0" applyNumberFormat="1" applyFont="1" applyFill="1" applyBorder="1" applyAlignment="1" applyProtection="1">
      <alignment horizontal="right" vertical="center"/>
    </xf>
    <xf numFmtId="0" fontId="20" fillId="7" borderId="0" xfId="2" applyFont="1" applyFill="1" applyBorder="1"/>
    <xf numFmtId="0" fontId="3" fillId="7" borderId="0" xfId="2" applyFont="1" applyFill="1" applyBorder="1" applyAlignment="1">
      <alignment vertical="top"/>
    </xf>
    <xf numFmtId="3" fontId="3" fillId="7" borderId="0" xfId="2" applyNumberFormat="1" applyFont="1" applyFill="1" applyBorder="1" applyAlignment="1">
      <alignment horizontal="right"/>
    </xf>
    <xf numFmtId="0" fontId="3" fillId="15" borderId="0" xfId="2" applyFont="1" applyFill="1" applyAlignment="1">
      <alignment vertical="center"/>
    </xf>
    <xf numFmtId="0" fontId="3" fillId="15" borderId="0" xfId="2" applyFont="1" applyFill="1" applyAlignment="1">
      <alignment vertical="center" wrapText="1"/>
    </xf>
    <xf numFmtId="1" fontId="28" fillId="16" borderId="0" xfId="2" applyNumberFormat="1" applyFont="1" applyFill="1" applyAlignment="1">
      <alignment vertical="center"/>
    </xf>
    <xf numFmtId="0" fontId="167" fillId="17" borderId="3" xfId="2" applyFont="1" applyFill="1" applyBorder="1" applyAlignment="1">
      <alignment horizontal="center" vertical="center"/>
    </xf>
    <xf numFmtId="0" fontId="4" fillId="15" borderId="0" xfId="2" applyFont="1" applyFill="1" applyProtection="1">
      <protection locked="0"/>
    </xf>
    <xf numFmtId="0" fontId="3" fillId="18" borderId="0" xfId="2" applyFont="1" applyFill="1" applyAlignment="1">
      <alignment vertical="center"/>
    </xf>
    <xf numFmtId="0" fontId="3" fillId="15" borderId="0" xfId="2" applyFont="1" applyFill="1" applyAlignment="1" applyProtection="1">
      <alignment vertical="center"/>
      <protection locked="0"/>
    </xf>
    <xf numFmtId="0" fontId="3" fillId="15" borderId="0" xfId="0" applyFont="1" applyFill="1" applyAlignment="1">
      <alignment vertical="center"/>
    </xf>
    <xf numFmtId="0" fontId="3" fillId="15" borderId="0" xfId="2" applyFont="1" applyFill="1" applyBorder="1" applyAlignment="1">
      <alignment vertical="center"/>
    </xf>
    <xf numFmtId="0" fontId="3" fillId="15" borderId="0" xfId="2" applyFont="1" applyFill="1" applyBorder="1" applyAlignment="1">
      <alignment vertical="center" wrapText="1"/>
    </xf>
    <xf numFmtId="0" fontId="3" fillId="15" borderId="0" xfId="2" applyFont="1" applyFill="1" applyAlignment="1">
      <alignment horizontal="center" vertical="center"/>
    </xf>
    <xf numFmtId="0" fontId="3" fillId="15" borderId="0" xfId="2" applyFont="1" applyFill="1" applyAlignment="1">
      <alignment horizontal="left" vertical="center"/>
    </xf>
    <xf numFmtId="179" fontId="11" fillId="17" borderId="3" xfId="2" quotePrefix="1" applyNumberFormat="1" applyFont="1" applyFill="1" applyBorder="1" applyAlignment="1" applyProtection="1">
      <alignment horizontal="center" vertical="center"/>
    </xf>
    <xf numFmtId="179" fontId="168" fillId="17" borderId="4" xfId="2" applyNumberFormat="1" applyFont="1" applyFill="1" applyBorder="1" applyAlignment="1" applyProtection="1">
      <alignment horizontal="center" vertical="center"/>
      <protection locked="0"/>
    </xf>
    <xf numFmtId="0" fontId="3" fillId="15" borderId="0" xfId="2" quotePrefix="1" applyFont="1" applyFill="1" applyAlignment="1">
      <alignment vertical="center"/>
    </xf>
    <xf numFmtId="0" fontId="11" fillId="0" borderId="0" xfId="2" applyFont="1" applyAlignment="1">
      <alignment horizontal="right" vertical="center"/>
    </xf>
    <xf numFmtId="0" fontId="11" fillId="15" borderId="0" xfId="2" quotePrefix="1" applyFont="1" applyFill="1" applyAlignment="1">
      <alignment vertical="center"/>
    </xf>
    <xf numFmtId="0" fontId="56" fillId="15" borderId="0" xfId="2" applyFont="1" applyFill="1" applyAlignment="1">
      <alignment horizontal="left" vertical="center"/>
    </xf>
    <xf numFmtId="180" fontId="3" fillId="15" borderId="0" xfId="2" applyNumberFormat="1" applyFont="1" applyFill="1" applyAlignment="1">
      <alignment horizontal="center" vertical="center"/>
    </xf>
    <xf numFmtId="180" fontId="3" fillId="15" borderId="0" xfId="2" applyNumberFormat="1" applyFont="1" applyFill="1" applyAlignment="1">
      <alignment horizontal="left" vertical="center"/>
    </xf>
    <xf numFmtId="180" fontId="3" fillId="15" borderId="0" xfId="2" applyNumberFormat="1" applyFont="1" applyFill="1" applyAlignment="1">
      <alignment vertical="center"/>
    </xf>
    <xf numFmtId="0" fontId="11" fillId="0" borderId="0" xfId="0" applyFont="1" applyFill="1" applyBorder="1" applyAlignment="1" applyProtection="1">
      <alignment horizontal="right" wrapText="1"/>
    </xf>
    <xf numFmtId="0" fontId="169" fillId="17" borderId="3" xfId="0" applyNumberFormat="1" applyFont="1" applyFill="1" applyBorder="1" applyAlignment="1" applyProtection="1">
      <alignment horizontal="center" vertical="center"/>
    </xf>
    <xf numFmtId="0" fontId="170" fillId="17" borderId="3" xfId="2" applyFont="1" applyFill="1" applyBorder="1" applyAlignment="1">
      <alignment horizontal="center" vertical="center"/>
    </xf>
    <xf numFmtId="0" fontId="3" fillId="15" borderId="0" xfId="0" quotePrefix="1" applyFont="1" applyFill="1" applyAlignment="1">
      <alignment vertical="center"/>
    </xf>
    <xf numFmtId="0" fontId="3" fillId="15" borderId="0" xfId="2" quotePrefix="1" applyFont="1" applyFill="1" applyAlignment="1">
      <alignment horizontal="right" vertical="center"/>
    </xf>
    <xf numFmtId="0" fontId="11" fillId="0" borderId="0" xfId="2" quotePrefix="1" applyFont="1" applyAlignment="1">
      <alignment horizontal="right" vertical="center"/>
    </xf>
    <xf numFmtId="0" fontId="11" fillId="15" borderId="0" xfId="2" quotePrefix="1" applyFont="1" applyFill="1" applyAlignment="1">
      <alignment horizontal="right" vertical="center"/>
    </xf>
    <xf numFmtId="0" fontId="171" fillId="19" borderId="5" xfId="10" applyFont="1" applyFill="1" applyBorder="1" applyAlignment="1">
      <alignment horizontal="left" vertical="center" wrapText="1"/>
    </xf>
    <xf numFmtId="0" fontId="172" fillId="19" borderId="6" xfId="10" applyFont="1" applyFill="1" applyBorder="1" applyAlignment="1">
      <alignment horizontal="center" vertical="center" wrapText="1"/>
    </xf>
    <xf numFmtId="0" fontId="171" fillId="19" borderId="7" xfId="2" applyFont="1" applyFill="1" applyBorder="1" applyAlignment="1">
      <alignment horizontal="center" vertical="center" wrapText="1"/>
    </xf>
    <xf numFmtId="0" fontId="171" fillId="19" borderId="8" xfId="2" applyFont="1" applyFill="1" applyBorder="1" applyAlignment="1">
      <alignment horizontal="center" vertical="center"/>
    </xf>
    <xf numFmtId="0" fontId="171" fillId="19" borderId="3" xfId="2" applyFont="1" applyFill="1" applyBorder="1" applyAlignment="1">
      <alignment horizontal="center" vertical="center"/>
    </xf>
    <xf numFmtId="0" fontId="57" fillId="0" borderId="9" xfId="10" applyFont="1" applyFill="1" applyBorder="1" applyAlignment="1">
      <alignment horizontal="center" vertical="center" wrapText="1"/>
    </xf>
    <xf numFmtId="0" fontId="58" fillId="20" borderId="10" xfId="2" applyFont="1" applyFill="1" applyBorder="1" applyAlignment="1">
      <alignment horizontal="center" vertical="center" wrapText="1"/>
    </xf>
    <xf numFmtId="0" fontId="3" fillId="18" borderId="0" xfId="2" applyFont="1" applyFill="1" applyBorder="1" applyAlignment="1">
      <alignment vertical="center"/>
    </xf>
    <xf numFmtId="0" fontId="34" fillId="15" borderId="11" xfId="2" applyFont="1" applyFill="1" applyBorder="1" applyAlignment="1">
      <alignment vertical="center"/>
    </xf>
    <xf numFmtId="0" fontId="34" fillId="15" borderId="12" xfId="2" applyFont="1" applyFill="1" applyBorder="1" applyAlignment="1">
      <alignment horizontal="center" vertical="center"/>
    </xf>
    <xf numFmtId="0" fontId="173" fillId="15" borderId="13" xfId="2" applyFont="1" applyFill="1" applyBorder="1" applyAlignment="1">
      <alignment horizontal="left" vertical="center" wrapText="1"/>
    </xf>
    <xf numFmtId="3" fontId="58" fillId="15" borderId="10" xfId="2" quotePrefix="1" applyNumberFormat="1" applyFont="1" applyFill="1" applyBorder="1" applyAlignment="1">
      <alignment horizontal="center" vertical="center"/>
    </xf>
    <xf numFmtId="3" fontId="59" fillId="15" borderId="14" xfId="2" quotePrefix="1" applyNumberFormat="1" applyFont="1" applyFill="1" applyBorder="1" applyAlignment="1">
      <alignment horizontal="center" vertical="center"/>
    </xf>
    <xf numFmtId="3" fontId="59" fillId="15" borderId="15" xfId="2" quotePrefix="1" applyNumberFormat="1" applyFont="1" applyFill="1" applyBorder="1" applyAlignment="1" applyProtection="1">
      <alignment horizontal="center" vertical="center"/>
    </xf>
    <xf numFmtId="3" fontId="60" fillId="15" borderId="13" xfId="2" quotePrefix="1" applyNumberFormat="1" applyFont="1" applyFill="1" applyBorder="1" applyAlignment="1" applyProtection="1">
      <alignment horizontal="center" vertical="center"/>
    </xf>
    <xf numFmtId="181" fontId="61" fillId="8" borderId="11" xfId="10" quotePrefix="1" applyNumberFormat="1" applyFont="1" applyFill="1" applyBorder="1" applyAlignment="1" applyProtection="1">
      <alignment horizontal="right" vertical="center"/>
    </xf>
    <xf numFmtId="0" fontId="61" fillId="8" borderId="16" xfId="10" quotePrefix="1" applyFont="1" applyFill="1" applyBorder="1" applyAlignment="1" applyProtection="1">
      <alignment horizontal="left" vertical="center"/>
    </xf>
    <xf numFmtId="3" fontId="174" fillId="17" borderId="14" xfId="2" applyNumberFormat="1" applyFont="1" applyFill="1" applyBorder="1" applyAlignment="1">
      <alignment horizontal="right" vertical="center"/>
    </xf>
    <xf numFmtId="0" fontId="6" fillId="15" borderId="17" xfId="10" quotePrefix="1" applyFont="1" applyFill="1" applyBorder="1" applyAlignment="1">
      <alignment horizontal="right" vertical="center"/>
    </xf>
    <xf numFmtId="181" fontId="9" fillId="15" borderId="18" xfId="10" quotePrefix="1" applyNumberFormat="1" applyFont="1" applyFill="1" applyBorder="1" applyAlignment="1">
      <alignment horizontal="right" vertical="center"/>
    </xf>
    <xf numFmtId="0" fontId="3" fillId="15" borderId="19" xfId="10" applyFont="1" applyFill="1" applyBorder="1" applyAlignment="1">
      <alignment horizontal="left" vertical="center" wrapText="1"/>
    </xf>
    <xf numFmtId="3" fontId="12" fillId="15" borderId="20" xfId="2" applyNumberFormat="1" applyFont="1" applyFill="1" applyBorder="1" applyAlignment="1" applyProtection="1">
      <alignment horizontal="right" vertical="center"/>
      <protection locked="0"/>
    </xf>
    <xf numFmtId="3" fontId="12" fillId="15" borderId="18" xfId="2" applyNumberFormat="1" applyFont="1" applyFill="1" applyBorder="1" applyAlignment="1" applyProtection="1">
      <alignment horizontal="right" vertical="center"/>
      <protection locked="0"/>
    </xf>
    <xf numFmtId="188" fontId="175" fillId="21" borderId="21" xfId="2" applyNumberFormat="1" applyFont="1" applyFill="1" applyBorder="1" applyAlignment="1" applyProtection="1">
      <alignment horizontal="center" vertical="center"/>
    </xf>
    <xf numFmtId="0" fontId="11" fillId="18" borderId="0" xfId="2" applyFont="1" applyFill="1" applyAlignment="1">
      <alignment vertical="center"/>
    </xf>
    <xf numFmtId="181" fontId="9" fillId="15" borderId="22" xfId="10" quotePrefix="1" applyNumberFormat="1" applyFont="1" applyFill="1" applyBorder="1" applyAlignment="1">
      <alignment horizontal="right" vertical="center"/>
    </xf>
    <xf numFmtId="0" fontId="3" fillId="15" borderId="23" xfId="10" applyFont="1" applyFill="1" applyBorder="1" applyAlignment="1">
      <alignment horizontal="left" vertical="center" wrapText="1"/>
    </xf>
    <xf numFmtId="3" fontId="12" fillId="15" borderId="24" xfId="2" applyNumberFormat="1" applyFont="1" applyFill="1" applyBorder="1" applyAlignment="1" applyProtection="1">
      <alignment horizontal="right" vertical="center"/>
      <protection locked="0"/>
    </xf>
    <xf numFmtId="3" fontId="12" fillId="15" borderId="22" xfId="2" applyNumberFormat="1" applyFont="1" applyFill="1" applyBorder="1" applyAlignment="1" applyProtection="1">
      <alignment horizontal="right" vertical="center"/>
      <protection locked="0"/>
    </xf>
    <xf numFmtId="188" fontId="175" fillId="21" borderId="25" xfId="2" applyNumberFormat="1" applyFont="1" applyFill="1" applyBorder="1" applyAlignment="1" applyProtection="1">
      <alignment horizontal="center" vertical="center"/>
    </xf>
    <xf numFmtId="0" fontId="3" fillId="15" borderId="26" xfId="10" applyFont="1" applyFill="1" applyBorder="1" applyAlignment="1">
      <alignment horizontal="left" vertical="center" wrapText="1"/>
    </xf>
    <xf numFmtId="181" fontId="9" fillId="15" borderId="27" xfId="10" quotePrefix="1" applyNumberFormat="1" applyFont="1" applyFill="1" applyBorder="1" applyAlignment="1">
      <alignment horizontal="right" vertical="center"/>
    </xf>
    <xf numFmtId="0" fontId="3" fillId="15" borderId="28" xfId="10" applyFont="1" applyFill="1" applyBorder="1" applyAlignment="1">
      <alignment horizontal="left" vertical="center" wrapText="1"/>
    </xf>
    <xf numFmtId="3" fontId="12" fillId="15" borderId="29" xfId="2" applyNumberFormat="1" applyFont="1" applyFill="1" applyBorder="1" applyAlignment="1" applyProtection="1">
      <alignment horizontal="right" vertical="center"/>
      <protection locked="0"/>
    </xf>
    <xf numFmtId="3" fontId="12" fillId="15" borderId="27" xfId="2" applyNumberFormat="1" applyFont="1" applyFill="1" applyBorder="1" applyAlignment="1" applyProtection="1">
      <alignment horizontal="right" vertical="center"/>
      <protection locked="0"/>
    </xf>
    <xf numFmtId="188" fontId="175" fillId="21" borderId="30" xfId="2" applyNumberFormat="1" applyFont="1" applyFill="1" applyBorder="1" applyAlignment="1" applyProtection="1">
      <alignment horizontal="center" vertical="center"/>
    </xf>
    <xf numFmtId="181" fontId="61" fillId="8" borderId="31" xfId="10" quotePrefix="1" applyNumberFormat="1" applyFont="1" applyFill="1" applyBorder="1" applyAlignment="1" applyProtection="1">
      <alignment horizontal="right" vertical="center"/>
    </xf>
    <xf numFmtId="3" fontId="174" fillId="17" borderId="8" xfId="2" applyNumberFormat="1" applyFont="1" applyFill="1" applyBorder="1" applyAlignment="1">
      <alignment horizontal="right" vertical="center"/>
    </xf>
    <xf numFmtId="3" fontId="174" fillId="17" borderId="3" xfId="2" applyNumberFormat="1" applyFont="1" applyFill="1" applyBorder="1" applyAlignment="1" applyProtection="1">
      <alignment horizontal="right" vertical="center"/>
    </xf>
    <xf numFmtId="3" fontId="174" fillId="17" borderId="9" xfId="2" applyNumberFormat="1" applyFont="1" applyFill="1" applyBorder="1" applyAlignment="1" applyProtection="1">
      <alignment horizontal="right" vertical="center"/>
    </xf>
    <xf numFmtId="0" fontId="3" fillId="15" borderId="17" xfId="10" applyFont="1" applyFill="1" applyBorder="1" applyAlignment="1">
      <alignment horizontal="right" vertical="center"/>
    </xf>
    <xf numFmtId="0" fontId="3" fillId="15" borderId="32" xfId="10" applyFont="1" applyFill="1" applyBorder="1" applyAlignment="1">
      <alignment horizontal="left" vertical="center" wrapText="1"/>
    </xf>
    <xf numFmtId="3" fontId="12" fillId="15" borderId="33" xfId="2" applyNumberFormat="1" applyFont="1" applyFill="1" applyBorder="1" applyAlignment="1" applyProtection="1">
      <alignment horizontal="right" vertical="center"/>
      <protection locked="0"/>
    </xf>
    <xf numFmtId="3" fontId="12" fillId="15" borderId="34" xfId="2" applyNumberFormat="1" applyFont="1" applyFill="1" applyBorder="1" applyAlignment="1" applyProtection="1">
      <alignment horizontal="right" vertical="center"/>
      <protection locked="0"/>
    </xf>
    <xf numFmtId="188" fontId="175" fillId="21" borderId="35" xfId="2" applyNumberFormat="1" applyFont="1" applyFill="1" applyBorder="1" applyAlignment="1" applyProtection="1">
      <alignment horizontal="center" vertical="center"/>
    </xf>
    <xf numFmtId="0" fontId="3" fillId="15" borderId="36" xfId="10" applyFont="1" applyFill="1" applyBorder="1" applyAlignment="1">
      <alignment horizontal="left" wrapText="1"/>
    </xf>
    <xf numFmtId="0" fontId="3" fillId="15" borderId="26" xfId="10" applyFont="1" applyFill="1" applyBorder="1" applyAlignment="1">
      <alignment horizontal="left" wrapText="1"/>
    </xf>
    <xf numFmtId="0" fontId="12" fillId="15" borderId="26" xfId="10" applyFont="1" applyFill="1" applyBorder="1" applyAlignment="1">
      <alignment horizontal="left" wrapText="1"/>
    </xf>
    <xf numFmtId="181" fontId="9" fillId="15" borderId="34" xfId="10" quotePrefix="1" applyNumberFormat="1" applyFont="1" applyFill="1" applyBorder="1" applyAlignment="1">
      <alignment horizontal="right" vertical="center"/>
    </xf>
    <xf numFmtId="0" fontId="3" fillId="15" borderId="37" xfId="10" applyFont="1" applyFill="1" applyBorder="1" applyAlignment="1">
      <alignment horizontal="left" wrapText="1"/>
    </xf>
    <xf numFmtId="181" fontId="6" fillId="15" borderId="17" xfId="10" quotePrefix="1" applyNumberFormat="1" applyFont="1" applyFill="1" applyBorder="1" applyAlignment="1">
      <alignment horizontal="right" vertical="center"/>
    </xf>
    <xf numFmtId="0" fontId="3" fillId="15" borderId="38" xfId="10" applyFont="1" applyFill="1" applyBorder="1" applyAlignment="1">
      <alignment horizontal="left" vertical="center" wrapText="1"/>
    </xf>
    <xf numFmtId="0" fontId="61" fillId="8" borderId="4" xfId="10" quotePrefix="1" applyFont="1" applyFill="1" applyBorder="1" applyAlignment="1" applyProtection="1">
      <alignment horizontal="left" vertical="center"/>
    </xf>
    <xf numFmtId="0" fontId="3" fillId="15" borderId="23" xfId="10" applyFont="1" applyFill="1" applyBorder="1" applyAlignment="1">
      <alignment vertical="center" wrapText="1"/>
    </xf>
    <xf numFmtId="0" fontId="3" fillId="15" borderId="38" xfId="10" applyFont="1" applyFill="1" applyBorder="1" applyAlignment="1">
      <alignment vertical="center" wrapText="1"/>
    </xf>
    <xf numFmtId="0" fontId="3" fillId="15" borderId="32" xfId="10" applyFont="1" applyFill="1" applyBorder="1" applyAlignment="1">
      <alignment vertical="center" wrapText="1"/>
    </xf>
    <xf numFmtId="0" fontId="8" fillId="15" borderId="19" xfId="10" applyFont="1" applyFill="1" applyBorder="1" applyAlignment="1">
      <alignment horizontal="left" vertical="center" wrapText="1"/>
    </xf>
    <xf numFmtId="0" fontId="8" fillId="15" borderId="32" xfId="10" applyFont="1" applyFill="1" applyBorder="1" applyAlignment="1">
      <alignment vertical="center" wrapText="1"/>
    </xf>
    <xf numFmtId="3" fontId="174" fillId="17" borderId="3" xfId="2" applyNumberFormat="1" applyFont="1" applyFill="1" applyBorder="1" applyAlignment="1" applyProtection="1">
      <alignment horizontal="right" vertical="center"/>
      <protection locked="0"/>
    </xf>
    <xf numFmtId="0" fontId="6" fillId="15" borderId="0" xfId="10" applyFont="1" applyFill="1" applyBorder="1" applyAlignment="1">
      <alignment horizontal="right" vertical="center"/>
    </xf>
    <xf numFmtId="0" fontId="8" fillId="15" borderId="23" xfId="10" applyFont="1" applyFill="1" applyBorder="1" applyAlignment="1">
      <alignment vertical="center" wrapText="1"/>
    </xf>
    <xf numFmtId="0" fontId="6" fillId="15" borderId="0" xfId="10" quotePrefix="1" applyFont="1" applyFill="1" applyBorder="1" applyAlignment="1">
      <alignment horizontal="right" vertical="center"/>
    </xf>
    <xf numFmtId="0" fontId="3" fillId="15" borderId="19" xfId="10" applyFont="1" applyFill="1" applyBorder="1" applyAlignment="1">
      <alignment horizontal="left"/>
    </xf>
    <xf numFmtId="0" fontId="3" fillId="15" borderId="32" xfId="10" applyFont="1" applyFill="1" applyBorder="1" applyAlignment="1">
      <alignment horizontal="left"/>
    </xf>
    <xf numFmtId="0" fontId="6" fillId="15" borderId="17" xfId="10" applyFont="1" applyFill="1" applyBorder="1" applyAlignment="1">
      <alignment horizontal="right" vertical="center"/>
    </xf>
    <xf numFmtId="0" fontId="12" fillId="15" borderId="23" xfId="10" applyFont="1" applyFill="1" applyBorder="1" applyAlignment="1">
      <alignment horizontal="left" vertical="center" wrapText="1"/>
    </xf>
    <xf numFmtId="0" fontId="8" fillId="15" borderId="32" xfId="10" applyFont="1" applyFill="1" applyBorder="1" applyAlignment="1">
      <alignment horizontal="left" vertical="center" wrapText="1"/>
    </xf>
    <xf numFmtId="0" fontId="8" fillId="15" borderId="39" xfId="10" applyFont="1" applyFill="1" applyBorder="1" applyAlignment="1">
      <alignment vertical="center" wrapText="1"/>
    </xf>
    <xf numFmtId="0" fontId="3" fillId="15" borderId="19" xfId="10" applyFont="1" applyFill="1" applyBorder="1"/>
    <xf numFmtId="0" fontId="3" fillId="15" borderId="23" xfId="10" applyFont="1" applyFill="1" applyBorder="1"/>
    <xf numFmtId="0" fontId="3" fillId="15" borderId="32" xfId="10" applyFont="1" applyFill="1" applyBorder="1"/>
    <xf numFmtId="0" fontId="13" fillId="15" borderId="19" xfId="10" applyFont="1" applyFill="1" applyBorder="1" applyAlignment="1">
      <alignment horizontal="left" vertical="center" wrapText="1"/>
    </xf>
    <xf numFmtId="0" fontId="13" fillId="15" borderId="38" xfId="10" applyFont="1" applyFill="1" applyBorder="1" applyAlignment="1">
      <alignment horizontal="left" vertical="center" wrapText="1"/>
    </xf>
    <xf numFmtId="0" fontId="12" fillId="15" borderId="19" xfId="10" applyFont="1" applyFill="1" applyBorder="1" applyAlignment="1">
      <alignment horizontal="left" vertical="center" wrapText="1"/>
    </xf>
    <xf numFmtId="0" fontId="12" fillId="15" borderId="32" xfId="10" applyFont="1" applyFill="1" applyBorder="1" applyAlignment="1">
      <alignment vertical="center" wrapText="1"/>
    </xf>
    <xf numFmtId="0" fontId="6" fillId="15" borderId="11" xfId="10" quotePrefix="1" applyFont="1" applyFill="1" applyBorder="1" applyAlignment="1">
      <alignment horizontal="right" vertical="center"/>
    </xf>
    <xf numFmtId="0" fontId="176" fillId="19" borderId="40" xfId="10" quotePrefix="1" applyFont="1" applyFill="1" applyBorder="1" applyAlignment="1" applyProtection="1">
      <alignment horizontal="right" vertical="center"/>
    </xf>
    <xf numFmtId="0" fontId="170" fillId="19" borderId="41" xfId="10" applyFont="1" applyFill="1" applyBorder="1" applyAlignment="1" applyProtection="1">
      <alignment horizontal="right" vertical="center"/>
    </xf>
    <xf numFmtId="0" fontId="171" fillId="19" borderId="42" xfId="2" applyFont="1" applyFill="1" applyBorder="1" applyAlignment="1" applyProtection="1">
      <alignment horizontal="center" vertical="center" wrapText="1"/>
    </xf>
    <xf numFmtId="3" fontId="11" fillId="19" borderId="43" xfId="2" applyNumberFormat="1" applyFont="1" applyFill="1" applyBorder="1" applyAlignment="1" applyProtection="1">
      <alignment horizontal="right" vertical="center"/>
    </xf>
    <xf numFmtId="3" fontId="12" fillId="19" borderId="44" xfId="2" applyNumberFormat="1" applyFont="1" applyFill="1" applyBorder="1" applyAlignment="1" applyProtection="1">
      <alignment horizontal="right" vertical="center"/>
    </xf>
    <xf numFmtId="3" fontId="12" fillId="19" borderId="45" xfId="2" applyNumberFormat="1" applyFont="1" applyFill="1" applyBorder="1" applyAlignment="1" applyProtection="1">
      <alignment horizontal="right" vertical="center"/>
    </xf>
    <xf numFmtId="3" fontId="12" fillId="19" borderId="46" xfId="2" applyNumberFormat="1" applyFont="1" applyFill="1" applyBorder="1" applyAlignment="1" applyProtection="1">
      <alignment horizontal="right" vertical="center"/>
    </xf>
    <xf numFmtId="0" fontId="6" fillId="15" borderId="0" xfId="10" quotePrefix="1" applyFont="1" applyFill="1" applyBorder="1" applyAlignment="1" applyProtection="1">
      <alignment horizontal="right" vertical="center"/>
    </xf>
    <xf numFmtId="181" fontId="9" fillId="15" borderId="0" xfId="10" quotePrefix="1" applyNumberFormat="1" applyFont="1" applyFill="1" applyBorder="1" applyAlignment="1" applyProtection="1">
      <alignment horizontal="center" vertical="center"/>
    </xf>
    <xf numFmtId="0" fontId="3" fillId="15" borderId="0" xfId="10" applyFont="1" applyFill="1" applyBorder="1" applyAlignment="1" applyProtection="1">
      <alignment horizontal="left" vertical="center" wrapText="1"/>
    </xf>
    <xf numFmtId="3" fontId="6" fillId="15" borderId="0" xfId="2" applyNumberFormat="1" applyFont="1" applyFill="1" applyBorder="1" applyAlignment="1" applyProtection="1">
      <alignment horizontal="right" vertical="center"/>
    </xf>
    <xf numFmtId="3" fontId="3" fillId="15" borderId="0" xfId="2" applyNumberFormat="1" applyFont="1" applyFill="1" applyBorder="1" applyAlignment="1" applyProtection="1">
      <alignment horizontal="right" vertical="center"/>
    </xf>
    <xf numFmtId="0" fontId="3" fillId="18" borderId="0" xfId="2" applyFont="1" applyFill="1" applyAlignment="1" applyProtection="1">
      <alignment vertical="center"/>
    </xf>
    <xf numFmtId="0" fontId="3" fillId="18" borderId="0" xfId="2" applyFont="1" applyFill="1" applyAlignment="1" applyProtection="1">
      <alignment vertical="center" wrapText="1"/>
    </xf>
    <xf numFmtId="3" fontId="6" fillId="18" borderId="0" xfId="2" applyNumberFormat="1" applyFont="1" applyFill="1" applyAlignment="1" applyProtection="1">
      <alignment horizontal="right" vertical="center"/>
    </xf>
    <xf numFmtId="3" fontId="3" fillId="18" borderId="0" xfId="2" applyNumberFormat="1" applyFont="1" applyFill="1" applyAlignment="1" applyProtection="1">
      <alignment horizontal="right" vertical="center"/>
    </xf>
    <xf numFmtId="3" fontId="3" fillId="15" borderId="0" xfId="2" applyNumberFormat="1" applyFont="1" applyFill="1" applyAlignment="1">
      <alignment horizontal="right" vertical="center"/>
    </xf>
    <xf numFmtId="0" fontId="177" fillId="22" borderId="0" xfId="2" applyFont="1" applyFill="1" applyAlignment="1">
      <alignment horizontal="left" vertical="center"/>
    </xf>
    <xf numFmtId="3" fontId="11" fillId="15" borderId="0" xfId="2" applyNumberFormat="1" applyFont="1" applyFill="1" applyAlignment="1">
      <alignment horizontal="center" vertical="center"/>
    </xf>
    <xf numFmtId="179" fontId="168" fillId="17" borderId="4" xfId="2" applyNumberFormat="1" applyFont="1" applyFill="1" applyBorder="1" applyAlignment="1" applyProtection="1">
      <alignment horizontal="center" vertical="center"/>
    </xf>
    <xf numFmtId="0" fontId="3" fillId="15" borderId="0" xfId="2" quotePrefix="1" applyFont="1" applyFill="1" applyAlignment="1" applyProtection="1">
      <alignment vertical="center"/>
    </xf>
    <xf numFmtId="0" fontId="3" fillId="15" borderId="0" xfId="2" applyFont="1" applyFill="1" applyAlignment="1" applyProtection="1">
      <alignment vertical="center"/>
    </xf>
    <xf numFmtId="0" fontId="3" fillId="15" borderId="0" xfId="2" applyFont="1" applyFill="1" applyAlignment="1" applyProtection="1">
      <alignment vertical="center" wrapText="1"/>
    </xf>
    <xf numFmtId="0" fontId="3" fillId="15" borderId="0" xfId="2" applyFont="1" applyFill="1" applyAlignment="1" applyProtection="1">
      <alignment horizontal="center" vertical="center"/>
    </xf>
    <xf numFmtId="0" fontId="11" fillId="0" borderId="0" xfId="2" applyFont="1" applyAlignment="1" applyProtection="1">
      <alignment horizontal="center" vertical="center"/>
    </xf>
    <xf numFmtId="186" fontId="169" fillId="19" borderId="3" xfId="2" applyNumberFormat="1" applyFont="1" applyFill="1" applyBorder="1" applyAlignment="1" applyProtection="1">
      <alignment horizontal="center" vertical="center"/>
    </xf>
    <xf numFmtId="0" fontId="11" fillId="15" borderId="0" xfId="2" quotePrefix="1" applyFont="1" applyFill="1" applyAlignment="1" applyProtection="1">
      <alignment vertical="center"/>
    </xf>
    <xf numFmtId="0" fontId="56" fillId="15" borderId="0" xfId="2" applyFont="1" applyFill="1" applyAlignment="1" applyProtection="1">
      <alignment horizontal="left" vertical="center"/>
    </xf>
    <xf numFmtId="0" fontId="3" fillId="15" borderId="0" xfId="2" applyFont="1" applyFill="1" applyAlignment="1" applyProtection="1">
      <alignment horizontal="left" vertical="center"/>
    </xf>
    <xf numFmtId="0" fontId="6" fillId="0" borderId="0" xfId="10" quotePrefix="1" applyFont="1" applyFill="1" applyBorder="1" applyAlignment="1" applyProtection="1">
      <alignment horizontal="right" vertical="center"/>
    </xf>
    <xf numFmtId="3" fontId="3" fillId="15" borderId="0" xfId="2" applyNumberFormat="1" applyFont="1" applyFill="1" applyAlignment="1" applyProtection="1">
      <alignment horizontal="right" vertical="center"/>
    </xf>
    <xf numFmtId="49" fontId="169" fillId="17" borderId="3" xfId="0" applyNumberFormat="1" applyFont="1" applyFill="1" applyBorder="1" applyAlignment="1" applyProtection="1">
      <alignment horizontal="center" vertical="center"/>
    </xf>
    <xf numFmtId="3" fontId="3" fillId="15" borderId="0" xfId="2" applyNumberFormat="1" applyFont="1" applyFill="1" applyBorder="1" applyAlignment="1" applyProtection="1">
      <alignment horizontal="right" vertical="center"/>
      <protection locked="0"/>
    </xf>
    <xf numFmtId="0" fontId="3" fillId="15" borderId="47" xfId="2" applyFont="1" applyFill="1" applyBorder="1" applyAlignment="1" applyProtection="1">
      <alignment vertical="center"/>
    </xf>
    <xf numFmtId="0" fontId="3" fillId="15" borderId="47" xfId="2" applyFont="1" applyFill="1" applyBorder="1" applyAlignment="1" applyProtection="1">
      <alignment vertical="center" wrapText="1"/>
    </xf>
    <xf numFmtId="3" fontId="6" fillId="15" borderId="0" xfId="2" applyNumberFormat="1" applyFont="1" applyFill="1" applyAlignment="1" applyProtection="1">
      <alignment horizontal="right" vertical="center"/>
    </xf>
    <xf numFmtId="0" fontId="6" fillId="15" borderId="0" xfId="2" quotePrefix="1" applyFont="1" applyFill="1" applyAlignment="1" applyProtection="1">
      <alignment horizontal="right" vertical="center"/>
    </xf>
    <xf numFmtId="3" fontId="3" fillId="15" borderId="0" xfId="2" quotePrefix="1" applyNumberFormat="1" applyFont="1" applyFill="1" applyAlignment="1">
      <alignment horizontal="right" vertical="center"/>
    </xf>
    <xf numFmtId="3" fontId="11" fillId="0" borderId="0" xfId="2" quotePrefix="1" applyNumberFormat="1" applyFont="1" applyAlignment="1">
      <alignment horizontal="right" vertical="center"/>
    </xf>
    <xf numFmtId="3" fontId="11" fillId="15" borderId="0" xfId="2" quotePrefix="1" applyNumberFormat="1" applyFont="1" applyFill="1" applyAlignment="1">
      <alignment horizontal="right" vertical="center"/>
    </xf>
    <xf numFmtId="0" fontId="178" fillId="23" borderId="5" xfId="2" applyFont="1" applyFill="1" applyBorder="1" applyAlignment="1" applyProtection="1">
      <alignment vertical="center"/>
    </xf>
    <xf numFmtId="0" fontId="178" fillId="23" borderId="6" xfId="2" applyFont="1" applyFill="1" applyBorder="1" applyAlignment="1" applyProtection="1">
      <alignment horizontal="center" vertical="center"/>
    </xf>
    <xf numFmtId="0" fontId="179" fillId="23" borderId="7" xfId="2" applyFont="1" applyFill="1" applyBorder="1" applyAlignment="1" applyProtection="1">
      <alignment horizontal="center" vertical="center" wrapText="1"/>
    </xf>
    <xf numFmtId="0" fontId="180" fillId="23" borderId="11" xfId="2" applyFont="1" applyFill="1" applyBorder="1" applyAlignment="1" applyProtection="1">
      <alignment horizontal="center" vertical="center"/>
    </xf>
    <xf numFmtId="0" fontId="180" fillId="23" borderId="15" xfId="2" applyFont="1" applyFill="1" applyBorder="1" applyAlignment="1" applyProtection="1">
      <alignment horizontal="center" vertical="center"/>
    </xf>
    <xf numFmtId="0" fontId="14" fillId="0" borderId="48" xfId="10" applyFont="1" applyFill="1" applyBorder="1" applyAlignment="1" applyProtection="1">
      <alignment horizontal="center" vertical="center" wrapText="1"/>
    </xf>
    <xf numFmtId="1" fontId="181" fillId="24" borderId="8" xfId="2" applyNumberFormat="1" applyFont="1" applyFill="1" applyBorder="1" applyAlignment="1" applyProtection="1">
      <alignment horizontal="center" vertical="center" wrapText="1"/>
    </xf>
    <xf numFmtId="1" fontId="181" fillId="24" borderId="3" xfId="2" applyNumberFormat="1" applyFont="1" applyFill="1" applyBorder="1" applyAlignment="1" applyProtection="1">
      <alignment horizontal="center" vertical="center" wrapText="1"/>
    </xf>
    <xf numFmtId="1" fontId="181" fillId="24" borderId="9" xfId="2" applyNumberFormat="1" applyFont="1" applyFill="1" applyBorder="1" applyAlignment="1" applyProtection="1">
      <alignment horizontal="center" vertical="center" wrapText="1"/>
    </xf>
    <xf numFmtId="0" fontId="182" fillId="23" borderId="10" xfId="2" applyFont="1" applyFill="1" applyBorder="1" applyAlignment="1" applyProtection="1">
      <alignment horizontal="center" vertical="center" wrapText="1"/>
    </xf>
    <xf numFmtId="0" fontId="62" fillId="22" borderId="0" xfId="2" applyFont="1" applyFill="1" applyAlignment="1">
      <alignment horizontal="left" vertical="center"/>
    </xf>
    <xf numFmtId="0" fontId="3" fillId="15" borderId="49" xfId="2" applyFont="1" applyFill="1" applyBorder="1" applyAlignment="1" applyProtection="1">
      <alignment horizontal="left" vertical="center"/>
    </xf>
    <xf numFmtId="0" fontId="3" fillId="15" borderId="50" xfId="2" applyFont="1" applyFill="1" applyBorder="1" applyAlignment="1" applyProtection="1">
      <alignment horizontal="center" vertical="center"/>
    </xf>
    <xf numFmtId="0" fontId="183" fillId="15" borderId="9" xfId="2" applyFont="1" applyFill="1" applyBorder="1" applyAlignment="1" applyProtection="1">
      <alignment horizontal="left" vertical="center" wrapText="1"/>
    </xf>
    <xf numFmtId="3" fontId="44" fillId="15" borderId="8" xfId="2" quotePrefix="1" applyNumberFormat="1" applyFont="1" applyFill="1" applyBorder="1" applyAlignment="1" applyProtection="1">
      <alignment horizontal="center" vertical="center"/>
    </xf>
    <xf numFmtId="3" fontId="44" fillId="15" borderId="3" xfId="2" quotePrefix="1" applyNumberFormat="1" applyFont="1" applyFill="1" applyBorder="1" applyAlignment="1" applyProtection="1">
      <alignment horizontal="center" vertical="center"/>
    </xf>
    <xf numFmtId="3" fontId="44" fillId="15" borderId="9" xfId="2" quotePrefix="1" applyNumberFormat="1" applyFont="1" applyFill="1" applyBorder="1" applyAlignment="1" applyProtection="1">
      <alignment horizontal="center" vertical="center"/>
    </xf>
    <xf numFmtId="3" fontId="29" fillId="15" borderId="10" xfId="2" quotePrefix="1" applyNumberFormat="1" applyFont="1" applyFill="1" applyBorder="1" applyAlignment="1" applyProtection="1">
      <alignment horizontal="center" vertical="center"/>
    </xf>
    <xf numFmtId="0" fontId="3" fillId="15" borderId="17" xfId="2" applyFont="1" applyFill="1" applyBorder="1" applyAlignment="1" applyProtection="1">
      <alignment horizontal="center" vertical="center" wrapText="1"/>
    </xf>
    <xf numFmtId="0" fontId="3" fillId="15" borderId="0" xfId="2" applyFont="1" applyFill="1" applyBorder="1" applyAlignment="1" applyProtection="1">
      <alignment horizontal="center" vertical="center" wrapText="1"/>
    </xf>
    <xf numFmtId="0" fontId="3" fillId="15" borderId="50" xfId="2" applyFont="1" applyFill="1" applyBorder="1" applyAlignment="1" applyProtection="1">
      <alignment horizontal="center" vertical="center" wrapText="1"/>
    </xf>
    <xf numFmtId="3" fontId="6" fillId="15" borderId="50" xfId="2" applyNumberFormat="1" applyFont="1" applyFill="1" applyBorder="1" applyAlignment="1" applyProtection="1">
      <alignment horizontal="right" vertical="center"/>
    </xf>
    <xf numFmtId="3" fontId="3" fillId="15" borderId="50" xfId="2" applyNumberFormat="1" applyFont="1" applyFill="1" applyBorder="1" applyAlignment="1" applyProtection="1">
      <alignment horizontal="right" vertical="center"/>
    </xf>
    <xf numFmtId="3" fontId="3" fillId="15" borderId="51" xfId="2" applyNumberFormat="1" applyFont="1" applyFill="1" applyBorder="1" applyAlignment="1" applyProtection="1">
      <alignment horizontal="right" vertical="center"/>
    </xf>
    <xf numFmtId="3" fontId="6" fillId="15" borderId="52" xfId="2" applyNumberFormat="1" applyFont="1" applyFill="1" applyBorder="1" applyAlignment="1" applyProtection="1">
      <alignment horizontal="right" vertical="center"/>
    </xf>
    <xf numFmtId="181" fontId="184" fillId="24" borderId="31" xfId="10" quotePrefix="1" applyNumberFormat="1" applyFont="1" applyFill="1" applyBorder="1" applyAlignment="1" applyProtection="1">
      <alignment horizontal="right" vertical="center"/>
    </xf>
    <xf numFmtId="3" fontId="181" fillId="24" borderId="52" xfId="2" applyNumberFormat="1" applyFont="1" applyFill="1" applyBorder="1" applyAlignment="1" applyProtection="1">
      <alignment horizontal="right" vertical="center"/>
    </xf>
    <xf numFmtId="3" fontId="183" fillId="24" borderId="8" xfId="2" applyNumberFormat="1" applyFont="1" applyFill="1" applyBorder="1" applyAlignment="1" applyProtection="1">
      <alignment horizontal="right" vertical="center"/>
    </xf>
    <xf numFmtId="3" fontId="183" fillId="24" borderId="3" xfId="2" applyNumberFormat="1" applyFont="1" applyFill="1" applyBorder="1" applyAlignment="1" applyProtection="1">
      <alignment horizontal="right" vertical="center"/>
    </xf>
    <xf numFmtId="3" fontId="183" fillId="24" borderId="9" xfId="2" applyNumberFormat="1" applyFont="1" applyFill="1" applyBorder="1" applyAlignment="1" applyProtection="1">
      <alignment horizontal="right" vertical="center"/>
    </xf>
    <xf numFmtId="0" fontId="185" fillId="22" borderId="0" xfId="2" applyFont="1" applyFill="1" applyAlignment="1">
      <alignment horizontal="left" vertical="center"/>
    </xf>
    <xf numFmtId="0" fontId="3" fillId="15" borderId="17" xfId="10" applyFont="1" applyFill="1" applyBorder="1" applyAlignment="1" applyProtection="1">
      <alignment horizontal="right" vertical="center"/>
    </xf>
    <xf numFmtId="181" fontId="9" fillId="15" borderId="18" xfId="10" quotePrefix="1" applyNumberFormat="1" applyFont="1" applyFill="1" applyBorder="1" applyAlignment="1" applyProtection="1">
      <alignment horizontal="right" vertical="center"/>
    </xf>
    <xf numFmtId="0" fontId="3" fillId="15" borderId="19" xfId="10" applyFont="1" applyFill="1" applyBorder="1" applyAlignment="1" applyProtection="1">
      <alignment horizontal="left" vertical="center" wrapText="1"/>
    </xf>
    <xf numFmtId="3" fontId="6" fillId="15" borderId="53" xfId="2" applyNumberFormat="1" applyFont="1" applyFill="1" applyBorder="1" applyAlignment="1" applyProtection="1">
      <alignment horizontal="right" vertical="center"/>
    </xf>
    <xf numFmtId="3" fontId="12" fillId="15" borderId="20" xfId="2" applyNumberFormat="1" applyFont="1" applyFill="1" applyBorder="1" applyAlignment="1" applyProtection="1">
      <alignment horizontal="right" vertical="center"/>
    </xf>
    <xf numFmtId="3" fontId="12" fillId="15" borderId="18" xfId="2" applyNumberFormat="1" applyFont="1" applyFill="1" applyBorder="1" applyAlignment="1" applyProtection="1">
      <alignment horizontal="right" vertical="center"/>
    </xf>
    <xf numFmtId="3" fontId="12" fillId="15" borderId="21" xfId="2" applyNumberFormat="1" applyFont="1" applyFill="1" applyBorder="1" applyAlignment="1" applyProtection="1">
      <alignment horizontal="right" vertical="center"/>
    </xf>
    <xf numFmtId="181" fontId="9" fillId="15" borderId="34" xfId="10" quotePrefix="1" applyNumberFormat="1" applyFont="1" applyFill="1" applyBorder="1" applyAlignment="1" applyProtection="1">
      <alignment horizontal="right" vertical="center"/>
    </xf>
    <xf numFmtId="0" fontId="3" fillId="15" borderId="32" xfId="10" applyFont="1" applyFill="1" applyBorder="1" applyAlignment="1" applyProtection="1">
      <alignment horizontal="left" vertical="center" wrapText="1"/>
    </xf>
    <xf numFmtId="3" fontId="6" fillId="15" borderId="54" xfId="2" applyNumberFormat="1" applyFont="1" applyFill="1" applyBorder="1" applyAlignment="1" applyProtection="1">
      <alignment horizontal="right" vertical="center"/>
    </xf>
    <xf numFmtId="3" fontId="12" fillId="15" borderId="33" xfId="2" applyNumberFormat="1" applyFont="1" applyFill="1" applyBorder="1" applyAlignment="1" applyProtection="1">
      <alignment horizontal="right" vertical="center"/>
    </xf>
    <xf numFmtId="3" fontId="12" fillId="15" borderId="34" xfId="2" applyNumberFormat="1" applyFont="1" applyFill="1" applyBorder="1" applyAlignment="1" applyProtection="1">
      <alignment horizontal="right" vertical="center"/>
    </xf>
    <xf numFmtId="3" fontId="12" fillId="15" borderId="35" xfId="2" applyNumberFormat="1" applyFont="1" applyFill="1" applyBorder="1" applyAlignment="1" applyProtection="1">
      <alignment horizontal="right" vertical="center"/>
    </xf>
    <xf numFmtId="181" fontId="6" fillId="15" borderId="17" xfId="10" quotePrefix="1" applyNumberFormat="1" applyFont="1" applyFill="1" applyBorder="1" applyAlignment="1" applyProtection="1">
      <alignment horizontal="right" vertical="center"/>
    </xf>
    <xf numFmtId="0" fontId="6" fillId="15" borderId="17" xfId="10" quotePrefix="1" applyFont="1" applyFill="1" applyBorder="1" applyAlignment="1" applyProtection="1">
      <alignment horizontal="right" vertical="center"/>
    </xf>
    <xf numFmtId="181" fontId="9" fillId="15" borderId="22" xfId="10" quotePrefix="1" applyNumberFormat="1" applyFont="1" applyFill="1" applyBorder="1" applyAlignment="1" applyProtection="1">
      <alignment horizontal="right" vertical="center"/>
    </xf>
    <xf numFmtId="0" fontId="3" fillId="15" borderId="23" xfId="10" applyFont="1" applyFill="1" applyBorder="1" applyAlignment="1" applyProtection="1">
      <alignment vertical="center" wrapText="1"/>
    </xf>
    <xf numFmtId="3" fontId="6" fillId="15" borderId="55" xfId="2" applyNumberFormat="1" applyFont="1" applyFill="1" applyBorder="1" applyAlignment="1" applyProtection="1">
      <alignment horizontal="right" vertical="center"/>
    </xf>
    <xf numFmtId="3" fontId="12" fillId="15" borderId="24" xfId="2" applyNumberFormat="1" applyFont="1" applyFill="1" applyBorder="1" applyAlignment="1" applyProtection="1">
      <alignment horizontal="right" vertical="center"/>
    </xf>
    <xf numFmtId="3" fontId="12" fillId="15" borderId="22" xfId="2" applyNumberFormat="1" applyFont="1" applyFill="1" applyBorder="1" applyAlignment="1" applyProtection="1">
      <alignment horizontal="right" vertical="center"/>
    </xf>
    <xf numFmtId="3" fontId="12" fillId="15" borderId="25" xfId="2" applyNumberFormat="1" applyFont="1" applyFill="1" applyBorder="1" applyAlignment="1" applyProtection="1">
      <alignment horizontal="right" vertical="center"/>
    </xf>
    <xf numFmtId="0" fontId="6" fillId="15" borderId="17" xfId="10" applyFont="1" applyFill="1" applyBorder="1" applyAlignment="1" applyProtection="1">
      <alignment horizontal="right" vertical="center"/>
    </xf>
    <xf numFmtId="0" fontId="8" fillId="15" borderId="23" xfId="10" applyFont="1" applyFill="1" applyBorder="1" applyAlignment="1" applyProtection="1">
      <alignment horizontal="left" vertical="center" wrapText="1"/>
    </xf>
    <xf numFmtId="0" fontId="8" fillId="15" borderId="32" xfId="10" applyFont="1" applyFill="1" applyBorder="1" applyAlignment="1" applyProtection="1">
      <alignment vertical="center" wrapText="1"/>
    </xf>
    <xf numFmtId="181" fontId="15" fillId="15" borderId="18" xfId="10" quotePrefix="1" applyNumberFormat="1" applyFont="1" applyFill="1" applyBorder="1" applyAlignment="1" applyProtection="1">
      <alignment horizontal="right"/>
    </xf>
    <xf numFmtId="0" fontId="16" fillId="15" borderId="19" xfId="10" applyFont="1" applyFill="1" applyBorder="1" applyAlignment="1" applyProtection="1">
      <alignment wrapText="1"/>
    </xf>
    <xf numFmtId="181" fontId="15" fillId="15" borderId="22" xfId="10" quotePrefix="1" applyNumberFormat="1" applyFont="1" applyFill="1" applyBorder="1" applyAlignment="1" applyProtection="1">
      <alignment horizontal="right"/>
    </xf>
    <xf numFmtId="0" fontId="16" fillId="15" borderId="23" xfId="10" applyFont="1" applyFill="1" applyBorder="1" applyAlignment="1" applyProtection="1">
      <alignment wrapText="1"/>
    </xf>
    <xf numFmtId="181" fontId="6" fillId="15" borderId="56" xfId="10" quotePrefix="1" applyNumberFormat="1" applyFont="1" applyFill="1" applyBorder="1" applyAlignment="1" applyProtection="1">
      <alignment horizontal="right" vertical="center"/>
    </xf>
    <xf numFmtId="0" fontId="17" fillId="15" borderId="23" xfId="10" applyFont="1" applyFill="1" applyBorder="1" applyAlignment="1" applyProtection="1">
      <alignment wrapText="1"/>
    </xf>
    <xf numFmtId="181" fontId="15" fillId="15" borderId="34" xfId="10" quotePrefix="1" applyNumberFormat="1" applyFont="1" applyFill="1" applyBorder="1" applyAlignment="1" applyProtection="1">
      <alignment horizontal="right" vertical="center"/>
    </xf>
    <xf numFmtId="0" fontId="16" fillId="15" borderId="32" xfId="10" applyFont="1" applyFill="1" applyBorder="1" applyAlignment="1" applyProtection="1">
      <alignment wrapText="1"/>
    </xf>
    <xf numFmtId="3" fontId="184" fillId="24" borderId="52" xfId="2" applyNumberFormat="1" applyFont="1" applyFill="1" applyBorder="1" applyAlignment="1" applyProtection="1">
      <alignment horizontal="right" vertical="center"/>
    </xf>
    <xf numFmtId="0" fontId="3" fillId="15" borderId="19" xfId="10" applyFont="1" applyFill="1" applyBorder="1" applyAlignment="1" applyProtection="1">
      <alignment vertical="center" wrapText="1"/>
    </xf>
    <xf numFmtId="181" fontId="9" fillId="15" borderId="27" xfId="10" quotePrefix="1" applyNumberFormat="1" applyFont="1" applyFill="1" applyBorder="1" applyAlignment="1" applyProtection="1">
      <alignment horizontal="right" vertical="center"/>
    </xf>
    <xf numFmtId="0" fontId="3" fillId="15" borderId="38" xfId="10" applyFont="1" applyFill="1" applyBorder="1" applyAlignment="1" applyProtection="1">
      <alignment vertical="center" wrapText="1"/>
    </xf>
    <xf numFmtId="3" fontId="6" fillId="15" borderId="57" xfId="2" applyNumberFormat="1" applyFont="1" applyFill="1" applyBorder="1" applyAlignment="1" applyProtection="1">
      <alignment horizontal="right" vertical="center"/>
    </xf>
    <xf numFmtId="3" fontId="12" fillId="15" borderId="29" xfId="2" applyNumberFormat="1" applyFont="1" applyFill="1" applyBorder="1" applyAlignment="1" applyProtection="1">
      <alignment horizontal="right" vertical="center"/>
    </xf>
    <xf numFmtId="3" fontId="12" fillId="15" borderId="27" xfId="2" applyNumberFormat="1" applyFont="1" applyFill="1" applyBorder="1" applyAlignment="1" applyProtection="1">
      <alignment horizontal="right" vertical="center"/>
    </xf>
    <xf numFmtId="3" fontId="12" fillId="15" borderId="30" xfId="2" applyNumberFormat="1" applyFont="1" applyFill="1" applyBorder="1" applyAlignment="1" applyProtection="1">
      <alignment horizontal="right" vertical="center"/>
    </xf>
    <xf numFmtId="181" fontId="9" fillId="15" borderId="58" xfId="10" quotePrefix="1" applyNumberFormat="1" applyFont="1" applyFill="1" applyBorder="1" applyAlignment="1" applyProtection="1">
      <alignment horizontal="right" vertical="center"/>
    </xf>
    <xf numFmtId="0" fontId="3" fillId="15" borderId="59" xfId="10" applyFont="1" applyFill="1" applyBorder="1" applyAlignment="1" applyProtection="1">
      <alignment horizontal="left" vertical="center" wrapText="1"/>
    </xf>
    <xf numFmtId="3" fontId="6" fillId="15" borderId="60" xfId="2" applyNumberFormat="1" applyFont="1" applyFill="1" applyBorder="1" applyAlignment="1" applyProtection="1">
      <alignment horizontal="right" vertical="center"/>
    </xf>
    <xf numFmtId="3" fontId="12" fillId="15" borderId="61" xfId="2" applyNumberFormat="1" applyFont="1" applyFill="1" applyBorder="1" applyAlignment="1" applyProtection="1">
      <alignment horizontal="right" vertical="center"/>
    </xf>
    <xf numFmtId="3" fontId="12" fillId="15" borderId="58" xfId="2" applyNumberFormat="1" applyFont="1" applyFill="1" applyBorder="1" applyAlignment="1" applyProtection="1">
      <alignment horizontal="right" vertical="center"/>
    </xf>
    <xf numFmtId="3" fontId="12" fillId="15" borderId="62" xfId="2" applyNumberFormat="1" applyFont="1" applyFill="1" applyBorder="1" applyAlignment="1" applyProtection="1">
      <alignment horizontal="right" vertical="center"/>
    </xf>
    <xf numFmtId="181" fontId="9" fillId="15" borderId="63" xfId="10" quotePrefix="1" applyNumberFormat="1" applyFont="1" applyFill="1" applyBorder="1" applyAlignment="1" applyProtection="1">
      <alignment horizontal="right" vertical="center"/>
    </xf>
    <xf numFmtId="0" fontId="3" fillId="15" borderId="64" xfId="10" applyFont="1" applyFill="1" applyBorder="1" applyAlignment="1" applyProtection="1">
      <alignment vertical="center" wrapText="1"/>
    </xf>
    <xf numFmtId="3" fontId="6" fillId="15" borderId="65" xfId="2" applyNumberFormat="1" applyFont="1" applyFill="1" applyBorder="1" applyAlignment="1" applyProtection="1">
      <alignment horizontal="right" vertical="center"/>
    </xf>
    <xf numFmtId="3" fontId="12" fillId="15" borderId="66" xfId="2" applyNumberFormat="1" applyFont="1" applyFill="1" applyBorder="1" applyAlignment="1" applyProtection="1">
      <alignment horizontal="right" vertical="center"/>
    </xf>
    <xf numFmtId="3" fontId="12" fillId="15" borderId="63" xfId="2" applyNumberFormat="1" applyFont="1" applyFill="1" applyBorder="1" applyAlignment="1" applyProtection="1">
      <alignment horizontal="right" vertical="center"/>
    </xf>
    <xf numFmtId="3" fontId="12" fillId="15" borderId="67" xfId="2" applyNumberFormat="1" applyFont="1" applyFill="1" applyBorder="1" applyAlignment="1" applyProtection="1">
      <alignment horizontal="right" vertical="center"/>
    </xf>
    <xf numFmtId="0" fontId="63" fillId="22" borderId="0" xfId="2" applyFont="1" applyFill="1" applyAlignment="1">
      <alignment horizontal="left" vertical="center"/>
    </xf>
    <xf numFmtId="0" fontId="3" fillId="15" borderId="59" xfId="10" applyFont="1" applyFill="1" applyBorder="1" applyAlignment="1" applyProtection="1">
      <alignment vertical="center" wrapText="1"/>
    </xf>
    <xf numFmtId="0" fontId="8" fillId="15" borderId="64" xfId="10" applyFont="1" applyFill="1" applyBorder="1" applyAlignment="1" applyProtection="1">
      <alignment horizontal="left" vertical="center" wrapText="1"/>
    </xf>
    <xf numFmtId="181" fontId="9" fillId="15" borderId="68" xfId="10" quotePrefix="1" applyNumberFormat="1" applyFont="1" applyFill="1" applyBorder="1" applyAlignment="1" applyProtection="1">
      <alignment horizontal="right" vertical="center"/>
    </xf>
    <xf numFmtId="0" fontId="8" fillId="15" borderId="69" xfId="10" applyFont="1" applyFill="1" applyBorder="1" applyAlignment="1" applyProtection="1">
      <alignment horizontal="left" vertical="center" wrapText="1"/>
    </xf>
    <xf numFmtId="3" fontId="6" fillId="15" borderId="70" xfId="2" applyNumberFormat="1" applyFont="1" applyFill="1" applyBorder="1" applyAlignment="1" applyProtection="1">
      <alignment horizontal="right" vertical="center"/>
    </xf>
    <xf numFmtId="3" fontId="12" fillId="15" borderId="71" xfId="2" applyNumberFormat="1" applyFont="1" applyFill="1" applyBorder="1" applyAlignment="1" applyProtection="1">
      <alignment horizontal="right" vertical="center"/>
    </xf>
    <xf numFmtId="3" fontId="12" fillId="15" borderId="68" xfId="2" applyNumberFormat="1" applyFont="1" applyFill="1" applyBorder="1" applyAlignment="1" applyProtection="1">
      <alignment horizontal="right" vertical="center"/>
    </xf>
    <xf numFmtId="3" fontId="12" fillId="15" borderId="72" xfId="2" applyNumberFormat="1" applyFont="1" applyFill="1" applyBorder="1" applyAlignment="1" applyProtection="1">
      <alignment horizontal="right" vertical="center"/>
    </xf>
    <xf numFmtId="0" fontId="3" fillId="15" borderId="32" xfId="10" applyFont="1" applyFill="1" applyBorder="1" applyAlignment="1" applyProtection="1">
      <alignment vertical="center" wrapText="1"/>
    </xf>
    <xf numFmtId="0" fontId="13" fillId="15" borderId="19" xfId="10" applyFont="1" applyFill="1" applyBorder="1" applyAlignment="1" applyProtection="1">
      <alignment horizontal="left" vertical="center" wrapText="1"/>
    </xf>
    <xf numFmtId="0" fontId="6" fillId="15" borderId="17" xfId="10" quotePrefix="1" applyFont="1" applyFill="1" applyBorder="1" applyAlignment="1" applyProtection="1">
      <alignment horizontal="center" vertical="center"/>
    </xf>
    <xf numFmtId="0" fontId="13" fillId="15" borderId="23" xfId="10" applyFont="1" applyFill="1" applyBorder="1" applyAlignment="1" applyProtection="1">
      <alignment horizontal="left" vertical="center" wrapText="1"/>
    </xf>
    <xf numFmtId="0" fontId="13" fillId="15" borderId="32" xfId="10" applyFont="1" applyFill="1" applyBorder="1" applyAlignment="1" applyProtection="1">
      <alignment horizontal="left" vertical="center" wrapText="1"/>
    </xf>
    <xf numFmtId="0" fontId="8" fillId="15" borderId="19" xfId="10" applyFont="1" applyFill="1" applyBorder="1" applyAlignment="1" applyProtection="1">
      <alignment horizontal="left" vertical="center" wrapText="1"/>
    </xf>
    <xf numFmtId="0" fontId="8" fillId="15" borderId="32" xfId="10" applyFont="1" applyFill="1" applyBorder="1" applyAlignment="1" applyProtection="1">
      <alignment horizontal="left" vertical="center" wrapText="1"/>
    </xf>
    <xf numFmtId="0" fontId="6" fillId="15" borderId="17" xfId="10" applyFont="1" applyFill="1" applyBorder="1" applyAlignment="1" applyProtection="1">
      <alignment horizontal="center" vertical="center"/>
    </xf>
    <xf numFmtId="0" fontId="8" fillId="15" borderId="19" xfId="2" applyFont="1" applyFill="1" applyBorder="1" applyAlignment="1" applyProtection="1">
      <alignment vertical="center" wrapText="1"/>
    </xf>
    <xf numFmtId="0" fontId="8" fillId="15" borderId="64" xfId="2" applyFont="1" applyFill="1" applyBorder="1" applyAlignment="1" applyProtection="1">
      <alignment vertical="center" wrapText="1"/>
    </xf>
    <xf numFmtId="181" fontId="9" fillId="15" borderId="1" xfId="10" quotePrefix="1" applyNumberFormat="1" applyFont="1" applyFill="1" applyBorder="1" applyAlignment="1" applyProtection="1">
      <alignment horizontal="right" vertical="center"/>
    </xf>
    <xf numFmtId="0" fontId="8" fillId="15" borderId="0" xfId="2" applyFont="1" applyFill="1" applyBorder="1" applyAlignment="1" applyProtection="1">
      <alignment vertical="center" wrapText="1"/>
    </xf>
    <xf numFmtId="3" fontId="6" fillId="15" borderId="73" xfId="2" applyNumberFormat="1" applyFont="1" applyFill="1" applyBorder="1" applyAlignment="1" applyProtection="1">
      <alignment horizontal="right" vertical="center"/>
    </xf>
    <xf numFmtId="3" fontId="12" fillId="15" borderId="56" xfId="2" applyNumberFormat="1" applyFont="1" applyFill="1" applyBorder="1" applyAlignment="1" applyProtection="1">
      <alignment horizontal="right" vertical="center"/>
    </xf>
    <xf numFmtId="3" fontId="12" fillId="15" borderId="1" xfId="2" applyNumberFormat="1" applyFont="1" applyFill="1" applyBorder="1" applyAlignment="1" applyProtection="1">
      <alignment horizontal="right" vertical="center"/>
    </xf>
    <xf numFmtId="3" fontId="12" fillId="15" borderId="74" xfId="2" applyNumberFormat="1" applyFont="1" applyFill="1" applyBorder="1" applyAlignment="1" applyProtection="1">
      <alignment horizontal="right" vertical="center"/>
    </xf>
    <xf numFmtId="0" fontId="8" fillId="15" borderId="69" xfId="2" applyFont="1" applyFill="1" applyBorder="1" applyAlignment="1" applyProtection="1">
      <alignment vertical="center" wrapText="1"/>
    </xf>
    <xf numFmtId="0" fontId="8" fillId="15" borderId="59" xfId="2" applyFont="1" applyFill="1" applyBorder="1" applyAlignment="1" applyProtection="1">
      <alignment vertical="center" wrapText="1"/>
    </xf>
    <xf numFmtId="0" fontId="8" fillId="15" borderId="39" xfId="10" applyFont="1" applyFill="1" applyBorder="1" applyAlignment="1" applyProtection="1">
      <alignment horizontal="left" vertical="center" wrapText="1"/>
    </xf>
    <xf numFmtId="0" fontId="184" fillId="24" borderId="16" xfId="2" applyFont="1" applyFill="1" applyBorder="1" applyAlignment="1" applyProtection="1">
      <alignment vertical="center"/>
    </xf>
    <xf numFmtId="0" fontId="12" fillId="15" borderId="19" xfId="2" applyFont="1" applyFill="1" applyBorder="1" applyAlignment="1" applyProtection="1">
      <alignment vertical="center" wrapText="1"/>
    </xf>
    <xf numFmtId="0" fontId="12" fillId="15" borderId="23" xfId="2" applyFont="1" applyFill="1" applyBorder="1" applyAlignment="1" applyProtection="1">
      <alignment vertical="center" wrapText="1"/>
    </xf>
    <xf numFmtId="0" fontId="12" fillId="15" borderId="32" xfId="2" applyFont="1" applyFill="1" applyBorder="1" applyAlignment="1" applyProtection="1">
      <alignment vertical="center" wrapText="1"/>
    </xf>
    <xf numFmtId="178" fontId="3" fillId="15" borderId="17" xfId="10" applyNumberFormat="1" applyFont="1" applyFill="1" applyBorder="1" applyAlignment="1" applyProtection="1">
      <alignment horizontal="right" vertical="center"/>
    </xf>
    <xf numFmtId="0" fontId="3" fillId="15" borderId="23" xfId="10" applyFont="1" applyFill="1" applyBorder="1" applyAlignment="1" applyProtection="1">
      <alignment horizontal="left" vertical="center" wrapText="1"/>
    </xf>
    <xf numFmtId="0" fontId="8" fillId="15" borderId="19" xfId="10" applyFont="1" applyFill="1" applyBorder="1" applyAlignment="1" applyProtection="1">
      <alignment vertical="center" wrapText="1"/>
    </xf>
    <xf numFmtId="181" fontId="184" fillId="24" borderId="31" xfId="10" quotePrefix="1" applyNumberFormat="1" applyFont="1" applyFill="1" applyBorder="1" applyAlignment="1" applyProtection="1">
      <alignment horizontal="right"/>
    </xf>
    <xf numFmtId="178" fontId="3" fillId="15" borderId="17" xfId="10" applyNumberFormat="1" applyFont="1" applyFill="1" applyBorder="1" applyAlignment="1" applyProtection="1">
      <alignment horizontal="right"/>
    </xf>
    <xf numFmtId="181" fontId="9" fillId="15" borderId="18" xfId="10" quotePrefix="1" applyNumberFormat="1" applyFont="1" applyFill="1" applyBorder="1" applyAlignment="1" applyProtection="1">
      <alignment horizontal="right" vertical="top"/>
    </xf>
    <xf numFmtId="0" fontId="3" fillId="15" borderId="19" xfId="10" applyFont="1" applyFill="1" applyBorder="1" applyAlignment="1" applyProtection="1">
      <alignment vertical="top" wrapText="1"/>
    </xf>
    <xf numFmtId="181" fontId="9" fillId="15" borderId="22" xfId="10" quotePrefix="1" applyNumberFormat="1" applyFont="1" applyFill="1" applyBorder="1" applyAlignment="1" applyProtection="1">
      <alignment horizontal="right" vertical="top"/>
    </xf>
    <xf numFmtId="0" fontId="3" fillId="15" borderId="23" xfId="10" applyFont="1" applyFill="1" applyBorder="1" applyAlignment="1" applyProtection="1">
      <alignment vertical="top" wrapText="1"/>
    </xf>
    <xf numFmtId="181" fontId="9" fillId="15" borderId="34" xfId="10" quotePrefix="1" applyNumberFormat="1" applyFont="1" applyFill="1" applyBorder="1" applyAlignment="1" applyProtection="1">
      <alignment horizontal="right" vertical="top"/>
    </xf>
    <xf numFmtId="0" fontId="3" fillId="15" borderId="32" xfId="10" applyFont="1" applyFill="1" applyBorder="1" applyAlignment="1" applyProtection="1">
      <alignment vertical="top" wrapText="1"/>
    </xf>
    <xf numFmtId="181" fontId="9" fillId="15" borderId="27" xfId="10" quotePrefix="1" applyNumberFormat="1" applyFont="1" applyFill="1" applyBorder="1" applyAlignment="1" applyProtection="1">
      <alignment horizontal="right" vertical="top"/>
    </xf>
    <xf numFmtId="0" fontId="3" fillId="15" borderId="38" xfId="10" applyFont="1" applyFill="1" applyBorder="1" applyAlignment="1" applyProtection="1">
      <alignment vertical="top" wrapText="1"/>
    </xf>
    <xf numFmtId="181" fontId="186" fillId="15" borderId="75" xfId="10" quotePrefix="1" applyNumberFormat="1" applyFont="1" applyFill="1" applyBorder="1" applyAlignment="1" applyProtection="1">
      <alignment horizontal="right" vertical="center"/>
    </xf>
    <xf numFmtId="0" fontId="186" fillId="15" borderId="76" xfId="10" applyFont="1" applyFill="1" applyBorder="1" applyProtection="1"/>
    <xf numFmtId="3" fontId="6" fillId="15" borderId="77" xfId="2" applyNumberFormat="1" applyFont="1" applyFill="1" applyBorder="1" applyAlignment="1" applyProtection="1">
      <alignment horizontal="right" vertical="center"/>
    </xf>
    <xf numFmtId="3" fontId="12" fillId="15" borderId="78" xfId="2" applyNumberFormat="1" applyFont="1" applyFill="1" applyBorder="1" applyAlignment="1" applyProtection="1">
      <alignment horizontal="right" vertical="center"/>
    </xf>
    <xf numFmtId="3" fontId="12" fillId="15" borderId="75" xfId="2" applyNumberFormat="1" applyFont="1" applyFill="1" applyBorder="1" applyAlignment="1" applyProtection="1">
      <alignment horizontal="right" vertical="center"/>
    </xf>
    <xf numFmtId="3" fontId="12" fillId="15" borderId="79" xfId="2" applyNumberFormat="1" applyFont="1" applyFill="1" applyBorder="1" applyAlignment="1" applyProtection="1">
      <alignment horizontal="right" vertical="center"/>
    </xf>
    <xf numFmtId="183" fontId="184" fillId="17" borderId="31" xfId="10" applyNumberFormat="1" applyFont="1" applyFill="1" applyBorder="1" applyAlignment="1" applyProtection="1">
      <alignment horizontal="right"/>
    </xf>
    <xf numFmtId="3" fontId="184" fillId="17" borderId="52" xfId="2" applyNumberFormat="1" applyFont="1" applyFill="1" applyBorder="1" applyAlignment="1" applyProtection="1">
      <alignment horizontal="right" vertical="center"/>
    </xf>
    <xf numFmtId="3" fontId="178" fillId="17" borderId="8" xfId="2" applyNumberFormat="1" applyFont="1" applyFill="1" applyBorder="1" applyAlignment="1" applyProtection="1">
      <alignment horizontal="right" vertical="center"/>
    </xf>
    <xf numFmtId="3" fontId="178" fillId="17" borderId="3" xfId="2" applyNumberFormat="1" applyFont="1" applyFill="1" applyBorder="1" applyAlignment="1" applyProtection="1">
      <alignment horizontal="right" vertical="center"/>
    </xf>
    <xf numFmtId="3" fontId="178" fillId="17" borderId="9" xfId="2" applyNumberFormat="1" applyFont="1" applyFill="1" applyBorder="1" applyAlignment="1" applyProtection="1">
      <alignment horizontal="right" vertical="center"/>
    </xf>
    <xf numFmtId="183" fontId="6" fillId="15" borderId="49" xfId="10" quotePrefix="1" applyNumberFormat="1" applyFont="1" applyFill="1" applyBorder="1" applyAlignment="1" applyProtection="1">
      <alignment horizontal="right" vertical="center"/>
    </xf>
    <xf numFmtId="0" fontId="6" fillId="15" borderId="50" xfId="2" applyFont="1" applyFill="1" applyBorder="1" applyAlignment="1" applyProtection="1">
      <alignment vertical="center"/>
    </xf>
    <xf numFmtId="0" fontId="6" fillId="15" borderId="0" xfId="2" applyFont="1" applyFill="1" applyBorder="1" applyAlignment="1" applyProtection="1">
      <alignment vertical="center" wrapText="1"/>
    </xf>
    <xf numFmtId="3" fontId="3" fillId="15" borderId="2" xfId="2" applyNumberFormat="1" applyFont="1" applyFill="1" applyBorder="1" applyAlignment="1" applyProtection="1">
      <alignment horizontal="right" vertical="center"/>
    </xf>
    <xf numFmtId="183" fontId="6" fillId="15" borderId="17" xfId="10" quotePrefix="1" applyNumberFormat="1" applyFont="1" applyFill="1" applyBorder="1" applyAlignment="1" applyProtection="1">
      <alignment horizontal="right" vertical="center"/>
    </xf>
    <xf numFmtId="0" fontId="3" fillId="15" borderId="0" xfId="2" applyFont="1" applyFill="1" applyBorder="1" applyAlignment="1" applyProtection="1">
      <alignment vertical="center"/>
    </xf>
    <xf numFmtId="183" fontId="187" fillId="23" borderId="40" xfId="10" applyNumberFormat="1" applyFont="1" applyFill="1" applyBorder="1" applyAlignment="1" applyProtection="1">
      <alignment horizontal="right" vertical="center"/>
    </xf>
    <xf numFmtId="0" fontId="180" fillId="23" borderId="41" xfId="10" applyFont="1" applyFill="1" applyBorder="1" applyAlignment="1" applyProtection="1">
      <alignment horizontal="right" vertical="center"/>
    </xf>
    <xf numFmtId="0" fontId="181" fillId="23" borderId="42" xfId="12" applyFont="1" applyFill="1" applyBorder="1" applyAlignment="1" applyProtection="1">
      <alignment horizontal="center" vertical="center" wrapText="1"/>
    </xf>
    <xf numFmtId="3" fontId="181" fillId="23" borderId="80" xfId="2" applyNumberFormat="1" applyFont="1" applyFill="1" applyBorder="1" applyAlignment="1" applyProtection="1">
      <alignment horizontal="right" vertical="center"/>
    </xf>
    <xf numFmtId="3" fontId="183" fillId="23" borderId="40" xfId="2" applyNumberFormat="1" applyFont="1" applyFill="1" applyBorder="1" applyAlignment="1" applyProtection="1">
      <alignment horizontal="right" vertical="center"/>
    </xf>
    <xf numFmtId="3" fontId="183" fillId="23" borderId="41" xfId="2" applyNumberFormat="1" applyFont="1" applyFill="1" applyBorder="1" applyAlignment="1" applyProtection="1">
      <alignment horizontal="right" vertical="center"/>
    </xf>
    <xf numFmtId="3" fontId="183" fillId="23" borderId="42" xfId="2" applyNumberFormat="1" applyFont="1" applyFill="1" applyBorder="1" applyAlignment="1" applyProtection="1">
      <alignment horizontal="right" vertical="center"/>
    </xf>
    <xf numFmtId="0" fontId="6" fillId="15" borderId="0" xfId="10" applyFont="1" applyFill="1" applyBorder="1" applyAlignment="1" applyProtection="1">
      <alignment horizontal="center" vertical="center"/>
    </xf>
    <xf numFmtId="0" fontId="3" fillId="15" borderId="0" xfId="2" applyFont="1" applyFill="1" applyBorder="1" applyAlignment="1" applyProtection="1">
      <alignment vertical="center" wrapText="1"/>
    </xf>
    <xf numFmtId="0" fontId="3" fillId="22" borderId="0" xfId="2" applyFont="1" applyFill="1" applyAlignment="1" applyProtection="1">
      <alignment vertical="center"/>
    </xf>
    <xf numFmtId="0" fontId="3" fillId="22" borderId="0" xfId="2" applyFont="1" applyFill="1" applyBorder="1" applyAlignment="1" applyProtection="1">
      <alignment vertical="center"/>
    </xf>
    <xf numFmtId="0" fontId="3" fillId="22" borderId="0" xfId="2" applyFont="1" applyFill="1" applyBorder="1" applyAlignment="1" applyProtection="1">
      <alignment vertical="center" wrapText="1"/>
    </xf>
    <xf numFmtId="3" fontId="3" fillId="22" borderId="0" xfId="2" applyNumberFormat="1" applyFont="1" applyFill="1" applyAlignment="1" applyProtection="1">
      <alignment horizontal="right" vertical="center"/>
    </xf>
    <xf numFmtId="0" fontId="3" fillId="25" borderId="0" xfId="2" applyFont="1" applyFill="1" applyAlignment="1">
      <alignment vertical="center"/>
    </xf>
    <xf numFmtId="0" fontId="11" fillId="15" borderId="0" xfId="2" applyFont="1" applyFill="1" applyAlignment="1" applyProtection="1">
      <alignment horizontal="left" vertical="center"/>
    </xf>
    <xf numFmtId="179" fontId="188" fillId="17" borderId="4" xfId="2" applyNumberFormat="1" applyFont="1" applyFill="1" applyBorder="1" applyAlignment="1" applyProtection="1">
      <alignment horizontal="center" vertical="center"/>
    </xf>
    <xf numFmtId="0" fontId="11" fillId="25" borderId="0" xfId="2" applyFont="1" applyFill="1" applyAlignment="1">
      <alignment vertical="center"/>
    </xf>
    <xf numFmtId="3" fontId="3" fillId="15" borderId="0" xfId="2" quotePrefix="1" applyNumberFormat="1" applyFont="1" applyFill="1" applyAlignment="1" applyProtection="1">
      <alignment horizontal="right" vertical="center"/>
    </xf>
    <xf numFmtId="0" fontId="11" fillId="15" borderId="0" xfId="2" applyFont="1" applyFill="1" applyAlignment="1" applyProtection="1">
      <alignment horizontal="center" vertical="center"/>
    </xf>
    <xf numFmtId="0" fontId="11" fillId="0" borderId="0" xfId="2" quotePrefix="1" applyFont="1" applyAlignment="1" applyProtection="1">
      <alignment vertical="center"/>
    </xf>
    <xf numFmtId="180" fontId="3" fillId="15" borderId="0" xfId="2" applyNumberFormat="1" applyFont="1" applyFill="1" applyAlignment="1" applyProtection="1">
      <alignment horizontal="left" vertical="center"/>
    </xf>
    <xf numFmtId="0" fontId="11" fillId="0" borderId="81" xfId="0" applyFont="1" applyFill="1" applyBorder="1" applyAlignment="1" applyProtection="1">
      <alignment horizontal="right" wrapText="1"/>
    </xf>
    <xf numFmtId="0" fontId="170" fillId="17" borderId="3" xfId="2" applyFont="1" applyFill="1" applyBorder="1" applyAlignment="1" applyProtection="1">
      <alignment horizontal="center" vertical="center"/>
    </xf>
    <xf numFmtId="0" fontId="189" fillId="25" borderId="5" xfId="2" applyFont="1" applyFill="1" applyBorder="1" applyAlignment="1" applyProtection="1">
      <alignment vertical="center"/>
    </xf>
    <xf numFmtId="0" fontId="189" fillId="25" borderId="6" xfId="2" applyFont="1" applyFill="1" applyBorder="1" applyAlignment="1" applyProtection="1">
      <alignment horizontal="center" vertical="center"/>
    </xf>
    <xf numFmtId="0" fontId="190" fillId="25" borderId="7" xfId="2" applyFont="1" applyFill="1" applyBorder="1" applyAlignment="1" applyProtection="1">
      <alignment horizontal="center" vertical="center" wrapText="1"/>
    </xf>
    <xf numFmtId="0" fontId="191" fillId="25" borderId="6" xfId="0" applyFont="1" applyFill="1" applyBorder="1" applyAlignment="1" applyProtection="1">
      <alignment horizontal="left" vertical="center"/>
    </xf>
    <xf numFmtId="0" fontId="192" fillId="25" borderId="6" xfId="2" applyFont="1" applyFill="1" applyBorder="1" applyAlignment="1" applyProtection="1">
      <alignment horizontal="center" vertical="center"/>
    </xf>
    <xf numFmtId="0" fontId="193" fillId="25" borderId="6" xfId="0" applyFont="1" applyFill="1" applyBorder="1" applyAlignment="1" applyProtection="1">
      <alignment horizontal="center" vertical="center"/>
    </xf>
    <xf numFmtId="0" fontId="189" fillId="25" borderId="7" xfId="2" applyFont="1" applyFill="1" applyBorder="1" applyAlignment="1" applyProtection="1">
      <alignment horizontal="center" vertical="center"/>
    </xf>
    <xf numFmtId="0" fontId="194" fillId="25" borderId="14" xfId="2" quotePrefix="1" applyFont="1" applyFill="1" applyBorder="1" applyAlignment="1" applyProtection="1">
      <alignment horizontal="center" vertical="center"/>
    </xf>
    <xf numFmtId="0" fontId="194" fillId="25" borderId="15" xfId="2" applyFont="1" applyFill="1" applyBorder="1" applyAlignment="1" applyProtection="1">
      <alignment horizontal="center" vertical="center"/>
    </xf>
    <xf numFmtId="0" fontId="195" fillId="0" borderId="82" xfId="10" applyFont="1" applyFill="1" applyBorder="1" applyAlignment="1" applyProtection="1">
      <alignment horizontal="center" vertical="center" wrapText="1"/>
    </xf>
    <xf numFmtId="1" fontId="190" fillId="26" borderId="14" xfId="2" applyNumberFormat="1" applyFont="1" applyFill="1" applyBorder="1" applyAlignment="1" applyProtection="1">
      <alignment horizontal="center" vertical="center" wrapText="1"/>
    </xf>
    <xf numFmtId="1" fontId="190" fillId="26" borderId="83" xfId="2" applyNumberFormat="1" applyFont="1" applyFill="1" applyBorder="1" applyAlignment="1" applyProtection="1">
      <alignment horizontal="center" vertical="center" wrapText="1"/>
    </xf>
    <xf numFmtId="1" fontId="190" fillId="26" borderId="13" xfId="2" applyNumberFormat="1" applyFont="1" applyFill="1" applyBorder="1" applyAlignment="1" applyProtection="1">
      <alignment horizontal="center" vertical="center" wrapText="1"/>
    </xf>
    <xf numFmtId="0" fontId="196" fillId="25" borderId="10" xfId="2" applyFont="1" applyFill="1" applyBorder="1" applyAlignment="1" applyProtection="1">
      <alignment horizontal="center" vertical="center" wrapText="1"/>
    </xf>
    <xf numFmtId="0" fontId="197" fillId="17" borderId="52" xfId="10" applyFont="1" applyFill="1" applyBorder="1" applyAlignment="1" applyProtection="1">
      <alignment horizontal="left" vertical="center"/>
    </xf>
    <xf numFmtId="1" fontId="3" fillId="17" borderId="4" xfId="2" applyNumberFormat="1" applyFont="1" applyFill="1" applyBorder="1" applyAlignment="1" applyProtection="1">
      <alignment horizontal="left" vertical="center" wrapText="1"/>
    </xf>
    <xf numFmtId="1" fontId="189" fillId="15" borderId="9" xfId="2" applyNumberFormat="1" applyFont="1" applyFill="1" applyBorder="1" applyAlignment="1" applyProtection="1">
      <alignment horizontal="left" vertical="center" wrapText="1"/>
    </xf>
    <xf numFmtId="3" fontId="58" fillId="15" borderId="52" xfId="2" quotePrefix="1" applyNumberFormat="1" applyFont="1" applyFill="1" applyBorder="1" applyAlignment="1">
      <alignment horizontal="center" vertical="center"/>
    </xf>
    <xf numFmtId="3" fontId="59" fillId="15" borderId="8" xfId="2" quotePrefix="1" applyNumberFormat="1" applyFont="1" applyFill="1" applyBorder="1" applyAlignment="1">
      <alignment horizontal="center" vertical="center"/>
    </xf>
    <xf numFmtId="3" fontId="59" fillId="15" borderId="3" xfId="2" quotePrefix="1" applyNumberFormat="1" applyFont="1" applyFill="1" applyBorder="1" applyAlignment="1" applyProtection="1">
      <alignment horizontal="center" vertical="center"/>
    </xf>
    <xf numFmtId="3" fontId="60" fillId="15" borderId="9" xfId="2" quotePrefix="1" applyNumberFormat="1" applyFont="1" applyFill="1" applyBorder="1" applyAlignment="1" applyProtection="1">
      <alignment horizontal="center" vertical="center"/>
    </xf>
    <xf numFmtId="3" fontId="29" fillId="15" borderId="52" xfId="2" quotePrefix="1" applyNumberFormat="1" applyFont="1" applyFill="1" applyBorder="1" applyAlignment="1" applyProtection="1">
      <alignment horizontal="center" vertical="center"/>
    </xf>
    <xf numFmtId="0" fontId="198" fillId="15" borderId="11" xfId="10" applyFont="1" applyFill="1" applyBorder="1" applyAlignment="1" applyProtection="1">
      <alignment horizontal="left" vertical="center"/>
    </xf>
    <xf numFmtId="1" fontId="3" fillId="15" borderId="12" xfId="2" applyNumberFormat="1" applyFont="1" applyFill="1" applyBorder="1" applyAlignment="1" applyProtection="1">
      <alignment horizontal="center" vertical="center"/>
    </xf>
    <xf numFmtId="0" fontId="8" fillId="15" borderId="12" xfId="10" applyFont="1" applyFill="1" applyBorder="1" applyAlignment="1" applyProtection="1">
      <alignment horizontal="left" vertical="center" wrapText="1"/>
    </xf>
    <xf numFmtId="3" fontId="3" fillId="15" borderId="17" xfId="2" applyNumberFormat="1" applyFont="1" applyFill="1" applyBorder="1" applyAlignment="1">
      <alignment horizontal="right" vertical="center"/>
    </xf>
    <xf numFmtId="3" fontId="3" fillId="15" borderId="0" xfId="2" applyNumberFormat="1" applyFont="1" applyFill="1" applyBorder="1" applyAlignment="1">
      <alignment horizontal="right" vertical="center"/>
    </xf>
    <xf numFmtId="181" fontId="199" fillId="26" borderId="31" xfId="10" quotePrefix="1" applyNumberFormat="1" applyFont="1" applyFill="1" applyBorder="1" applyAlignment="1" applyProtection="1">
      <alignment horizontal="right" vertical="center"/>
    </xf>
    <xf numFmtId="3" fontId="200" fillId="26" borderId="8" xfId="2" applyNumberFormat="1" applyFont="1" applyFill="1" applyBorder="1" applyAlignment="1" applyProtection="1">
      <alignment vertical="center"/>
    </xf>
    <xf numFmtId="3" fontId="200" fillId="26" borderId="3" xfId="2" applyNumberFormat="1" applyFont="1" applyFill="1" applyBorder="1" applyAlignment="1" applyProtection="1">
      <alignment vertical="center"/>
    </xf>
    <xf numFmtId="3" fontId="200" fillId="26" borderId="9" xfId="2" applyNumberFormat="1" applyFont="1" applyFill="1" applyBorder="1" applyAlignment="1" applyProtection="1">
      <alignment vertical="center"/>
    </xf>
    <xf numFmtId="0" fontId="3" fillId="15" borderId="23" xfId="10" quotePrefix="1" applyFont="1" applyFill="1" applyBorder="1" applyAlignment="1">
      <alignment horizontal="left" vertical="center" wrapText="1"/>
    </xf>
    <xf numFmtId="181" fontId="9" fillId="15" borderId="63" xfId="10" quotePrefix="1" applyNumberFormat="1" applyFont="1" applyFill="1" applyBorder="1" applyAlignment="1">
      <alignment horizontal="right" vertical="center"/>
    </xf>
    <xf numFmtId="0" fontId="3" fillId="15" borderId="64" xfId="10" applyFont="1" applyFill="1" applyBorder="1" applyAlignment="1">
      <alignment horizontal="left" vertical="center" wrapText="1"/>
    </xf>
    <xf numFmtId="3" fontId="12" fillId="15" borderId="66" xfId="2" applyNumberFormat="1" applyFont="1" applyFill="1" applyBorder="1" applyAlignment="1" applyProtection="1">
      <alignment horizontal="right" vertical="center"/>
      <protection locked="0"/>
    </xf>
    <xf numFmtId="3" fontId="12" fillId="15" borderId="63" xfId="2" applyNumberFormat="1" applyFont="1" applyFill="1" applyBorder="1" applyAlignment="1" applyProtection="1">
      <alignment horizontal="right" vertical="center"/>
      <protection locked="0"/>
    </xf>
    <xf numFmtId="188" fontId="175" fillId="21" borderId="67" xfId="2" applyNumberFormat="1" applyFont="1" applyFill="1" applyBorder="1" applyAlignment="1" applyProtection="1">
      <alignment horizontal="center" vertical="center"/>
    </xf>
    <xf numFmtId="181" fontId="9" fillId="15" borderId="58" xfId="10" quotePrefix="1" applyNumberFormat="1" applyFont="1" applyFill="1" applyBorder="1" applyAlignment="1">
      <alignment horizontal="right" vertical="center"/>
    </xf>
    <xf numFmtId="0" fontId="3" fillId="15" borderId="59" xfId="10" applyFont="1" applyFill="1" applyBorder="1" applyAlignment="1">
      <alignment horizontal="left" vertical="center" wrapText="1"/>
    </xf>
    <xf numFmtId="3" fontId="12" fillId="15" borderId="61" xfId="2" applyNumberFormat="1" applyFont="1" applyFill="1" applyBorder="1" applyAlignment="1" applyProtection="1">
      <alignment horizontal="right" vertical="center"/>
      <protection locked="0"/>
    </xf>
    <xf numFmtId="3" fontId="12" fillId="15" borderId="58" xfId="2" applyNumberFormat="1" applyFont="1" applyFill="1" applyBorder="1" applyAlignment="1" applyProtection="1">
      <alignment horizontal="right" vertical="center"/>
      <protection locked="0"/>
    </xf>
    <xf numFmtId="188" fontId="175" fillId="21" borderId="62" xfId="2" applyNumberFormat="1" applyFont="1" applyFill="1" applyBorder="1" applyAlignment="1" applyProtection="1">
      <alignment horizontal="center" vertical="center"/>
    </xf>
    <xf numFmtId="0" fontId="3" fillId="15" borderId="25" xfId="10" applyFont="1" applyFill="1" applyBorder="1" applyAlignment="1">
      <alignment horizontal="left" vertical="center" wrapText="1"/>
    </xf>
    <xf numFmtId="181" fontId="199" fillId="26" borderId="31" xfId="10" quotePrefix="1" applyNumberFormat="1" applyFont="1" applyFill="1" applyBorder="1" applyAlignment="1">
      <alignment horizontal="right" vertical="center"/>
    </xf>
    <xf numFmtId="3" fontId="200" fillId="26" borderId="8" xfId="2" applyNumberFormat="1" applyFont="1" applyFill="1" applyBorder="1" applyAlignment="1">
      <alignment vertical="center"/>
    </xf>
    <xf numFmtId="3" fontId="200" fillId="26" borderId="4" xfId="2" applyNumberFormat="1" applyFont="1" applyFill="1" applyBorder="1" applyAlignment="1">
      <alignment vertical="center"/>
    </xf>
    <xf numFmtId="181" fontId="9" fillId="15" borderId="84" xfId="10" quotePrefix="1" applyNumberFormat="1" applyFont="1" applyFill="1" applyBorder="1" applyAlignment="1">
      <alignment horizontal="right" vertical="center"/>
    </xf>
    <xf numFmtId="0" fontId="12" fillId="15" borderId="50" xfId="10" applyFont="1" applyFill="1" applyBorder="1" applyAlignment="1">
      <alignment horizontal="left" vertical="center" wrapText="1"/>
    </xf>
    <xf numFmtId="3" fontId="12" fillId="15" borderId="85" xfId="2" applyNumberFormat="1" applyFont="1" applyFill="1" applyBorder="1" applyAlignment="1" applyProtection="1">
      <alignment horizontal="right" vertical="center"/>
      <protection locked="0"/>
    </xf>
    <xf numFmtId="3" fontId="12" fillId="15" borderId="84" xfId="2" applyNumberFormat="1" applyFont="1" applyFill="1" applyBorder="1" applyAlignment="1" applyProtection="1">
      <alignment horizontal="right" vertical="center"/>
      <protection locked="0"/>
    </xf>
    <xf numFmtId="181" fontId="3" fillId="15" borderId="17" xfId="10" applyNumberFormat="1" applyFont="1" applyFill="1" applyBorder="1" applyAlignment="1">
      <alignment horizontal="right" vertical="center"/>
    </xf>
    <xf numFmtId="0" fontId="12" fillId="15" borderId="59" xfId="10" applyFont="1" applyFill="1" applyBorder="1" applyAlignment="1">
      <alignment horizontal="left" vertical="center" wrapText="1"/>
    </xf>
    <xf numFmtId="0" fontId="12" fillId="15" borderId="64" xfId="10" applyFont="1" applyFill="1" applyBorder="1" applyAlignment="1">
      <alignment horizontal="left" vertical="center" wrapText="1"/>
    </xf>
    <xf numFmtId="181" fontId="9" fillId="15" borderId="1" xfId="10" quotePrefix="1" applyNumberFormat="1" applyFont="1" applyFill="1" applyBorder="1" applyAlignment="1">
      <alignment horizontal="right" vertical="center"/>
    </xf>
    <xf numFmtId="0" fontId="12" fillId="15" borderId="0" xfId="10" applyFont="1" applyFill="1" applyBorder="1" applyAlignment="1">
      <alignment horizontal="left" vertical="center" wrapText="1"/>
    </xf>
    <xf numFmtId="3" fontId="12" fillId="15" borderId="14" xfId="2" applyNumberFormat="1" applyFont="1" applyFill="1" applyBorder="1" applyAlignment="1" applyProtection="1">
      <alignment horizontal="right" vertical="center"/>
      <protection locked="0"/>
    </xf>
    <xf numFmtId="3" fontId="12" fillId="15" borderId="15" xfId="2" applyNumberFormat="1" applyFont="1" applyFill="1" applyBorder="1" applyAlignment="1" applyProtection="1">
      <alignment horizontal="right" vertical="center"/>
      <protection locked="0"/>
    </xf>
    <xf numFmtId="188" fontId="175" fillId="21" borderId="13" xfId="2" applyNumberFormat="1" applyFont="1" applyFill="1" applyBorder="1" applyAlignment="1" applyProtection="1">
      <alignment horizontal="center" vertical="center"/>
    </xf>
    <xf numFmtId="3" fontId="200" fillId="26" borderId="3" xfId="2" applyNumberFormat="1" applyFont="1" applyFill="1" applyBorder="1" applyAlignment="1">
      <alignment vertical="center"/>
    </xf>
    <xf numFmtId="0" fontId="12" fillId="15" borderId="32" xfId="10" applyFont="1" applyFill="1" applyBorder="1" applyAlignment="1">
      <alignment horizontal="left" vertical="center" wrapText="1"/>
    </xf>
    <xf numFmtId="0" fontId="3" fillId="15" borderId="39" xfId="10" applyFont="1" applyFill="1" applyBorder="1" applyAlignment="1">
      <alignment vertical="center" wrapText="1"/>
    </xf>
    <xf numFmtId="0" fontId="3" fillId="15" borderId="17" xfId="10" applyFont="1" applyFill="1" applyBorder="1" applyAlignment="1">
      <alignment vertical="center"/>
    </xf>
    <xf numFmtId="0" fontId="3" fillId="15" borderId="19" xfId="10" quotePrefix="1" applyFont="1" applyFill="1" applyBorder="1" applyAlignment="1">
      <alignment horizontal="left" vertical="center" wrapText="1"/>
    </xf>
    <xf numFmtId="0" fontId="3" fillId="15" borderId="32" xfId="10" quotePrefix="1" applyFont="1" applyFill="1" applyBorder="1" applyAlignment="1">
      <alignment vertical="center" wrapText="1"/>
    </xf>
    <xf numFmtId="181" fontId="9" fillId="15" borderId="18" xfId="10" quotePrefix="1" applyNumberFormat="1" applyFont="1" applyFill="1" applyBorder="1" applyAlignment="1">
      <alignment horizontal="right"/>
    </xf>
    <xf numFmtId="0" fontId="3" fillId="15" borderId="19" xfId="10" quotePrefix="1" applyFont="1" applyFill="1" applyBorder="1" applyAlignment="1">
      <alignment horizontal="left"/>
    </xf>
    <xf numFmtId="181" fontId="9" fillId="15" borderId="34" xfId="10" quotePrefix="1" applyNumberFormat="1" applyFont="1" applyFill="1" applyBorder="1" applyAlignment="1">
      <alignment horizontal="right"/>
    </xf>
    <xf numFmtId="0" fontId="3" fillId="15" borderId="32" xfId="10" quotePrefix="1" applyFont="1" applyFill="1" applyBorder="1"/>
    <xf numFmtId="3" fontId="200" fillId="26" borderId="8" xfId="2" applyNumberFormat="1" applyFont="1" applyFill="1" applyBorder="1" applyAlignment="1" applyProtection="1">
      <alignment vertical="center"/>
      <protection locked="0"/>
    </xf>
    <xf numFmtId="3" fontId="200" fillId="26" borderId="3" xfId="2" applyNumberFormat="1" applyFont="1" applyFill="1" applyBorder="1" applyAlignment="1" applyProtection="1">
      <alignment vertical="center"/>
      <protection locked="0"/>
    </xf>
    <xf numFmtId="181" fontId="9" fillId="15" borderId="18" xfId="10" applyNumberFormat="1" applyFont="1" applyFill="1" applyBorder="1" applyAlignment="1">
      <alignment horizontal="right" vertical="center"/>
    </xf>
    <xf numFmtId="188" fontId="175" fillId="21" borderId="20" xfId="2" applyNumberFormat="1" applyFont="1" applyFill="1" applyBorder="1" applyAlignment="1" applyProtection="1">
      <alignment horizontal="center" vertical="center"/>
    </xf>
    <xf numFmtId="188" fontId="175" fillId="21" borderId="18" xfId="2" applyNumberFormat="1" applyFont="1" applyFill="1" applyBorder="1" applyAlignment="1" applyProtection="1">
      <alignment horizontal="center" vertical="center"/>
    </xf>
    <xf numFmtId="188" fontId="175" fillId="21" borderId="24" xfId="2" applyNumberFormat="1" applyFont="1" applyFill="1" applyBorder="1" applyAlignment="1" applyProtection="1">
      <alignment horizontal="center" vertical="center"/>
    </xf>
    <xf numFmtId="188" fontId="175" fillId="21" borderId="22" xfId="2" applyNumberFormat="1" applyFont="1" applyFill="1" applyBorder="1" applyAlignment="1" applyProtection="1">
      <alignment horizontal="center" vertical="center"/>
    </xf>
    <xf numFmtId="188" fontId="175" fillId="21" borderId="33" xfId="2" applyNumberFormat="1" applyFont="1" applyFill="1" applyBorder="1" applyAlignment="1" applyProtection="1">
      <alignment horizontal="center" vertical="center"/>
    </xf>
    <xf numFmtId="188" fontId="175" fillId="21" borderId="34" xfId="2" applyNumberFormat="1" applyFont="1" applyFill="1" applyBorder="1" applyAlignment="1" applyProtection="1">
      <alignment horizontal="center" vertical="center"/>
    </xf>
    <xf numFmtId="0" fontId="201" fillId="25" borderId="40" xfId="10" quotePrefix="1" applyFont="1" applyFill="1" applyBorder="1" applyAlignment="1">
      <alignment horizontal="right" vertical="center"/>
    </xf>
    <xf numFmtId="0" fontId="194" fillId="25" borderId="41" xfId="10" applyFont="1" applyFill="1" applyBorder="1" applyAlignment="1">
      <alignment horizontal="right" vertical="center"/>
    </xf>
    <xf numFmtId="0" fontId="190" fillId="25" borderId="42" xfId="10" applyFont="1" applyFill="1" applyBorder="1" applyAlignment="1">
      <alignment horizontal="center" vertical="center" wrapText="1"/>
    </xf>
    <xf numFmtId="3" fontId="200" fillId="25" borderId="40" xfId="2" applyNumberFormat="1" applyFont="1" applyFill="1" applyBorder="1" applyAlignment="1">
      <alignment vertical="center"/>
    </xf>
    <xf numFmtId="3" fontId="200" fillId="25" borderId="41" xfId="2" applyNumberFormat="1" applyFont="1" applyFill="1" applyBorder="1" applyAlignment="1">
      <alignment vertical="center"/>
    </xf>
    <xf numFmtId="0" fontId="197" fillId="17" borderId="73" xfId="10" applyFont="1" applyFill="1" applyBorder="1" applyAlignment="1">
      <alignment horizontal="left" vertical="center"/>
    </xf>
    <xf numFmtId="1" fontId="3" fillId="17" borderId="86" xfId="2" applyNumberFormat="1" applyFont="1" applyFill="1" applyBorder="1" applyAlignment="1">
      <alignment horizontal="left" vertical="center" wrapText="1"/>
    </xf>
    <xf numFmtId="1" fontId="189" fillId="15" borderId="87" xfId="2" applyNumberFormat="1" applyFont="1" applyFill="1" applyBorder="1" applyAlignment="1">
      <alignment horizontal="left" vertical="center" wrapText="1"/>
    </xf>
    <xf numFmtId="3" fontId="12" fillId="15" borderId="0" xfId="2" applyNumberFormat="1" applyFont="1" applyFill="1" applyBorder="1" applyAlignment="1">
      <alignment vertical="center"/>
    </xf>
    <xf numFmtId="3" fontId="12" fillId="15" borderId="2" xfId="2" applyNumberFormat="1" applyFont="1" applyFill="1" applyBorder="1" applyAlignment="1" applyProtection="1">
      <alignment vertical="center"/>
    </xf>
    <xf numFmtId="3" fontId="12" fillId="15" borderId="0" xfId="2" applyNumberFormat="1" applyFont="1" applyFill="1" applyBorder="1" applyAlignment="1" applyProtection="1">
      <alignment vertical="center"/>
    </xf>
    <xf numFmtId="181" fontId="6" fillId="15" borderId="31" xfId="10" quotePrefix="1" applyNumberFormat="1" applyFont="1" applyFill="1" applyBorder="1" applyAlignment="1">
      <alignment horizontal="right" vertical="center"/>
    </xf>
    <xf numFmtId="1" fontId="3" fillId="15" borderId="16" xfId="2" applyNumberFormat="1" applyFont="1" applyFill="1" applyBorder="1" applyAlignment="1">
      <alignment horizontal="left" vertical="center" wrapText="1"/>
    </xf>
    <xf numFmtId="0" fontId="8" fillId="15" borderId="16" xfId="10" applyFont="1" applyFill="1" applyBorder="1" applyAlignment="1">
      <alignment horizontal="left" vertical="center" wrapText="1"/>
    </xf>
    <xf numFmtId="3" fontId="12" fillId="15" borderId="16" xfId="2" applyNumberFormat="1" applyFont="1" applyFill="1" applyBorder="1" applyAlignment="1">
      <alignment vertical="center"/>
    </xf>
    <xf numFmtId="3" fontId="12" fillId="15" borderId="88" xfId="2" applyNumberFormat="1" applyFont="1" applyFill="1" applyBorder="1" applyAlignment="1" applyProtection="1">
      <alignment vertical="center"/>
    </xf>
    <xf numFmtId="3" fontId="12" fillId="15" borderId="16" xfId="2" applyNumberFormat="1" applyFont="1" applyFill="1" applyBorder="1" applyAlignment="1" applyProtection="1">
      <alignment vertical="center"/>
    </xf>
    <xf numFmtId="0" fontId="201" fillId="25" borderId="40" xfId="10" quotePrefix="1" applyFont="1" applyFill="1" applyBorder="1" applyAlignment="1" applyProtection="1">
      <alignment horizontal="right" vertical="center"/>
    </xf>
    <xf numFmtId="0" fontId="194" fillId="25" borderId="41" xfId="10" applyFont="1" applyFill="1" applyBorder="1" applyAlignment="1" applyProtection="1">
      <alignment horizontal="right" vertical="center"/>
    </xf>
    <xf numFmtId="0" fontId="190" fillId="25" borderId="42" xfId="10" applyFont="1" applyFill="1" applyBorder="1" applyAlignment="1" applyProtection="1">
      <alignment horizontal="center" vertical="center" wrapText="1"/>
    </xf>
    <xf numFmtId="3" fontId="190" fillId="25" borderId="80" xfId="2" applyNumberFormat="1" applyFont="1" applyFill="1" applyBorder="1" applyAlignment="1" applyProtection="1">
      <alignment vertical="center"/>
    </xf>
    <xf numFmtId="3" fontId="200" fillId="25" borderId="40" xfId="2" applyNumberFormat="1" applyFont="1" applyFill="1" applyBorder="1" applyAlignment="1" applyProtection="1">
      <alignment vertical="center"/>
    </xf>
    <xf numFmtId="3" fontId="200" fillId="25" borderId="41" xfId="2" applyNumberFormat="1" applyFont="1" applyFill="1" applyBorder="1" applyAlignment="1" applyProtection="1">
      <alignment vertical="center"/>
    </xf>
    <xf numFmtId="3" fontId="200" fillId="25" borderId="42" xfId="2" applyNumberFormat="1" applyFont="1" applyFill="1" applyBorder="1" applyAlignment="1" applyProtection="1">
      <alignment vertical="center"/>
    </xf>
    <xf numFmtId="0" fontId="3" fillId="25" borderId="0" xfId="2" applyFont="1" applyFill="1" applyAlignment="1" applyProtection="1">
      <alignment vertical="center"/>
    </xf>
    <xf numFmtId="0" fontId="3" fillId="25" borderId="0" xfId="2" applyFont="1" applyFill="1" applyAlignment="1" applyProtection="1">
      <alignment vertical="center" wrapText="1"/>
    </xf>
    <xf numFmtId="0" fontId="3" fillId="27" borderId="0" xfId="2" applyFont="1" applyFill="1" applyAlignment="1">
      <alignment vertical="center"/>
    </xf>
    <xf numFmtId="0" fontId="11" fillId="15" borderId="0" xfId="0" applyFont="1" applyFill="1" applyBorder="1" applyAlignment="1" applyProtection="1">
      <alignment horizontal="right" wrapText="1"/>
    </xf>
    <xf numFmtId="0" fontId="3" fillId="15" borderId="0" xfId="2" quotePrefix="1" applyFont="1" applyFill="1" applyBorder="1" applyAlignment="1" applyProtection="1">
      <alignment horizontal="center" vertical="center"/>
    </xf>
    <xf numFmtId="0" fontId="3" fillId="0" borderId="0" xfId="2" applyFont="1" applyAlignment="1" applyProtection="1">
      <alignment vertical="center" wrapText="1"/>
    </xf>
    <xf numFmtId="0" fontId="58" fillId="28" borderId="6" xfId="0" applyFont="1" applyFill="1" applyBorder="1" applyAlignment="1" applyProtection="1">
      <alignment horizontal="left" vertical="center"/>
    </xf>
    <xf numFmtId="0" fontId="192" fillId="28" borderId="6" xfId="2" applyFont="1" applyFill="1" applyBorder="1" applyAlignment="1" applyProtection="1">
      <alignment horizontal="center" vertical="center"/>
    </xf>
    <xf numFmtId="0" fontId="193" fillId="28" borderId="6" xfId="0" applyFont="1" applyFill="1" applyBorder="1" applyAlignment="1" applyProtection="1">
      <alignment horizontal="center" vertical="center"/>
    </xf>
    <xf numFmtId="0" fontId="189" fillId="28" borderId="7" xfId="2" applyFont="1" applyFill="1" applyBorder="1" applyAlignment="1" applyProtection="1">
      <alignment horizontal="center" vertical="center"/>
    </xf>
    <xf numFmtId="0" fontId="3" fillId="15" borderId="0" xfId="2" quotePrefix="1" applyFont="1" applyFill="1" applyBorder="1" applyAlignment="1" applyProtection="1">
      <alignment horizontal="center" vertical="center" wrapText="1"/>
    </xf>
    <xf numFmtId="0" fontId="11" fillId="28" borderId="89" xfId="2" quotePrefix="1" applyFont="1" applyFill="1" applyBorder="1" applyAlignment="1" applyProtection="1">
      <alignment horizontal="center" vertical="center" wrapText="1"/>
    </xf>
    <xf numFmtId="1" fontId="11" fillId="15" borderId="14" xfId="2" applyNumberFormat="1" applyFont="1" applyFill="1" applyBorder="1" applyAlignment="1" applyProtection="1">
      <alignment horizontal="center" vertical="center" wrapText="1"/>
    </xf>
    <xf numFmtId="1" fontId="11" fillId="15" borderId="83" xfId="2" applyNumberFormat="1" applyFont="1" applyFill="1" applyBorder="1" applyAlignment="1" applyProtection="1">
      <alignment horizontal="center" vertical="center" wrapText="1"/>
    </xf>
    <xf numFmtId="1" fontId="11" fillId="15" borderId="13" xfId="2" applyNumberFormat="1" applyFont="1" applyFill="1" applyBorder="1" applyAlignment="1" applyProtection="1">
      <alignment horizontal="center" vertical="center" wrapText="1"/>
    </xf>
    <xf numFmtId="0" fontId="65" fillId="28" borderId="10" xfId="2" applyFont="1" applyFill="1" applyBorder="1" applyAlignment="1" applyProtection="1">
      <alignment horizontal="center" vertical="center" wrapText="1"/>
    </xf>
    <xf numFmtId="0" fontId="3" fillId="15" borderId="0" xfId="2" quotePrefix="1" applyFont="1" applyFill="1" applyBorder="1" applyAlignment="1" applyProtection="1">
      <alignment horizontal="left" vertical="center"/>
    </xf>
    <xf numFmtId="0" fontId="3" fillId="15" borderId="0" xfId="2" applyFont="1" applyFill="1" applyBorder="1" applyAlignment="1" applyProtection="1">
      <alignment horizontal="center" vertical="center"/>
    </xf>
    <xf numFmtId="0" fontId="3" fillId="15" borderId="73" xfId="2" quotePrefix="1" applyFont="1" applyFill="1" applyBorder="1" applyAlignment="1" applyProtection="1">
      <alignment horizontal="left" vertical="center" wrapText="1"/>
    </xf>
    <xf numFmtId="3" fontId="58" fillId="15" borderId="90" xfId="2" quotePrefix="1" applyNumberFormat="1" applyFont="1" applyFill="1" applyBorder="1" applyAlignment="1">
      <alignment horizontal="center" vertical="center"/>
    </xf>
    <xf numFmtId="3" fontId="59" fillId="15" borderId="85" xfId="2" quotePrefix="1" applyNumberFormat="1" applyFont="1" applyFill="1" applyBorder="1" applyAlignment="1">
      <alignment horizontal="center" vertical="center"/>
    </xf>
    <xf numFmtId="3" fontId="59" fillId="15" borderId="84" xfId="2" quotePrefix="1" applyNumberFormat="1" applyFont="1" applyFill="1" applyBorder="1" applyAlignment="1" applyProtection="1">
      <alignment horizontal="center" vertical="center"/>
    </xf>
    <xf numFmtId="3" fontId="60" fillId="15" borderId="91" xfId="2" quotePrefix="1" applyNumberFormat="1" applyFont="1" applyFill="1" applyBorder="1" applyAlignment="1" applyProtection="1">
      <alignment horizontal="center" vertical="center"/>
    </xf>
    <xf numFmtId="3" fontId="44" fillId="15" borderId="85" xfId="2" quotePrefix="1" applyNumberFormat="1" applyFont="1" applyFill="1" applyBorder="1" applyAlignment="1" applyProtection="1">
      <alignment horizontal="center" vertical="center"/>
    </xf>
    <xf numFmtId="3" fontId="44" fillId="15" borderId="84" xfId="2" quotePrefix="1" applyNumberFormat="1" applyFont="1" applyFill="1" applyBorder="1" applyAlignment="1" applyProtection="1">
      <alignment horizontal="center" vertical="center"/>
    </xf>
    <xf numFmtId="3" fontId="44" fillId="15" borderId="91" xfId="2" quotePrefix="1" applyNumberFormat="1" applyFont="1" applyFill="1" applyBorder="1" applyAlignment="1" applyProtection="1">
      <alignment horizontal="center" vertical="center"/>
    </xf>
    <xf numFmtId="3" fontId="29" fillId="15" borderId="90" xfId="2" quotePrefix="1" applyNumberFormat="1" applyFont="1" applyFill="1" applyBorder="1" applyAlignment="1" applyProtection="1">
      <alignment horizontal="center" vertical="center"/>
    </xf>
    <xf numFmtId="178" fontId="3" fillId="15" borderId="0" xfId="2" quotePrefix="1" applyNumberFormat="1" applyFont="1" applyFill="1" applyBorder="1" applyAlignment="1" applyProtection="1">
      <alignment horizontal="center" vertical="center"/>
    </xf>
    <xf numFmtId="178" fontId="11" fillId="28" borderId="92" xfId="2" quotePrefix="1" applyNumberFormat="1" applyFont="1" applyFill="1" applyBorder="1" applyAlignment="1" applyProtection="1">
      <alignment horizontal="center" vertical="center" wrapText="1"/>
    </xf>
    <xf numFmtId="189" fontId="11" fillId="28" borderId="92" xfId="2" applyNumberFormat="1" applyFont="1" applyFill="1" applyBorder="1" applyAlignment="1" applyProtection="1">
      <alignment horizontal="right" vertical="center"/>
    </xf>
    <xf numFmtId="3" fontId="3" fillId="19" borderId="86" xfId="2" applyNumberFormat="1" applyFont="1" applyFill="1" applyBorder="1" applyAlignment="1">
      <alignment horizontal="right" vertical="center"/>
    </xf>
    <xf numFmtId="3" fontId="3" fillId="19" borderId="93" xfId="2" applyNumberFormat="1" applyFont="1" applyFill="1" applyBorder="1" applyAlignment="1">
      <alignment horizontal="right" vertical="center"/>
    </xf>
    <xf numFmtId="3" fontId="3" fillId="19" borderId="87" xfId="2" applyNumberFormat="1" applyFont="1" applyFill="1" applyBorder="1" applyAlignment="1">
      <alignment horizontal="right" vertical="center"/>
    </xf>
    <xf numFmtId="189" fontId="6" fillId="28" borderId="92" xfId="2" applyNumberFormat="1" applyFont="1" applyFill="1" applyBorder="1" applyAlignment="1" applyProtection="1">
      <alignment horizontal="right" vertical="center"/>
    </xf>
    <xf numFmtId="178" fontId="3" fillId="15" borderId="0" xfId="2" applyNumberFormat="1" applyFont="1" applyFill="1" applyBorder="1" applyAlignment="1" applyProtection="1">
      <alignment vertical="center"/>
    </xf>
    <xf numFmtId="178" fontId="11" fillId="28" borderId="80" xfId="2" quotePrefix="1" applyNumberFormat="1" applyFont="1" applyFill="1" applyBorder="1" applyAlignment="1" applyProtection="1">
      <alignment horizontal="center" vertical="center" wrapText="1"/>
    </xf>
    <xf numFmtId="189" fontId="11" fillId="28" borderId="80" xfId="2" applyNumberFormat="1" applyFont="1" applyFill="1" applyBorder="1" applyAlignment="1" applyProtection="1">
      <alignment horizontal="right" vertical="center"/>
    </xf>
    <xf numFmtId="189" fontId="3" fillId="19" borderId="40" xfId="2" applyNumberFormat="1" applyFont="1" applyFill="1" applyBorder="1" applyAlignment="1" applyProtection="1">
      <alignment horizontal="right" vertical="center"/>
    </xf>
    <xf numFmtId="189" fontId="3" fillId="19" borderId="41" xfId="2" applyNumberFormat="1" applyFont="1" applyFill="1" applyBorder="1" applyAlignment="1" applyProtection="1">
      <alignment horizontal="right" vertical="center"/>
    </xf>
    <xf numFmtId="189" fontId="3" fillId="19" borderId="42" xfId="2" applyNumberFormat="1" applyFont="1" applyFill="1" applyBorder="1" applyAlignment="1" applyProtection="1">
      <alignment horizontal="right" vertical="center"/>
    </xf>
    <xf numFmtId="189" fontId="6" fillId="28" borderId="80" xfId="2" applyNumberFormat="1" applyFont="1" applyFill="1" applyBorder="1" applyAlignment="1" applyProtection="1">
      <alignment horizontal="right" vertical="center"/>
    </xf>
    <xf numFmtId="0" fontId="202" fillId="15" borderId="94" xfId="6" applyFont="1" applyFill="1" applyBorder="1" applyProtection="1"/>
    <xf numFmtId="190" fontId="202" fillId="15" borderId="0" xfId="6" applyNumberFormat="1" applyFont="1" applyFill="1" applyBorder="1" applyProtection="1"/>
    <xf numFmtId="0" fontId="3" fillId="27" borderId="0" xfId="2" applyFont="1" applyFill="1" applyAlignment="1" applyProtection="1">
      <alignment vertical="center"/>
    </xf>
    <xf numFmtId="0" fontId="3" fillId="27" borderId="0" xfId="2" applyFont="1" applyFill="1" applyAlignment="1" applyProtection="1">
      <alignment vertical="center" wrapText="1"/>
    </xf>
    <xf numFmtId="0" fontId="203" fillId="29" borderId="95" xfId="2" quotePrefix="1" applyFont="1" applyFill="1" applyBorder="1" applyAlignment="1" applyProtection="1">
      <alignment vertical="center"/>
    </xf>
    <xf numFmtId="0" fontId="204" fillId="29" borderId="96" xfId="2" applyFont="1" applyFill="1" applyBorder="1" applyAlignment="1" applyProtection="1">
      <alignment horizontal="center" vertical="center"/>
    </xf>
    <xf numFmtId="0" fontId="203" fillId="29" borderId="97" xfId="2" quotePrefix="1" applyFont="1" applyFill="1" applyBorder="1" applyAlignment="1" applyProtection="1">
      <alignment horizontal="center" vertical="center" wrapText="1"/>
    </xf>
    <xf numFmtId="0" fontId="205" fillId="29" borderId="5" xfId="2" applyFont="1" applyFill="1" applyBorder="1" applyAlignment="1" applyProtection="1">
      <alignment horizontal="left" vertical="center"/>
    </xf>
    <xf numFmtId="0" fontId="206" fillId="29" borderId="6" xfId="0" applyFont="1" applyFill="1" applyBorder="1" applyAlignment="1" applyProtection="1">
      <alignment horizontal="center" vertical="center"/>
    </xf>
    <xf numFmtId="0" fontId="204" fillId="29" borderId="7" xfId="2" applyFont="1" applyFill="1" applyBorder="1" applyAlignment="1" applyProtection="1">
      <alignment horizontal="center" vertical="center"/>
    </xf>
    <xf numFmtId="0" fontId="207" fillId="29" borderId="8" xfId="2" quotePrefix="1" applyFont="1" applyFill="1" applyBorder="1" applyAlignment="1" applyProtection="1">
      <alignment horizontal="center" vertical="center"/>
    </xf>
    <xf numFmtId="0" fontId="207" fillId="29" borderId="3" xfId="2" applyFont="1" applyFill="1" applyBorder="1" applyAlignment="1" applyProtection="1">
      <alignment horizontal="center" vertical="center"/>
    </xf>
    <xf numFmtId="0" fontId="6" fillId="15" borderId="88" xfId="10" applyFont="1" applyFill="1" applyBorder="1" applyAlignment="1" applyProtection="1">
      <alignment horizontal="center" vertical="center" wrapText="1"/>
    </xf>
    <xf numFmtId="1" fontId="203" fillId="15" borderId="14" xfId="2" applyNumberFormat="1" applyFont="1" applyFill="1" applyBorder="1" applyAlignment="1" applyProtection="1">
      <alignment horizontal="center" vertical="center" wrapText="1"/>
    </xf>
    <xf numFmtId="1" fontId="203" fillId="15" borderId="83" xfId="2" applyNumberFormat="1" applyFont="1" applyFill="1" applyBorder="1" applyAlignment="1" applyProtection="1">
      <alignment horizontal="center" vertical="center" wrapText="1"/>
    </xf>
    <xf numFmtId="1" fontId="203" fillId="15" borderId="13" xfId="2" applyNumberFormat="1" applyFont="1" applyFill="1" applyBorder="1" applyAlignment="1" applyProtection="1">
      <alignment horizontal="center" vertical="center" wrapText="1"/>
    </xf>
    <xf numFmtId="0" fontId="208" fillId="29" borderId="10" xfId="2" applyFont="1" applyFill="1" applyBorder="1" applyAlignment="1" applyProtection="1">
      <alignment horizontal="center" vertical="center" wrapText="1"/>
    </xf>
    <xf numFmtId="0" fontId="3" fillId="15" borderId="31" xfId="2" applyFont="1" applyFill="1" applyBorder="1" applyAlignment="1" applyProtection="1">
      <alignment horizontal="left" vertical="center"/>
    </xf>
    <xf numFmtId="0" fontId="3" fillId="15" borderId="4" xfId="2" applyFont="1" applyFill="1" applyBorder="1" applyAlignment="1" applyProtection="1">
      <alignment horizontal="left" vertical="center"/>
    </xf>
    <xf numFmtId="0" fontId="204" fillId="15" borderId="0" xfId="2" applyFont="1" applyFill="1" applyBorder="1" applyAlignment="1" applyProtection="1">
      <alignment horizontal="left" vertical="center" wrapText="1"/>
    </xf>
    <xf numFmtId="181" fontId="209" fillId="30" borderId="31" xfId="10" quotePrefix="1" applyNumberFormat="1" applyFont="1" applyFill="1" applyBorder="1" applyAlignment="1">
      <alignment horizontal="right" vertical="center"/>
    </xf>
    <xf numFmtId="3" fontId="203" fillId="30" borderId="52" xfId="2" applyNumberFormat="1" applyFont="1" applyFill="1" applyBorder="1" applyAlignment="1" applyProtection="1">
      <alignment vertical="center"/>
    </xf>
    <xf numFmtId="3" fontId="210" fillId="30" borderId="8" xfId="2" applyNumberFormat="1" applyFont="1" applyFill="1" applyBorder="1" applyAlignment="1">
      <alignment vertical="center"/>
    </xf>
    <xf numFmtId="3" fontId="210" fillId="30" borderId="3" xfId="2" applyNumberFormat="1" applyFont="1" applyFill="1" applyBorder="1" applyAlignment="1" applyProtection="1">
      <alignment vertical="center"/>
    </xf>
    <xf numFmtId="3" fontId="210" fillId="30" borderId="9" xfId="2" applyNumberFormat="1" applyFont="1" applyFill="1" applyBorder="1" applyAlignment="1" applyProtection="1">
      <alignment vertical="center"/>
    </xf>
    <xf numFmtId="178" fontId="3" fillId="15" borderId="17" xfId="10" applyNumberFormat="1" applyFont="1" applyFill="1" applyBorder="1" applyAlignment="1">
      <alignment horizontal="right" vertical="center"/>
    </xf>
    <xf numFmtId="0" fontId="3" fillId="15" borderId="19" xfId="10" applyFont="1" applyFill="1" applyBorder="1" applyAlignment="1">
      <alignment vertical="center" wrapText="1"/>
    </xf>
    <xf numFmtId="188" fontId="175" fillId="31" borderId="21" xfId="2" applyNumberFormat="1" applyFont="1" applyFill="1" applyBorder="1" applyAlignment="1" applyProtection="1">
      <alignment horizontal="center" vertical="center"/>
    </xf>
    <xf numFmtId="188" fontId="175" fillId="31" borderId="25" xfId="2" applyNumberFormat="1" applyFont="1" applyFill="1" applyBorder="1" applyAlignment="1" applyProtection="1">
      <alignment horizontal="center" vertical="center"/>
    </xf>
    <xf numFmtId="188" fontId="175" fillId="31" borderId="35" xfId="2" applyNumberFormat="1" applyFont="1" applyFill="1" applyBorder="1" applyAlignment="1" applyProtection="1">
      <alignment horizontal="center" vertical="center"/>
    </xf>
    <xf numFmtId="3" fontId="210" fillId="30" borderId="8" xfId="2" applyNumberFormat="1" applyFont="1" applyFill="1" applyBorder="1" applyAlignment="1" applyProtection="1">
      <alignment vertical="center"/>
    </xf>
    <xf numFmtId="0" fontId="8" fillId="15" borderId="19" xfId="10" applyFont="1" applyFill="1" applyBorder="1" applyAlignment="1">
      <alignment vertical="center" wrapText="1"/>
    </xf>
    <xf numFmtId="181" fontId="9" fillId="15" borderId="98" xfId="10" quotePrefix="1" applyNumberFormat="1" applyFont="1" applyFill="1" applyBorder="1" applyAlignment="1">
      <alignment horizontal="right" vertical="center"/>
    </xf>
    <xf numFmtId="0" fontId="8" fillId="15" borderId="99" xfId="10" applyFont="1" applyFill="1" applyBorder="1" applyAlignment="1">
      <alignment vertical="center" wrapText="1"/>
    </xf>
    <xf numFmtId="3" fontId="12" fillId="15" borderId="98" xfId="2" applyNumberFormat="1" applyFont="1" applyFill="1" applyBorder="1" applyAlignment="1" applyProtection="1">
      <alignment horizontal="right" vertical="center"/>
      <protection locked="0"/>
    </xf>
    <xf numFmtId="0" fontId="8" fillId="15" borderId="38" xfId="10" applyFont="1" applyFill="1" applyBorder="1" applyAlignment="1">
      <alignment vertical="center" wrapText="1"/>
    </xf>
    <xf numFmtId="3" fontId="210" fillId="30" borderId="100" xfId="2" applyNumberFormat="1" applyFont="1" applyFill="1" applyBorder="1" applyAlignment="1" applyProtection="1">
      <alignment vertical="center"/>
    </xf>
    <xf numFmtId="0" fontId="8" fillId="15" borderId="99" xfId="2" applyFont="1" applyFill="1" applyBorder="1" applyAlignment="1">
      <alignment vertical="center" wrapText="1"/>
    </xf>
    <xf numFmtId="3" fontId="12" fillId="15" borderId="101" xfId="2" applyNumberFormat="1" applyFont="1" applyFill="1" applyBorder="1" applyAlignment="1" applyProtection="1">
      <alignment horizontal="right" vertical="center"/>
      <protection locked="0"/>
    </xf>
    <xf numFmtId="0" fontId="8" fillId="15" borderId="38" xfId="2" applyFont="1" applyFill="1" applyBorder="1" applyAlignment="1">
      <alignment vertical="center" wrapText="1"/>
    </xf>
    <xf numFmtId="188" fontId="175" fillId="31" borderId="67" xfId="2" applyNumberFormat="1" applyFont="1" applyFill="1" applyBorder="1" applyAlignment="1" applyProtection="1">
      <alignment horizontal="center" vertical="center"/>
    </xf>
    <xf numFmtId="181" fontId="9" fillId="15" borderId="68" xfId="10" quotePrefix="1" applyNumberFormat="1" applyFont="1" applyFill="1" applyBorder="1" applyAlignment="1">
      <alignment horizontal="right" vertical="center"/>
    </xf>
    <xf numFmtId="0" fontId="8" fillId="15" borderId="69" xfId="2" applyFont="1" applyFill="1" applyBorder="1" applyAlignment="1">
      <alignment vertical="center" wrapText="1"/>
    </xf>
    <xf numFmtId="3" fontId="12" fillId="15" borderId="71" xfId="2" applyNumberFormat="1" applyFont="1" applyFill="1" applyBorder="1" applyAlignment="1" applyProtection="1">
      <alignment horizontal="right" vertical="center"/>
      <protection locked="0"/>
    </xf>
    <xf numFmtId="3" fontId="12" fillId="15" borderId="68" xfId="2" applyNumberFormat="1" applyFont="1" applyFill="1" applyBorder="1" applyAlignment="1" applyProtection="1">
      <alignment horizontal="right" vertical="center"/>
      <protection locked="0"/>
    </xf>
    <xf numFmtId="188" fontId="175" fillId="31" borderId="72" xfId="2" applyNumberFormat="1" applyFont="1" applyFill="1" applyBorder="1" applyAlignment="1" applyProtection="1">
      <alignment horizontal="center" vertical="center"/>
    </xf>
    <xf numFmtId="0" fontId="8" fillId="15" borderId="99" xfId="10" applyFont="1" applyFill="1" applyBorder="1" applyAlignment="1">
      <alignment horizontal="left" vertical="center" wrapText="1"/>
    </xf>
    <xf numFmtId="0" fontId="8" fillId="15" borderId="23" xfId="10" applyFont="1" applyFill="1" applyBorder="1" applyAlignment="1">
      <alignment horizontal="left" vertical="center" wrapText="1"/>
    </xf>
    <xf numFmtId="3" fontId="203" fillId="30" borderId="52" xfId="2" applyNumberFormat="1" applyFont="1" applyFill="1" applyBorder="1" applyAlignment="1" applyProtection="1">
      <alignment horizontal="right" vertical="center"/>
    </xf>
    <xf numFmtId="3" fontId="210" fillId="30" borderId="8" xfId="2" applyNumberFormat="1" applyFont="1" applyFill="1" applyBorder="1" applyAlignment="1" applyProtection="1">
      <alignment horizontal="right" vertical="center"/>
    </xf>
    <xf numFmtId="3" fontId="210" fillId="30" borderId="3" xfId="2" applyNumberFormat="1" applyFont="1" applyFill="1" applyBorder="1" applyAlignment="1" applyProtection="1">
      <alignment horizontal="right" vertical="center"/>
    </xf>
    <xf numFmtId="181" fontId="21" fillId="15" borderId="98" xfId="10" quotePrefix="1" applyNumberFormat="1" applyFont="1" applyFill="1" applyBorder="1" applyAlignment="1">
      <alignment horizontal="right"/>
    </xf>
    <xf numFmtId="0" fontId="22" fillId="15" borderId="99" xfId="10" applyFont="1" applyFill="1" applyBorder="1"/>
    <xf numFmtId="181" fontId="21" fillId="15" borderId="27" xfId="10" quotePrefix="1" applyNumberFormat="1" applyFont="1" applyFill="1" applyBorder="1" applyAlignment="1">
      <alignment horizontal="right"/>
    </xf>
    <xf numFmtId="0" fontId="22" fillId="15" borderId="38" xfId="10" applyFont="1" applyFill="1" applyBorder="1"/>
    <xf numFmtId="0" fontId="3" fillId="15" borderId="99" xfId="10" applyFont="1" applyFill="1" applyBorder="1" applyAlignment="1">
      <alignment horizontal="left" vertical="center" wrapText="1"/>
    </xf>
    <xf numFmtId="0" fontId="3" fillId="15" borderId="69" xfId="10" applyFont="1" applyFill="1" applyBorder="1" applyAlignment="1">
      <alignment horizontal="left" vertical="center" wrapText="1"/>
    </xf>
    <xf numFmtId="0" fontId="8" fillId="15" borderId="64" xfId="10" applyFont="1" applyFill="1" applyBorder="1" applyAlignment="1">
      <alignment horizontal="left" vertical="center" wrapText="1"/>
    </xf>
    <xf numFmtId="0" fontId="8" fillId="15" borderId="59" xfId="10" applyFont="1" applyFill="1" applyBorder="1" applyAlignment="1">
      <alignment horizontal="left" vertical="center" wrapText="1"/>
    </xf>
    <xf numFmtId="3" fontId="210" fillId="30" borderId="8" xfId="2" applyNumberFormat="1" applyFont="1" applyFill="1" applyBorder="1" applyAlignment="1" applyProtection="1">
      <alignment horizontal="right" vertical="center"/>
      <protection locked="0"/>
    </xf>
    <xf numFmtId="3" fontId="210" fillId="30" borderId="3" xfId="2" applyNumberFormat="1" applyFont="1" applyFill="1" applyBorder="1" applyAlignment="1" applyProtection="1">
      <alignment horizontal="right" vertical="center"/>
      <protection locked="0"/>
    </xf>
    <xf numFmtId="0" fontId="8" fillId="15" borderId="38" xfId="10" applyFont="1" applyFill="1" applyBorder="1" applyAlignment="1">
      <alignment horizontal="left" vertical="center" wrapText="1"/>
    </xf>
    <xf numFmtId="181" fontId="209" fillId="30" borderId="17" xfId="10" quotePrefix="1" applyNumberFormat="1" applyFont="1" applyFill="1" applyBorder="1" applyAlignment="1">
      <alignment horizontal="right" vertical="center"/>
    </xf>
    <xf numFmtId="0" fontId="3" fillId="15" borderId="50" xfId="10" applyFont="1" applyFill="1" applyBorder="1" applyAlignment="1">
      <alignment horizontal="left" vertical="center" wrapText="1"/>
    </xf>
    <xf numFmtId="0" fontId="3" fillId="15" borderId="0" xfId="10" applyFont="1" applyFill="1" applyBorder="1" applyAlignment="1">
      <alignment horizontal="left" vertical="center" wrapText="1"/>
    </xf>
    <xf numFmtId="181" fontId="209" fillId="31" borderId="31" xfId="10" quotePrefix="1" applyNumberFormat="1" applyFont="1" applyFill="1" applyBorder="1" applyAlignment="1">
      <alignment horizontal="right" vertical="center"/>
    </xf>
    <xf numFmtId="0" fontId="3" fillId="15" borderId="102" xfId="10" applyFont="1" applyFill="1" applyBorder="1" applyAlignment="1">
      <alignment horizontal="left" vertical="center" wrapText="1"/>
    </xf>
    <xf numFmtId="181" fontId="209" fillId="30" borderId="11" xfId="10" quotePrefix="1" applyNumberFormat="1" applyFont="1" applyFill="1" applyBorder="1" applyAlignment="1">
      <alignment horizontal="right" vertical="center"/>
    </xf>
    <xf numFmtId="3" fontId="203" fillId="30" borderId="10" xfId="2" applyNumberFormat="1" applyFont="1" applyFill="1" applyBorder="1" applyAlignment="1" applyProtection="1">
      <alignment vertical="center"/>
    </xf>
    <xf numFmtId="3" fontId="210" fillId="30" borderId="14" xfId="2" applyNumberFormat="1" applyFont="1" applyFill="1" applyBorder="1" applyAlignment="1" applyProtection="1">
      <alignment vertical="center"/>
    </xf>
    <xf numFmtId="3" fontId="210" fillId="30" borderId="15" xfId="2" applyNumberFormat="1" applyFont="1" applyFill="1" applyBorder="1" applyAlignment="1" applyProtection="1">
      <alignment vertical="center"/>
    </xf>
    <xf numFmtId="0" fontId="8" fillId="15" borderId="103" xfId="10" applyFont="1" applyFill="1" applyBorder="1" applyAlignment="1">
      <alignment horizontal="left" vertical="center" wrapText="1"/>
    </xf>
    <xf numFmtId="181" fontId="9" fillId="15" borderId="58" xfId="10" quotePrefix="1" applyNumberFormat="1" applyFont="1" applyFill="1" applyBorder="1" applyAlignment="1">
      <alignment horizontal="right"/>
    </xf>
    <xf numFmtId="0" fontId="3" fillId="15" borderId="59" xfId="10" applyFont="1" applyFill="1" applyBorder="1" applyAlignment="1">
      <alignment horizontal="left" wrapText="1"/>
    </xf>
    <xf numFmtId="181" fontId="9" fillId="15" borderId="63" xfId="10" quotePrefix="1" applyNumberFormat="1" applyFont="1" applyFill="1" applyBorder="1" applyAlignment="1">
      <alignment horizontal="right"/>
    </xf>
    <xf numFmtId="0" fontId="3" fillId="15" borderId="64" xfId="10" applyFont="1" applyFill="1" applyBorder="1" applyAlignment="1">
      <alignment horizontal="left" wrapText="1"/>
    </xf>
    <xf numFmtId="0" fontId="13" fillId="15" borderId="59" xfId="10" applyFont="1" applyFill="1" applyBorder="1" applyAlignment="1">
      <alignment horizontal="left" vertical="center" wrapText="1"/>
    </xf>
    <xf numFmtId="0" fontId="13" fillId="15" borderId="23" xfId="10" applyFont="1" applyFill="1" applyBorder="1" applyAlignment="1">
      <alignment horizontal="left" vertical="center" wrapText="1"/>
    </xf>
    <xf numFmtId="0" fontId="13" fillId="15" borderId="64" xfId="10" applyFont="1" applyFill="1" applyBorder="1" applyAlignment="1">
      <alignment horizontal="left" vertical="center" wrapText="1"/>
    </xf>
    <xf numFmtId="3" fontId="12" fillId="15" borderId="56" xfId="2" applyNumberFormat="1" applyFont="1" applyFill="1" applyBorder="1" applyAlignment="1" applyProtection="1">
      <alignment horizontal="right" vertical="center"/>
      <protection locked="0"/>
    </xf>
    <xf numFmtId="3" fontId="12" fillId="15" borderId="1" xfId="2" applyNumberFormat="1" applyFont="1" applyFill="1" applyBorder="1" applyAlignment="1" applyProtection="1">
      <alignment horizontal="right" vertical="center"/>
      <protection locked="0"/>
    </xf>
    <xf numFmtId="0" fontId="14" fillId="15" borderId="59" xfId="10" applyFont="1" applyFill="1" applyBorder="1" applyAlignment="1">
      <alignment horizontal="left" vertical="center" wrapText="1"/>
    </xf>
    <xf numFmtId="0" fontId="14" fillId="15" borderId="64" xfId="10" applyFont="1" applyFill="1" applyBorder="1" applyAlignment="1">
      <alignment horizontal="left" vertical="center" wrapText="1"/>
    </xf>
    <xf numFmtId="0" fontId="13" fillId="15" borderId="32" xfId="10" applyFont="1" applyFill="1" applyBorder="1" applyAlignment="1">
      <alignment horizontal="left" vertical="center" wrapText="1"/>
    </xf>
    <xf numFmtId="0" fontId="12" fillId="15" borderId="17" xfId="10" quotePrefix="1" applyFont="1" applyFill="1" applyBorder="1" applyAlignment="1">
      <alignment horizontal="right" vertical="center"/>
    </xf>
    <xf numFmtId="181" fontId="14" fillId="15" borderId="58" xfId="10" quotePrefix="1" applyNumberFormat="1" applyFont="1" applyFill="1" applyBorder="1" applyAlignment="1">
      <alignment horizontal="right" vertical="center"/>
    </xf>
    <xf numFmtId="0" fontId="14" fillId="15" borderId="23" xfId="10" applyFont="1" applyFill="1" applyBorder="1" applyAlignment="1">
      <alignment horizontal="left" vertical="center" wrapText="1"/>
    </xf>
    <xf numFmtId="0" fontId="14" fillId="15" borderId="0" xfId="10" applyFont="1" applyFill="1" applyBorder="1" applyAlignment="1">
      <alignment horizontal="left" vertical="center" wrapText="1"/>
    </xf>
    <xf numFmtId="0" fontId="14" fillId="15" borderId="19" xfId="10" applyFont="1" applyFill="1" applyBorder="1" applyAlignment="1">
      <alignment horizontal="left" wrapText="1"/>
    </xf>
    <xf numFmtId="0" fontId="14" fillId="15" borderId="64" xfId="10" applyFont="1" applyFill="1" applyBorder="1" applyAlignment="1">
      <alignment horizontal="left" wrapText="1"/>
    </xf>
    <xf numFmtId="0" fontId="14" fillId="15" borderId="59" xfId="10" applyFont="1" applyFill="1" applyBorder="1" applyAlignment="1">
      <alignment horizontal="left" wrapText="1"/>
    </xf>
    <xf numFmtId="0" fontId="14" fillId="15" borderId="32" xfId="10" applyFont="1" applyFill="1" applyBorder="1" applyAlignment="1">
      <alignment horizontal="left" wrapText="1"/>
    </xf>
    <xf numFmtId="188" fontId="167" fillId="21" borderId="53" xfId="2" applyNumberFormat="1" applyFont="1" applyFill="1" applyBorder="1" applyAlignment="1" applyProtection="1">
      <alignment horizontal="center" vertical="center"/>
    </xf>
    <xf numFmtId="188" fontId="167" fillId="21" borderId="55" xfId="2" applyNumberFormat="1" applyFont="1" applyFill="1" applyBorder="1" applyAlignment="1" applyProtection="1">
      <alignment horizontal="center" vertical="center"/>
    </xf>
    <xf numFmtId="188" fontId="167" fillId="21" borderId="57" xfId="2" applyNumberFormat="1" applyFont="1" applyFill="1" applyBorder="1" applyAlignment="1" applyProtection="1">
      <alignment horizontal="center" vertical="center"/>
    </xf>
    <xf numFmtId="178" fontId="6" fillId="15" borderId="17" xfId="10" applyNumberFormat="1" applyFont="1" applyFill="1" applyBorder="1" applyAlignment="1">
      <alignment horizontal="right" vertical="center"/>
    </xf>
    <xf numFmtId="181" fontId="9" fillId="15" borderId="75" xfId="10" quotePrefix="1" applyNumberFormat="1" applyFont="1" applyFill="1" applyBorder="1" applyAlignment="1">
      <alignment horizontal="right" vertical="center"/>
    </xf>
    <xf numFmtId="0" fontId="3" fillId="15" borderId="76" xfId="10" applyFont="1" applyFill="1" applyBorder="1" applyAlignment="1">
      <alignment horizontal="left" vertical="center" wrapText="1"/>
    </xf>
    <xf numFmtId="188" fontId="175" fillId="21" borderId="78" xfId="2" applyNumberFormat="1" applyFont="1" applyFill="1" applyBorder="1" applyAlignment="1" applyProtection="1">
      <alignment horizontal="center" vertical="center"/>
    </xf>
    <xf numFmtId="188" fontId="175" fillId="21" borderId="75" xfId="2" applyNumberFormat="1" applyFont="1" applyFill="1" applyBorder="1" applyAlignment="1" applyProtection="1">
      <alignment horizontal="center" vertical="center"/>
    </xf>
    <xf numFmtId="188" fontId="175" fillId="31" borderId="79" xfId="2" applyNumberFormat="1" applyFont="1" applyFill="1" applyBorder="1" applyAlignment="1" applyProtection="1">
      <alignment horizontal="center" vertical="center"/>
    </xf>
    <xf numFmtId="188" fontId="175" fillId="31" borderId="30" xfId="2" applyNumberFormat="1" applyFont="1" applyFill="1" applyBorder="1" applyAlignment="1" applyProtection="1">
      <alignment horizontal="center" vertical="center"/>
    </xf>
    <xf numFmtId="178" fontId="211" fillId="29" borderId="104" xfId="10" applyNumberFormat="1" applyFont="1" applyFill="1" applyBorder="1" applyAlignment="1">
      <alignment horizontal="right" vertical="center"/>
    </xf>
    <xf numFmtId="181" fontId="212" fillId="29" borderId="41" xfId="10" quotePrefix="1" applyNumberFormat="1" applyFont="1" applyFill="1" applyBorder="1" applyAlignment="1">
      <alignment horizontal="right" vertical="center"/>
    </xf>
    <xf numFmtId="0" fontId="203" fillId="29" borderId="105" xfId="10" applyFont="1" applyFill="1" applyBorder="1" applyAlignment="1">
      <alignment horizontal="center" vertical="center" wrapText="1"/>
    </xf>
    <xf numFmtId="3" fontId="209" fillId="29" borderId="80" xfId="2" applyNumberFormat="1" applyFont="1" applyFill="1" applyBorder="1" applyAlignment="1" applyProtection="1">
      <alignment vertical="center"/>
    </xf>
    <xf numFmtId="3" fontId="204" fillId="29" borderId="40" xfId="2" applyNumberFormat="1" applyFont="1" applyFill="1" applyBorder="1" applyAlignment="1">
      <alignment vertical="center"/>
    </xf>
    <xf numFmtId="3" fontId="204" fillId="29" borderId="106" xfId="2" applyNumberFormat="1" applyFont="1" applyFill="1" applyBorder="1" applyAlignment="1">
      <alignment vertical="center"/>
    </xf>
    <xf numFmtId="3" fontId="204" fillId="29" borderId="42" xfId="2" applyNumberFormat="1" applyFont="1" applyFill="1" applyBorder="1" applyAlignment="1">
      <alignment vertical="center"/>
    </xf>
    <xf numFmtId="3" fontId="3" fillId="10" borderId="42" xfId="2" applyNumberFormat="1" applyFont="1" applyFill="1" applyBorder="1" applyAlignment="1" applyProtection="1">
      <alignment vertical="center"/>
    </xf>
    <xf numFmtId="190" fontId="202" fillId="15" borderId="94" xfId="6" applyNumberFormat="1" applyFont="1" applyFill="1" applyBorder="1" applyProtection="1"/>
    <xf numFmtId="190" fontId="213" fillId="15" borderId="94" xfId="6" applyNumberFormat="1" applyFont="1" applyFill="1" applyBorder="1" applyAlignment="1" applyProtection="1">
      <alignment horizontal="center"/>
    </xf>
    <xf numFmtId="0" fontId="3" fillId="15" borderId="0" xfId="2" applyFont="1" applyFill="1" applyBorder="1" applyAlignment="1" applyProtection="1">
      <alignment horizontal="right" vertical="center"/>
    </xf>
    <xf numFmtId="3" fontId="214" fillId="17" borderId="3" xfId="2" applyNumberFormat="1" applyFont="1" applyFill="1" applyBorder="1" applyAlignment="1" applyProtection="1">
      <alignment horizontal="center" vertical="center"/>
      <protection locked="0"/>
    </xf>
    <xf numFmtId="0" fontId="3" fillId="15" borderId="107" xfId="2" applyFont="1" applyFill="1" applyBorder="1" applyAlignment="1" applyProtection="1">
      <alignment vertical="center"/>
    </xf>
    <xf numFmtId="0" fontId="14" fillId="15" borderId="0" xfId="2" applyFont="1" applyFill="1" applyBorder="1" applyAlignment="1" applyProtection="1">
      <alignment vertical="center"/>
    </xf>
    <xf numFmtId="0" fontId="3" fillId="15" borderId="12" xfId="2" applyFont="1" applyFill="1" applyBorder="1" applyAlignment="1" applyProtection="1">
      <alignment horizontal="center" vertical="center"/>
    </xf>
    <xf numFmtId="0" fontId="215" fillId="15" borderId="12" xfId="2" applyFont="1" applyFill="1" applyBorder="1" applyAlignment="1" applyProtection="1">
      <alignment vertical="center"/>
    </xf>
    <xf numFmtId="0" fontId="14" fillId="15" borderId="81" xfId="2" applyFont="1" applyFill="1" applyBorder="1" applyAlignment="1" applyProtection="1">
      <alignment horizontal="right" vertical="center"/>
    </xf>
    <xf numFmtId="0" fontId="216" fillId="24" borderId="3" xfId="2" applyFont="1" applyFill="1" applyBorder="1" applyAlignment="1" applyProtection="1">
      <alignment horizontal="center" vertical="center"/>
      <protection locked="0"/>
    </xf>
    <xf numFmtId="3" fontId="216" fillId="24" borderId="3" xfId="2" applyNumberFormat="1" applyFont="1" applyFill="1" applyBorder="1" applyAlignment="1" applyProtection="1">
      <alignment horizontal="center" vertical="center"/>
      <protection locked="0"/>
    </xf>
    <xf numFmtId="0" fontId="14" fillId="0" borderId="0" xfId="2" applyFont="1" applyAlignment="1" applyProtection="1">
      <alignment horizontal="right" vertical="center"/>
    </xf>
    <xf numFmtId="0" fontId="215" fillId="15" borderId="0" xfId="2" applyFont="1" applyFill="1" applyAlignment="1">
      <alignment vertical="center"/>
    </xf>
    <xf numFmtId="0" fontId="215" fillId="15" borderId="0" xfId="2" applyFont="1" applyFill="1" applyAlignment="1">
      <alignment vertical="center" wrapText="1"/>
    </xf>
    <xf numFmtId="0" fontId="3" fillId="16" borderId="0" xfId="2" applyFont="1" applyFill="1" applyAlignment="1">
      <alignment vertical="center"/>
    </xf>
    <xf numFmtId="0" fontId="3" fillId="16" borderId="0" xfId="2" applyFont="1" applyFill="1" applyAlignment="1">
      <alignment vertical="center" wrapText="1"/>
    </xf>
    <xf numFmtId="0" fontId="3" fillId="18" borderId="0" xfId="2" applyFont="1" applyFill="1" applyAlignment="1">
      <alignment vertical="center" wrapText="1"/>
    </xf>
    <xf numFmtId="0" fontId="184" fillId="24" borderId="16" xfId="2" applyFont="1" applyFill="1" applyBorder="1" applyAlignment="1" applyProtection="1">
      <alignment vertical="center" wrapText="1"/>
    </xf>
    <xf numFmtId="3" fontId="3" fillId="0" borderId="0" xfId="2" applyNumberFormat="1" applyFont="1" applyFill="1" applyAlignment="1" applyProtection="1">
      <alignment horizontal="right" vertical="center"/>
      <protection locked="0"/>
    </xf>
    <xf numFmtId="0" fontId="11" fillId="15" borderId="0" xfId="2" applyFont="1" applyFill="1" applyAlignment="1">
      <alignment horizontal="right" vertical="center" wrapText="1"/>
    </xf>
    <xf numFmtId="0" fontId="86" fillId="15" borderId="0" xfId="0" applyFont="1" applyFill="1" applyProtection="1"/>
    <xf numFmtId="0" fontId="57" fillId="15" borderId="0" xfId="0" quotePrefix="1" applyFont="1" applyFill="1" applyAlignment="1" applyProtection="1">
      <alignment horizontal="left"/>
    </xf>
    <xf numFmtId="0" fontId="87" fillId="15" borderId="0" xfId="0" applyFont="1" applyFill="1" applyProtection="1"/>
    <xf numFmtId="0" fontId="58" fillId="15" borderId="0" xfId="0" applyFont="1" applyFill="1" applyAlignment="1" applyProtection="1">
      <alignment horizontal="left"/>
    </xf>
    <xf numFmtId="0" fontId="87" fillId="0" borderId="0" xfId="0" applyFont="1" applyProtection="1"/>
    <xf numFmtId="0" fontId="86" fillId="0" borderId="0" xfId="0" applyFont="1" applyProtection="1"/>
    <xf numFmtId="0" fontId="86" fillId="32" borderId="0" xfId="0" applyFont="1" applyFill="1" applyBorder="1" applyProtection="1"/>
    <xf numFmtId="0" fontId="87" fillId="32" borderId="0" xfId="0" applyFont="1" applyFill="1" applyBorder="1" applyProtection="1"/>
    <xf numFmtId="0" fontId="57" fillId="15" borderId="0" xfId="0" applyFont="1" applyFill="1" applyAlignment="1" applyProtection="1">
      <alignment horizontal="left"/>
    </xf>
    <xf numFmtId="0" fontId="88" fillId="15" borderId="0" xfId="0" applyFont="1" applyFill="1" applyAlignment="1" applyProtection="1">
      <alignment horizontal="left"/>
    </xf>
    <xf numFmtId="0" fontId="87" fillId="15" borderId="0" xfId="0" quotePrefix="1" applyFont="1" applyFill="1" applyAlignment="1" applyProtection="1">
      <alignment horizontal="left"/>
    </xf>
    <xf numFmtId="0" fontId="89" fillId="15" borderId="0" xfId="0" quotePrefix="1" applyFont="1" applyFill="1" applyBorder="1" applyAlignment="1" applyProtection="1">
      <alignment horizontal="left"/>
    </xf>
    <xf numFmtId="0" fontId="58" fillId="28" borderId="106" xfId="0" quotePrefix="1" applyFont="1" applyFill="1" applyBorder="1" applyAlignment="1" applyProtection="1">
      <alignment horizontal="left"/>
    </xf>
    <xf numFmtId="0" fontId="89" fillId="28" borderId="108" xfId="0" quotePrefix="1" applyFont="1" applyFill="1" applyBorder="1" applyAlignment="1" applyProtection="1">
      <alignment horizontal="left"/>
    </xf>
    <xf numFmtId="0" fontId="87" fillId="28" borderId="108" xfId="0" applyFont="1" applyFill="1" applyBorder="1" applyProtection="1"/>
    <xf numFmtId="0" fontId="87" fillId="15" borderId="0" xfId="0" applyFont="1" applyFill="1" applyBorder="1" applyProtection="1"/>
    <xf numFmtId="0" fontId="87" fillId="0" borderId="0" xfId="0" applyFont="1" applyBorder="1" applyProtection="1"/>
    <xf numFmtId="0" fontId="58" fillId="15" borderId="0" xfId="0" applyFont="1" applyFill="1" applyProtection="1"/>
    <xf numFmtId="0" fontId="34" fillId="24" borderId="3" xfId="0" applyFont="1" applyFill="1" applyBorder="1" applyAlignment="1" applyProtection="1">
      <alignment horizontal="center" vertical="center"/>
    </xf>
    <xf numFmtId="0" fontId="57" fillId="15" borderId="0" xfId="0" applyFont="1" applyFill="1" applyAlignment="1" applyProtection="1">
      <alignment horizontal="right"/>
    </xf>
    <xf numFmtId="179" fontId="168" fillId="33" borderId="3" xfId="2" applyNumberFormat="1" applyFont="1" applyFill="1" applyBorder="1" applyAlignment="1" applyProtection="1">
      <alignment horizontal="center" vertical="center"/>
    </xf>
    <xf numFmtId="0" fontId="3" fillId="15" borderId="0" xfId="2" applyFont="1" applyFill="1" applyAlignment="1" applyProtection="1">
      <alignment horizontal="right" vertical="center"/>
    </xf>
    <xf numFmtId="187" fontId="11" fillId="24" borderId="3" xfId="2" applyNumberFormat="1" applyFont="1" applyFill="1" applyBorder="1" applyAlignment="1" applyProtection="1">
      <alignment horizontal="center" vertical="center"/>
    </xf>
    <xf numFmtId="0" fontId="57" fillId="15" borderId="0" xfId="0" applyFont="1" applyFill="1" applyAlignment="1" applyProtection="1">
      <alignment horizontal="center"/>
    </xf>
    <xf numFmtId="0" fontId="34" fillId="32" borderId="0" xfId="0" applyFont="1" applyFill="1" applyBorder="1" applyProtection="1"/>
    <xf numFmtId="0" fontId="34" fillId="15" borderId="0" xfId="0" applyFont="1" applyFill="1" applyAlignment="1" applyProtection="1">
      <alignment horizontal="center" vertical="center"/>
    </xf>
    <xf numFmtId="0" fontId="87" fillId="15" borderId="0" xfId="0" applyFont="1" applyFill="1" applyAlignment="1" applyProtection="1">
      <alignment horizontal="right"/>
    </xf>
    <xf numFmtId="0" fontId="88" fillId="19" borderId="3" xfId="0" applyFont="1" applyFill="1" applyBorder="1" applyAlignment="1" applyProtection="1">
      <alignment horizontal="center" vertical="center"/>
    </xf>
    <xf numFmtId="0" fontId="57" fillId="15" borderId="0" xfId="0" applyFont="1" applyFill="1" applyAlignment="1" applyProtection="1">
      <alignment horizontal="right" vertical="center"/>
    </xf>
    <xf numFmtId="0" fontId="217" fillId="15" borderId="0" xfId="0" applyFont="1" applyFill="1" applyBorder="1" applyAlignment="1" applyProtection="1">
      <alignment horizontal="right"/>
    </xf>
    <xf numFmtId="0" fontId="34" fillId="15" borderId="0" xfId="0" applyFont="1" applyFill="1" applyBorder="1" applyProtection="1"/>
    <xf numFmtId="0" fontId="218" fillId="17" borderId="3" xfId="2" applyFont="1" applyFill="1" applyBorder="1" applyAlignment="1" applyProtection="1">
      <alignment horizontal="center" vertical="center"/>
    </xf>
    <xf numFmtId="0" fontId="57" fillId="15" borderId="0" xfId="0" applyFont="1" applyFill="1" applyBorder="1" applyProtection="1"/>
    <xf numFmtId="0" fontId="34" fillId="0" borderId="47" xfId="0" applyFont="1" applyBorder="1" applyProtection="1"/>
    <xf numFmtId="0" fontId="86" fillId="15" borderId="0" xfId="0" applyFont="1" applyFill="1" applyBorder="1" applyProtection="1"/>
    <xf numFmtId="0" fontId="34" fillId="15" borderId="47" xfId="0" applyFont="1" applyFill="1" applyBorder="1" applyProtection="1"/>
    <xf numFmtId="0" fontId="57" fillId="15" borderId="47" xfId="0" applyFont="1" applyFill="1" applyBorder="1" applyProtection="1"/>
    <xf numFmtId="178" fontId="57" fillId="15" borderId="0" xfId="0" applyNumberFormat="1" applyFont="1" applyFill="1" applyBorder="1" applyProtection="1"/>
    <xf numFmtId="178" fontId="57" fillId="15" borderId="0" xfId="0" applyNumberFormat="1" applyFont="1" applyFill="1" applyBorder="1" applyAlignment="1" applyProtection="1">
      <alignment horizontal="left"/>
    </xf>
    <xf numFmtId="0" fontId="34" fillId="15" borderId="0" xfId="0" applyFont="1" applyFill="1" applyProtection="1"/>
    <xf numFmtId="0" fontId="57" fillId="15" borderId="73" xfId="0" quotePrefix="1" applyFont="1" applyFill="1" applyBorder="1" applyAlignment="1" applyProtection="1">
      <alignment horizontal="center"/>
    </xf>
    <xf numFmtId="0" fontId="57" fillId="15" borderId="17" xfId="0" quotePrefix="1" applyFont="1" applyFill="1" applyBorder="1" applyAlignment="1" applyProtection="1">
      <alignment horizontal="center"/>
    </xf>
    <xf numFmtId="0" fontId="91" fillId="19" borderId="5" xfId="0" applyFont="1" applyFill="1" applyBorder="1" applyAlignment="1" applyProtection="1">
      <alignment horizontal="left" vertical="center"/>
    </xf>
    <xf numFmtId="0" fontId="91" fillId="19" borderId="6" xfId="2" applyFont="1" applyFill="1" applyBorder="1" applyAlignment="1" applyProtection="1">
      <alignment horizontal="left" vertical="center"/>
    </xf>
    <xf numFmtId="0" fontId="91" fillId="19" borderId="6" xfId="0" applyFont="1" applyFill="1" applyBorder="1" applyAlignment="1" applyProtection="1">
      <alignment horizontal="left" vertical="center"/>
    </xf>
    <xf numFmtId="178" fontId="57" fillId="15" borderId="17" xfId="0" applyNumberFormat="1" applyFont="1" applyFill="1" applyBorder="1" applyAlignment="1" applyProtection="1">
      <alignment horizontal="center" vertical="center" wrapText="1"/>
    </xf>
    <xf numFmtId="0" fontId="88" fillId="19" borderId="109" xfId="2" applyFont="1" applyFill="1" applyBorder="1" applyAlignment="1" applyProtection="1">
      <alignment horizontal="center" vertical="center"/>
    </xf>
    <xf numFmtId="0" fontId="34" fillId="0" borderId="0" xfId="0" applyFont="1" applyProtection="1"/>
    <xf numFmtId="0" fontId="58" fillId="15" borderId="10" xfId="0" quotePrefix="1" applyFont="1" applyFill="1" applyBorder="1" applyAlignment="1" applyProtection="1">
      <alignment horizontal="center" vertical="top"/>
    </xf>
    <xf numFmtId="0" fontId="57" fillId="15" borderId="10" xfId="0" quotePrefix="1" applyFont="1" applyFill="1" applyBorder="1" applyAlignment="1" applyProtection="1">
      <alignment horizontal="center"/>
    </xf>
    <xf numFmtId="0" fontId="91" fillId="17" borderId="4" xfId="0" applyFont="1" applyFill="1" applyBorder="1" applyAlignment="1" applyProtection="1">
      <alignment horizontal="center" vertical="center" wrapText="1"/>
    </xf>
    <xf numFmtId="0" fontId="91" fillId="17" borderId="3" xfId="0" applyFont="1" applyFill="1" applyBorder="1" applyAlignment="1" applyProtection="1">
      <alignment horizontal="center" vertical="center" wrapText="1"/>
    </xf>
    <xf numFmtId="0" fontId="57" fillId="15" borderId="17" xfId="0" applyFont="1" applyFill="1" applyBorder="1" applyAlignment="1" applyProtection="1">
      <alignment horizontal="center"/>
    </xf>
    <xf numFmtId="0" fontId="88" fillId="17" borderId="3" xfId="0" applyFont="1" applyFill="1" applyBorder="1" applyAlignment="1" applyProtection="1">
      <alignment horizontal="left" vertical="center" wrapText="1"/>
    </xf>
    <xf numFmtId="0" fontId="34" fillId="15" borderId="73" xfId="0" applyFont="1" applyFill="1" applyBorder="1" applyAlignment="1" applyProtection="1">
      <alignment horizontal="center"/>
    </xf>
    <xf numFmtId="0" fontId="57" fillId="15" borderId="73" xfId="0" applyFont="1" applyFill="1" applyBorder="1" applyAlignment="1" applyProtection="1">
      <alignment horizontal="center"/>
    </xf>
    <xf numFmtId="0" fontId="57" fillId="15" borderId="85" xfId="0" applyFont="1" applyFill="1" applyBorder="1" applyAlignment="1" applyProtection="1">
      <alignment horizontal="center"/>
    </xf>
    <xf numFmtId="0" fontId="57" fillId="15" borderId="84" xfId="0" applyFont="1" applyFill="1" applyBorder="1" applyAlignment="1" applyProtection="1">
      <alignment horizontal="center"/>
    </xf>
    <xf numFmtId="0" fontId="88" fillId="15" borderId="15" xfId="0" applyFont="1" applyFill="1" applyBorder="1" applyAlignment="1" applyProtection="1">
      <alignment horizontal="left"/>
    </xf>
    <xf numFmtId="0" fontId="34" fillId="15" borderId="52" xfId="0" applyFont="1" applyFill="1" applyBorder="1" applyAlignment="1" applyProtection="1">
      <alignment horizontal="center"/>
    </xf>
    <xf numFmtId="0" fontId="34" fillId="15" borderId="52" xfId="0" applyFont="1" applyFill="1" applyBorder="1" applyProtection="1"/>
    <xf numFmtId="0" fontId="57" fillId="15" borderId="52" xfId="0" quotePrefix="1" applyFont="1" applyFill="1" applyBorder="1" applyAlignment="1" applyProtection="1">
      <alignment horizontal="center"/>
    </xf>
    <xf numFmtId="0" fontId="91" fillId="15" borderId="8" xfId="0" quotePrefix="1" applyFont="1" applyFill="1" applyBorder="1" applyAlignment="1" applyProtection="1">
      <alignment horizontal="center"/>
    </xf>
    <xf numFmtId="0" fontId="91" fillId="15" borderId="3" xfId="0" quotePrefix="1" applyFont="1" applyFill="1" applyBorder="1" applyAlignment="1" applyProtection="1">
      <alignment horizontal="center"/>
    </xf>
    <xf numFmtId="0" fontId="86" fillId="15" borderId="17" xfId="0" applyFont="1" applyFill="1" applyBorder="1" applyProtection="1"/>
    <xf numFmtId="0" fontId="88" fillId="15" borderId="3" xfId="0" quotePrefix="1" applyFont="1" applyFill="1" applyBorder="1" applyAlignment="1" applyProtection="1">
      <alignment horizontal="left"/>
    </xf>
    <xf numFmtId="0" fontId="34" fillId="15" borderId="73" xfId="0" applyFont="1" applyFill="1" applyBorder="1" applyProtection="1"/>
    <xf numFmtId="0" fontId="57" fillId="15" borderId="73" xfId="0" applyFont="1" applyFill="1" applyBorder="1" applyAlignment="1" applyProtection="1"/>
    <xf numFmtId="0" fontId="57" fillId="15" borderId="56" xfId="0" applyFont="1" applyFill="1" applyBorder="1" applyAlignment="1" applyProtection="1"/>
    <xf numFmtId="0" fontId="57" fillId="15" borderId="1" xfId="0" applyFont="1" applyFill="1" applyBorder="1" applyAlignment="1" applyProtection="1"/>
    <xf numFmtId="0" fontId="57" fillId="15" borderId="17" xfId="0" applyFont="1" applyFill="1" applyBorder="1" applyAlignment="1" applyProtection="1"/>
    <xf numFmtId="0" fontId="88" fillId="15" borderId="1" xfId="0" applyFont="1" applyFill="1" applyBorder="1" applyAlignment="1" applyProtection="1">
      <alignment horizontal="left"/>
    </xf>
    <xf numFmtId="0" fontId="34" fillId="0" borderId="0" xfId="0" applyFont="1" applyBorder="1" applyProtection="1"/>
    <xf numFmtId="0" fontId="58" fillId="19" borderId="80" xfId="0" applyFont="1" applyFill="1" applyBorder="1" applyAlignment="1" applyProtection="1">
      <alignment horizontal="left"/>
    </xf>
    <xf numFmtId="0" fontId="34" fillId="19" borderId="80" xfId="0" applyFont="1" applyFill="1" applyBorder="1" applyAlignment="1" applyProtection="1">
      <alignment horizontal="left"/>
    </xf>
    <xf numFmtId="0" fontId="57" fillId="19" borderId="80" xfId="0" quotePrefix="1" applyFont="1" applyFill="1" applyBorder="1" applyAlignment="1" applyProtection="1">
      <alignment horizontal="left"/>
    </xf>
    <xf numFmtId="3" fontId="57" fillId="19" borderId="80" xfId="0" applyNumberFormat="1" applyFont="1" applyFill="1" applyBorder="1" applyAlignment="1" applyProtection="1"/>
    <xf numFmtId="3" fontId="34" fillId="19" borderId="40" xfId="0" applyNumberFormat="1" applyFont="1" applyFill="1" applyBorder="1" applyAlignment="1" applyProtection="1"/>
    <xf numFmtId="3" fontId="34" fillId="19" borderId="41" xfId="0" applyNumberFormat="1" applyFont="1" applyFill="1" applyBorder="1" applyAlignment="1" applyProtection="1"/>
    <xf numFmtId="4" fontId="57" fillId="15" borderId="17" xfId="0" applyNumberFormat="1" applyFont="1" applyFill="1" applyBorder="1" applyAlignment="1" applyProtection="1"/>
    <xf numFmtId="3" fontId="88" fillId="19" borderId="41" xfId="0" applyNumberFormat="1" applyFont="1" applyFill="1" applyBorder="1" applyAlignment="1" applyProtection="1">
      <alignment horizontal="center"/>
    </xf>
    <xf numFmtId="178" fontId="34" fillId="0" borderId="12" xfId="0" applyNumberFormat="1" applyFont="1" applyBorder="1" applyProtection="1"/>
    <xf numFmtId="0" fontId="34" fillId="15" borderId="110" xfId="0" applyFont="1" applyFill="1" applyBorder="1" applyAlignment="1" applyProtection="1">
      <alignment horizontal="left"/>
    </xf>
    <xf numFmtId="3" fontId="34" fillId="15" borderId="110" xfId="0" applyNumberFormat="1" applyFont="1" applyFill="1" applyBorder="1" applyAlignment="1" applyProtection="1"/>
    <xf numFmtId="3" fontId="34" fillId="15" borderId="111" xfId="0" applyNumberFormat="1" applyFont="1" applyFill="1" applyBorder="1" applyAlignment="1" applyProtection="1"/>
    <xf numFmtId="3" fontId="34" fillId="15" borderId="112" xfId="0" applyNumberFormat="1" applyFont="1" applyFill="1" applyBorder="1" applyAlignment="1" applyProtection="1"/>
    <xf numFmtId="1" fontId="57" fillId="15" borderId="17" xfId="0" applyNumberFormat="1" applyFont="1" applyFill="1" applyBorder="1" applyAlignment="1" applyProtection="1">
      <alignment horizontal="right"/>
    </xf>
    <xf numFmtId="3" fontId="92" fillId="15" borderId="112" xfId="0" applyNumberFormat="1" applyFont="1" applyFill="1" applyBorder="1" applyAlignment="1" applyProtection="1">
      <alignment horizontal="center"/>
    </xf>
    <xf numFmtId="178" fontId="34" fillId="0" borderId="0" xfId="0" applyNumberFormat="1" applyFont="1" applyBorder="1" applyProtection="1"/>
    <xf numFmtId="0" fontId="34" fillId="15" borderId="57" xfId="0" applyFont="1" applyFill="1" applyBorder="1" applyAlignment="1" applyProtection="1">
      <alignment horizontal="left"/>
    </xf>
    <xf numFmtId="3" fontId="34" fillId="15" borderId="57" xfId="0" applyNumberFormat="1" applyFont="1" applyFill="1" applyBorder="1" applyAlignment="1" applyProtection="1"/>
    <xf numFmtId="3" fontId="34" fillId="15" borderId="29" xfId="0" applyNumberFormat="1" applyFont="1" applyFill="1" applyBorder="1" applyAlignment="1" applyProtection="1"/>
    <xf numFmtId="3" fontId="34" fillId="15" borderId="27" xfId="0" applyNumberFormat="1" applyFont="1" applyFill="1" applyBorder="1" applyAlignment="1" applyProtection="1"/>
    <xf numFmtId="3" fontId="92" fillId="15" borderId="27" xfId="0" applyNumberFormat="1" applyFont="1" applyFill="1" applyBorder="1" applyAlignment="1" applyProtection="1">
      <alignment horizontal="center"/>
    </xf>
    <xf numFmtId="0" fontId="34" fillId="15" borderId="52" xfId="0" applyFont="1" applyFill="1" applyBorder="1" applyAlignment="1" applyProtection="1">
      <alignment horizontal="left"/>
    </xf>
    <xf numFmtId="3" fontId="34" fillId="15" borderId="52" xfId="0" applyNumberFormat="1" applyFont="1" applyFill="1" applyBorder="1" applyAlignment="1" applyProtection="1"/>
    <xf numFmtId="3" fontId="34" fillId="15" borderId="8" xfId="0" applyNumberFormat="1" applyFont="1" applyFill="1" applyBorder="1" applyAlignment="1" applyProtection="1"/>
    <xf numFmtId="3" fontId="34" fillId="15" borderId="3" xfId="0" applyNumberFormat="1" applyFont="1" applyFill="1" applyBorder="1" applyAlignment="1" applyProtection="1"/>
    <xf numFmtId="3" fontId="92" fillId="15" borderId="3" xfId="0" applyNumberFormat="1" applyFont="1" applyFill="1" applyBorder="1" applyAlignment="1" applyProtection="1">
      <alignment horizontal="center"/>
    </xf>
    <xf numFmtId="0" fontId="34" fillId="15" borderId="10" xfId="0" applyFont="1" applyFill="1" applyBorder="1" applyAlignment="1" applyProtection="1">
      <alignment horizontal="left"/>
    </xf>
    <xf numFmtId="3" fontId="34" fillId="15" borderId="10" xfId="0" applyNumberFormat="1" applyFont="1" applyFill="1" applyBorder="1" applyAlignment="1" applyProtection="1"/>
    <xf numFmtId="3" fontId="34" fillId="15" borderId="14" xfId="0" applyNumberFormat="1" applyFont="1" applyFill="1" applyBorder="1" applyAlignment="1" applyProtection="1"/>
    <xf numFmtId="3" fontId="34" fillId="15" borderId="15" xfId="0" applyNumberFormat="1" applyFont="1" applyFill="1" applyBorder="1" applyAlignment="1" applyProtection="1"/>
    <xf numFmtId="3" fontId="92" fillId="15" borderId="15" xfId="0" applyNumberFormat="1" applyFont="1" applyFill="1" applyBorder="1" applyAlignment="1" applyProtection="1">
      <alignment horizontal="center"/>
    </xf>
    <xf numFmtId="0" fontId="34" fillId="17" borderId="53" xfId="0" applyFont="1" applyFill="1" applyBorder="1" applyAlignment="1" applyProtection="1">
      <alignment horizontal="left"/>
    </xf>
    <xf numFmtId="1" fontId="57" fillId="17" borderId="53" xfId="0" applyNumberFormat="1" applyFont="1" applyFill="1" applyBorder="1" applyAlignment="1" applyProtection="1"/>
    <xf numFmtId="3" fontId="92" fillId="17" borderId="53" xfId="0" applyNumberFormat="1" applyFont="1" applyFill="1" applyBorder="1" applyAlignment="1" applyProtection="1"/>
    <xf numFmtId="3" fontId="92" fillId="17" borderId="20" xfId="0" applyNumberFormat="1" applyFont="1" applyFill="1" applyBorder="1" applyAlignment="1" applyProtection="1"/>
    <xf numFmtId="3" fontId="92" fillId="17" borderId="18" xfId="0" applyNumberFormat="1" applyFont="1" applyFill="1" applyBorder="1" applyAlignment="1" applyProtection="1"/>
    <xf numFmtId="3" fontId="92" fillId="17" borderId="18" xfId="0" applyNumberFormat="1" applyFont="1" applyFill="1" applyBorder="1" applyAlignment="1" applyProtection="1">
      <alignment horizontal="center"/>
    </xf>
    <xf numFmtId="0" fontId="34" fillId="17" borderId="55" xfId="0" applyFont="1" applyFill="1" applyBorder="1" applyAlignment="1" applyProtection="1">
      <alignment horizontal="left"/>
    </xf>
    <xf numFmtId="1" fontId="57" fillId="17" borderId="55" xfId="0" applyNumberFormat="1" applyFont="1" applyFill="1" applyBorder="1" applyAlignment="1" applyProtection="1"/>
    <xf numFmtId="3" fontId="92" fillId="17" borderId="55" xfId="0" applyNumberFormat="1" applyFont="1" applyFill="1" applyBorder="1" applyAlignment="1" applyProtection="1"/>
    <xf numFmtId="3" fontId="92" fillId="17" borderId="24" xfId="0" applyNumberFormat="1" applyFont="1" applyFill="1" applyBorder="1" applyAlignment="1" applyProtection="1"/>
    <xf numFmtId="3" fontId="92" fillId="17" borderId="22" xfId="0" applyNumberFormat="1" applyFont="1" applyFill="1" applyBorder="1" applyAlignment="1" applyProtection="1"/>
    <xf numFmtId="3" fontId="92" fillId="17" borderId="22" xfId="0" applyNumberFormat="1" applyFont="1" applyFill="1" applyBorder="1" applyAlignment="1" applyProtection="1">
      <alignment horizontal="center"/>
    </xf>
    <xf numFmtId="0" fontId="34" fillId="17" borderId="113" xfId="0" applyFont="1" applyFill="1" applyBorder="1" applyAlignment="1" applyProtection="1">
      <alignment horizontal="left"/>
    </xf>
    <xf numFmtId="1" fontId="57" fillId="17" borderId="54" xfId="0" applyNumberFormat="1" applyFont="1" applyFill="1" applyBorder="1" applyAlignment="1" applyProtection="1"/>
    <xf numFmtId="3" fontId="92" fillId="17" borderId="54" xfId="0" applyNumberFormat="1" applyFont="1" applyFill="1" applyBorder="1" applyAlignment="1" applyProtection="1"/>
    <xf numFmtId="3" fontId="92" fillId="17" borderId="33" xfId="0" applyNumberFormat="1" applyFont="1" applyFill="1" applyBorder="1" applyAlignment="1" applyProtection="1"/>
    <xf numFmtId="3" fontId="92" fillId="17" borderId="34" xfId="0" applyNumberFormat="1" applyFont="1" applyFill="1" applyBorder="1" applyAlignment="1" applyProtection="1"/>
    <xf numFmtId="3" fontId="92" fillId="17" borderId="34" xfId="0" applyNumberFormat="1" applyFont="1" applyFill="1" applyBorder="1" applyAlignment="1" applyProtection="1">
      <alignment horizontal="center"/>
    </xf>
    <xf numFmtId="0" fontId="34" fillId="15" borderId="114" xfId="0" applyFont="1" applyFill="1" applyBorder="1" applyAlignment="1" applyProtection="1">
      <alignment horizontal="left"/>
    </xf>
    <xf numFmtId="3" fontId="34" fillId="15" borderId="53" xfId="0" applyNumberFormat="1" applyFont="1" applyFill="1" applyBorder="1" applyAlignment="1" applyProtection="1"/>
    <xf numFmtId="3" fontId="34" fillId="15" borderId="20" xfId="0" applyNumberFormat="1" applyFont="1" applyFill="1" applyBorder="1" applyAlignment="1" applyProtection="1"/>
    <xf numFmtId="3" fontId="34" fillId="15" borderId="18" xfId="0" applyNumberFormat="1" applyFont="1" applyFill="1" applyBorder="1" applyAlignment="1" applyProtection="1"/>
    <xf numFmtId="3" fontId="92" fillId="15" borderId="18" xfId="0" applyNumberFormat="1" applyFont="1" applyFill="1" applyBorder="1" applyAlignment="1" applyProtection="1">
      <alignment horizontal="center"/>
    </xf>
    <xf numFmtId="0" fontId="34" fillId="15" borderId="115" xfId="0" applyFont="1" applyFill="1" applyBorder="1" applyAlignment="1" applyProtection="1">
      <alignment horizontal="left"/>
    </xf>
    <xf numFmtId="3" fontId="34" fillId="15" borderId="55" xfId="0" applyNumberFormat="1" applyFont="1" applyFill="1" applyBorder="1" applyAlignment="1" applyProtection="1"/>
    <xf numFmtId="3" fontId="34" fillId="15" borderId="24" xfId="0" applyNumberFormat="1" applyFont="1" applyFill="1" applyBorder="1" applyAlignment="1" applyProtection="1"/>
    <xf numFmtId="3" fontId="34" fillId="15" borderId="22" xfId="0" applyNumberFormat="1" applyFont="1" applyFill="1" applyBorder="1" applyAlignment="1" applyProtection="1"/>
    <xf numFmtId="3" fontId="92" fillId="15" borderId="22" xfId="0" applyNumberFormat="1" applyFont="1" applyFill="1" applyBorder="1" applyAlignment="1" applyProtection="1">
      <alignment horizontal="center"/>
    </xf>
    <xf numFmtId="0" fontId="34" fillId="15" borderId="116" xfId="0" applyFont="1" applyFill="1" applyBorder="1" applyAlignment="1" applyProtection="1">
      <alignment horizontal="left"/>
    </xf>
    <xf numFmtId="0" fontId="93" fillId="15" borderId="116" xfId="0" applyFont="1" applyFill="1" applyBorder="1" applyAlignment="1" applyProtection="1">
      <alignment horizontal="left"/>
    </xf>
    <xf numFmtId="0" fontId="34" fillId="15" borderId="73" xfId="0" applyFont="1" applyFill="1" applyBorder="1" applyAlignment="1" applyProtection="1">
      <alignment horizontal="left"/>
    </xf>
    <xf numFmtId="0" fontId="34" fillId="15" borderId="49" xfId="0" applyFont="1" applyFill="1" applyBorder="1" applyAlignment="1" applyProtection="1">
      <alignment horizontal="left"/>
    </xf>
    <xf numFmtId="3" fontId="34" fillId="15" borderId="90" xfId="0" applyNumberFormat="1" applyFont="1" applyFill="1" applyBorder="1" applyAlignment="1" applyProtection="1"/>
    <xf numFmtId="3" fontId="34" fillId="15" borderId="85" xfId="0" applyNumberFormat="1" applyFont="1" applyFill="1" applyBorder="1" applyAlignment="1" applyProtection="1"/>
    <xf numFmtId="3" fontId="34" fillId="15" borderId="84" xfId="0" applyNumberFormat="1" applyFont="1" applyFill="1" applyBorder="1" applyAlignment="1" applyProtection="1"/>
    <xf numFmtId="3" fontId="92" fillId="15" borderId="84" xfId="0" applyNumberFormat="1" applyFont="1" applyFill="1" applyBorder="1" applyAlignment="1" applyProtection="1">
      <alignment horizontal="center"/>
    </xf>
    <xf numFmtId="0" fontId="34" fillId="15" borderId="117" xfId="0" applyFont="1" applyFill="1" applyBorder="1" applyAlignment="1" applyProtection="1">
      <alignment horizontal="left"/>
    </xf>
    <xf numFmtId="3" fontId="34" fillId="15" borderId="117" xfId="0" applyNumberFormat="1" applyFont="1" applyFill="1" applyBorder="1" applyAlignment="1" applyProtection="1"/>
    <xf numFmtId="3" fontId="34" fillId="15" borderId="118" xfId="0" applyNumberFormat="1" applyFont="1" applyFill="1" applyBorder="1" applyAlignment="1" applyProtection="1"/>
    <xf numFmtId="3" fontId="34" fillId="15" borderId="119" xfId="0" applyNumberFormat="1" applyFont="1" applyFill="1" applyBorder="1" applyAlignment="1" applyProtection="1"/>
    <xf numFmtId="3" fontId="92" fillId="15" borderId="119" xfId="0" applyNumberFormat="1" applyFont="1" applyFill="1" applyBorder="1" applyAlignment="1" applyProtection="1">
      <alignment horizontal="center"/>
    </xf>
    <xf numFmtId="0" fontId="34" fillId="15" borderId="53" xfId="0" applyFont="1" applyFill="1" applyBorder="1" applyAlignment="1" applyProtection="1">
      <alignment horizontal="left"/>
    </xf>
    <xf numFmtId="3" fontId="34" fillId="15" borderId="53" xfId="0" quotePrefix="1" applyNumberFormat="1" applyFont="1" applyFill="1" applyBorder="1" applyAlignment="1" applyProtection="1"/>
    <xf numFmtId="3" fontId="34" fillId="15" borderId="20" xfId="0" quotePrefix="1" applyNumberFormat="1" applyFont="1" applyFill="1" applyBorder="1" applyAlignment="1" applyProtection="1"/>
    <xf numFmtId="3" fontId="34" fillId="15" borderId="18" xfId="0" quotePrefix="1" applyNumberFormat="1" applyFont="1" applyFill="1" applyBorder="1" applyAlignment="1" applyProtection="1"/>
    <xf numFmtId="1" fontId="34" fillId="15" borderId="17" xfId="0" quotePrefix="1" applyNumberFormat="1" applyFont="1" applyFill="1" applyBorder="1" applyAlignment="1" applyProtection="1">
      <alignment horizontal="right"/>
    </xf>
    <xf numFmtId="3" fontId="92" fillId="15" borderId="18" xfId="0" quotePrefix="1" applyNumberFormat="1" applyFont="1" applyFill="1" applyBorder="1" applyAlignment="1" applyProtection="1">
      <alignment horizontal="center"/>
    </xf>
    <xf numFmtId="0" fontId="34" fillId="15" borderId="54" xfId="0" applyFont="1" applyFill="1" applyBorder="1" applyAlignment="1" applyProtection="1">
      <alignment horizontal="left"/>
    </xf>
    <xf numFmtId="3" fontId="34" fillId="15" borderId="54" xfId="0" quotePrefix="1" applyNumberFormat="1" applyFont="1" applyFill="1" applyBorder="1" applyAlignment="1" applyProtection="1"/>
    <xf numFmtId="3" fontId="34" fillId="15" borderId="33" xfId="0" quotePrefix="1" applyNumberFormat="1" applyFont="1" applyFill="1" applyBorder="1" applyAlignment="1" applyProtection="1"/>
    <xf numFmtId="3" fontId="34" fillId="15" borderId="34" xfId="0" quotePrefix="1" applyNumberFormat="1" applyFont="1" applyFill="1" applyBorder="1" applyAlignment="1" applyProtection="1"/>
    <xf numFmtId="3" fontId="92" fillId="15" borderId="34" xfId="0" quotePrefix="1" applyNumberFormat="1" applyFont="1" applyFill="1" applyBorder="1" applyAlignment="1" applyProtection="1">
      <alignment horizontal="center"/>
    </xf>
    <xf numFmtId="178" fontId="34" fillId="15" borderId="0" xfId="0" applyNumberFormat="1" applyFont="1" applyFill="1" applyBorder="1" applyProtection="1"/>
    <xf numFmtId="0" fontId="58" fillId="23" borderId="80" xfId="0" quotePrefix="1" applyFont="1" applyFill="1" applyBorder="1" applyAlignment="1" applyProtection="1">
      <alignment horizontal="left"/>
    </xf>
    <xf numFmtId="0" fontId="57" fillId="23" borderId="80" xfId="0" applyFont="1" applyFill="1" applyBorder="1" applyAlignment="1" applyProtection="1">
      <alignment horizontal="left"/>
    </xf>
    <xf numFmtId="0" fontId="57" fillId="23" borderId="80" xfId="0" quotePrefix="1" applyFont="1" applyFill="1" applyBorder="1" applyAlignment="1" applyProtection="1">
      <alignment horizontal="left"/>
    </xf>
    <xf numFmtId="3" fontId="57" fillId="23" borderId="80" xfId="0" applyNumberFormat="1" applyFont="1" applyFill="1" applyBorder="1" applyAlignment="1" applyProtection="1"/>
    <xf numFmtId="3" fontId="34" fillId="23" borderId="40" xfId="0" applyNumberFormat="1" applyFont="1" applyFill="1" applyBorder="1" applyAlignment="1" applyProtection="1"/>
    <xf numFmtId="3" fontId="34" fillId="23" borderId="41" xfId="0" applyNumberFormat="1" applyFont="1" applyFill="1" applyBorder="1" applyAlignment="1" applyProtection="1"/>
    <xf numFmtId="3" fontId="88" fillId="23" borderId="41" xfId="0" applyNumberFormat="1" applyFont="1" applyFill="1" applyBorder="1" applyAlignment="1" applyProtection="1">
      <alignment horizontal="center"/>
    </xf>
    <xf numFmtId="178" fontId="34" fillId="0" borderId="0" xfId="0" applyNumberFormat="1" applyFont="1" applyProtection="1"/>
    <xf numFmtId="178" fontId="34" fillId="15" borderId="0" xfId="0" applyNumberFormat="1" applyFont="1" applyFill="1" applyProtection="1"/>
    <xf numFmtId="178" fontId="34" fillId="32" borderId="0" xfId="0" applyNumberFormat="1" applyFont="1" applyFill="1" applyBorder="1" applyProtection="1"/>
    <xf numFmtId="178" fontId="57" fillId="32" borderId="0" xfId="0" applyNumberFormat="1" applyFont="1" applyFill="1" applyBorder="1" applyProtection="1"/>
    <xf numFmtId="1" fontId="57" fillId="15" borderId="0" xfId="0" applyNumberFormat="1" applyFont="1" applyFill="1" applyBorder="1" applyAlignment="1" applyProtection="1">
      <alignment horizontal="right"/>
    </xf>
    <xf numFmtId="0" fontId="34" fillId="15" borderId="55" xfId="0" quotePrefix="1" applyFont="1" applyFill="1" applyBorder="1" applyAlignment="1" applyProtection="1">
      <alignment horizontal="left"/>
    </xf>
    <xf numFmtId="0" fontId="34" fillId="15" borderId="55" xfId="0" applyFont="1" applyFill="1" applyBorder="1" applyAlignment="1" applyProtection="1">
      <alignment horizontal="left"/>
    </xf>
    <xf numFmtId="0" fontId="34" fillId="15" borderId="57" xfId="0" quotePrefix="1" applyFont="1" applyFill="1" applyBorder="1" applyAlignment="1" applyProtection="1">
      <alignment horizontal="left"/>
    </xf>
    <xf numFmtId="0" fontId="34" fillId="24" borderId="52" xfId="0" applyFont="1" applyFill="1" applyBorder="1" applyAlignment="1" applyProtection="1">
      <alignment horizontal="left"/>
    </xf>
    <xf numFmtId="3" fontId="34" fillId="24" borderId="52" xfId="0" applyNumberFormat="1" applyFont="1" applyFill="1" applyBorder="1" applyAlignment="1" applyProtection="1"/>
    <xf numFmtId="3" fontId="34" fillId="24" borderId="8" xfId="0" applyNumberFormat="1" applyFont="1" applyFill="1" applyBorder="1" applyAlignment="1" applyProtection="1"/>
    <xf numFmtId="3" fontId="34" fillId="24" borderId="3" xfId="0" applyNumberFormat="1" applyFont="1" applyFill="1" applyBorder="1" applyAlignment="1" applyProtection="1"/>
    <xf numFmtId="3" fontId="92" fillId="24" borderId="3" xfId="0" applyNumberFormat="1" applyFont="1" applyFill="1" applyBorder="1" applyAlignment="1" applyProtection="1">
      <alignment horizontal="center"/>
    </xf>
    <xf numFmtId="0" fontId="34" fillId="15" borderId="120" xfId="0" quotePrefix="1" applyFont="1" applyFill="1" applyBorder="1" applyAlignment="1" applyProtection="1">
      <alignment horizontal="left"/>
    </xf>
    <xf numFmtId="0" fontId="34" fillId="15" borderId="120" xfId="0" applyFont="1" applyFill="1" applyBorder="1" applyAlignment="1" applyProtection="1">
      <alignment horizontal="left"/>
    </xf>
    <xf numFmtId="3" fontId="34" fillId="15" borderId="120" xfId="0" applyNumberFormat="1" applyFont="1" applyFill="1" applyBorder="1" applyAlignment="1" applyProtection="1"/>
    <xf numFmtId="3" fontId="34" fillId="15" borderId="101" xfId="0" applyNumberFormat="1" applyFont="1" applyFill="1" applyBorder="1" applyAlignment="1" applyProtection="1"/>
    <xf numFmtId="3" fontId="34" fillId="15" borderId="98" xfId="0" applyNumberFormat="1" applyFont="1" applyFill="1" applyBorder="1" applyAlignment="1" applyProtection="1"/>
    <xf numFmtId="3" fontId="92" fillId="15" borderId="98" xfId="0" applyNumberFormat="1" applyFont="1" applyFill="1" applyBorder="1" applyAlignment="1" applyProtection="1">
      <alignment horizontal="center"/>
    </xf>
    <xf numFmtId="0" fontId="93" fillId="15" borderId="57" xfId="0" applyFont="1" applyFill="1" applyBorder="1" applyAlignment="1" applyProtection="1">
      <alignment horizontal="left"/>
    </xf>
    <xf numFmtId="0" fontId="34" fillId="24" borderId="53" xfId="0" applyFont="1" applyFill="1" applyBorder="1" applyAlignment="1" applyProtection="1">
      <alignment horizontal="left"/>
    </xf>
    <xf numFmtId="0" fontId="34" fillId="24" borderId="53" xfId="0" quotePrefix="1" applyFont="1" applyFill="1" applyBorder="1" applyAlignment="1" applyProtection="1">
      <alignment horizontal="left"/>
    </xf>
    <xf numFmtId="3" fontId="34" fillId="24" borderId="53" xfId="0" applyNumberFormat="1" applyFont="1" applyFill="1" applyBorder="1" applyAlignment="1" applyProtection="1"/>
    <xf numFmtId="3" fontId="34" fillId="24" borderId="20" xfId="0" applyNumberFormat="1" applyFont="1" applyFill="1" applyBorder="1" applyAlignment="1" applyProtection="1"/>
    <xf numFmtId="3" fontId="34" fillId="24" borderId="18" xfId="0" applyNumberFormat="1" applyFont="1" applyFill="1" applyBorder="1" applyAlignment="1" applyProtection="1"/>
    <xf numFmtId="3" fontId="92" fillId="24" borderId="18" xfId="0" applyNumberFormat="1" applyFont="1" applyFill="1" applyBorder="1" applyAlignment="1" applyProtection="1">
      <alignment horizontal="center"/>
    </xf>
    <xf numFmtId="0" fontId="34" fillId="24" borderId="54" xfId="0" applyFont="1" applyFill="1" applyBorder="1" applyAlignment="1" applyProtection="1">
      <alignment horizontal="left"/>
    </xf>
    <xf numFmtId="0" fontId="93" fillId="24" borderId="113" xfId="0" applyFont="1" applyFill="1" applyBorder="1" applyAlignment="1" applyProtection="1">
      <alignment horizontal="left"/>
    </xf>
    <xf numFmtId="0" fontId="34" fillId="24" borderId="54" xfId="0" quotePrefix="1" applyFont="1" applyFill="1" applyBorder="1" applyAlignment="1" applyProtection="1">
      <alignment horizontal="left"/>
    </xf>
    <xf numFmtId="3" fontId="34" fillId="24" borderId="54" xfId="0" applyNumberFormat="1" applyFont="1" applyFill="1" applyBorder="1" applyAlignment="1" applyProtection="1"/>
    <xf numFmtId="3" fontId="34" fillId="24" borderId="33" xfId="0" applyNumberFormat="1" applyFont="1" applyFill="1" applyBorder="1" applyAlignment="1" applyProtection="1"/>
    <xf numFmtId="3" fontId="34" fillId="24" borderId="34" xfId="0" applyNumberFormat="1" applyFont="1" applyFill="1" applyBorder="1" applyAlignment="1" applyProtection="1"/>
    <xf numFmtId="3" fontId="92" fillId="24" borderId="34" xfId="0" applyNumberFormat="1" applyFont="1" applyFill="1" applyBorder="1" applyAlignment="1" applyProtection="1">
      <alignment horizontal="center"/>
    </xf>
    <xf numFmtId="0" fontId="94" fillId="15" borderId="0" xfId="0" applyFont="1" applyFill="1" applyProtection="1"/>
    <xf numFmtId="0" fontId="34" fillId="15" borderId="73" xfId="0" quotePrefix="1" applyFont="1" applyFill="1" applyBorder="1" applyAlignment="1" applyProtection="1">
      <alignment horizontal="left"/>
    </xf>
    <xf numFmtId="3" fontId="34" fillId="15" borderId="73" xfId="0" quotePrefix="1" applyNumberFormat="1" applyFont="1" applyFill="1" applyBorder="1" applyAlignment="1" applyProtection="1"/>
    <xf numFmtId="3" fontId="34" fillId="15" borderId="56" xfId="0" quotePrefix="1" applyNumberFormat="1" applyFont="1" applyFill="1" applyBorder="1" applyAlignment="1" applyProtection="1"/>
    <xf numFmtId="3" fontId="34" fillId="15" borderId="1" xfId="0" quotePrefix="1" applyNumberFormat="1" applyFont="1" applyFill="1" applyBorder="1" applyAlignment="1" applyProtection="1"/>
    <xf numFmtId="3" fontId="92" fillId="15" borderId="1" xfId="0" quotePrefix="1" applyNumberFormat="1" applyFont="1" applyFill="1" applyBorder="1" applyAlignment="1" applyProtection="1">
      <alignment horizontal="center"/>
    </xf>
    <xf numFmtId="0" fontId="58" fillId="26" borderId="80" xfId="0" applyFont="1" applyFill="1" applyBorder="1" applyAlignment="1" applyProtection="1">
      <alignment horizontal="left"/>
    </xf>
    <xf numFmtId="0" fontId="57" fillId="26" borderId="80" xfId="0" applyFont="1" applyFill="1" applyBorder="1" applyAlignment="1" applyProtection="1">
      <alignment horizontal="left"/>
    </xf>
    <xf numFmtId="3" fontId="57" fillId="26" borderId="80" xfId="0" applyNumberFormat="1" applyFont="1" applyFill="1" applyBorder="1" applyAlignment="1" applyProtection="1"/>
    <xf numFmtId="3" fontId="34" fillId="26" borderId="40" xfId="0" applyNumberFormat="1" applyFont="1" applyFill="1" applyBorder="1" applyAlignment="1" applyProtection="1"/>
    <xf numFmtId="3" fontId="34" fillId="26" borderId="41" xfId="0" applyNumberFormat="1" applyFont="1" applyFill="1" applyBorder="1" applyAlignment="1" applyProtection="1"/>
    <xf numFmtId="3" fontId="200" fillId="26" borderId="41" xfId="2" applyNumberFormat="1" applyFont="1" applyFill="1" applyBorder="1" applyAlignment="1" applyProtection="1">
      <alignment vertical="center"/>
    </xf>
    <xf numFmtId="3" fontId="92" fillId="26" borderId="41" xfId="0" applyNumberFormat="1" applyFont="1" applyFill="1" applyBorder="1" applyAlignment="1" applyProtection="1">
      <alignment horizontal="center"/>
    </xf>
    <xf numFmtId="3" fontId="34" fillId="15" borderId="120" xfId="0" quotePrefix="1" applyNumberFormat="1" applyFont="1" applyFill="1" applyBorder="1" applyAlignment="1" applyProtection="1"/>
    <xf numFmtId="3" fontId="34" fillId="15" borderId="101" xfId="0" quotePrefix="1" applyNumberFormat="1" applyFont="1" applyFill="1" applyBorder="1" applyAlignment="1" applyProtection="1"/>
    <xf numFmtId="3" fontId="34" fillId="15" borderId="98" xfId="0" quotePrefix="1" applyNumberFormat="1" applyFont="1" applyFill="1" applyBorder="1" applyAlignment="1" applyProtection="1"/>
    <xf numFmtId="3" fontId="92" fillId="15" borderId="98" xfId="0" quotePrefix="1" applyNumberFormat="1" applyFont="1" applyFill="1" applyBorder="1" applyAlignment="1" applyProtection="1">
      <alignment horizontal="center"/>
    </xf>
    <xf numFmtId="3" fontId="34" fillId="15" borderId="55" xfId="0" quotePrefix="1" applyNumberFormat="1" applyFont="1" applyFill="1" applyBorder="1" applyAlignment="1" applyProtection="1"/>
    <xf numFmtId="3" fontId="34" fillId="15" borderId="24" xfId="0" quotePrefix="1" applyNumberFormat="1" applyFont="1" applyFill="1" applyBorder="1" applyAlignment="1" applyProtection="1"/>
    <xf numFmtId="3" fontId="34" fillId="15" borderId="22" xfId="0" quotePrefix="1" applyNumberFormat="1" applyFont="1" applyFill="1" applyBorder="1" applyAlignment="1" applyProtection="1"/>
    <xf numFmtId="3" fontId="92" fillId="15" borderId="22" xfId="0" quotePrefix="1" applyNumberFormat="1" applyFont="1" applyFill="1" applyBorder="1" applyAlignment="1" applyProtection="1">
      <alignment horizontal="center"/>
    </xf>
    <xf numFmtId="3" fontId="34" fillId="15" borderId="57" xfId="0" quotePrefix="1" applyNumberFormat="1" applyFont="1" applyFill="1" applyBorder="1" applyAlignment="1" applyProtection="1"/>
    <xf numFmtId="3" fontId="34" fillId="15" borderId="29" xfId="0" quotePrefix="1" applyNumberFormat="1" applyFont="1" applyFill="1" applyBorder="1" applyAlignment="1" applyProtection="1"/>
    <xf numFmtId="3" fontId="34" fillId="15" borderId="27" xfId="0" quotePrefix="1" applyNumberFormat="1" applyFont="1" applyFill="1" applyBorder="1" applyAlignment="1" applyProtection="1"/>
    <xf numFmtId="3" fontId="92" fillId="15" borderId="27" xfId="0" quotePrefix="1" applyNumberFormat="1" applyFont="1" applyFill="1" applyBorder="1" applyAlignment="1" applyProtection="1">
      <alignment horizontal="center"/>
    </xf>
    <xf numFmtId="0" fontId="34" fillId="34" borderId="52" xfId="0" applyFont="1" applyFill="1" applyBorder="1" applyAlignment="1" applyProtection="1">
      <alignment horizontal="left"/>
    </xf>
    <xf numFmtId="0" fontId="34" fillId="34" borderId="52" xfId="0" quotePrefix="1" applyFont="1" applyFill="1" applyBorder="1" applyAlignment="1" applyProtection="1">
      <alignment horizontal="left"/>
    </xf>
    <xf numFmtId="3" fontId="34" fillId="34" borderId="52" xfId="0" quotePrefix="1" applyNumberFormat="1" applyFont="1" applyFill="1" applyBorder="1" applyAlignment="1" applyProtection="1"/>
    <xf numFmtId="3" fontId="34" fillId="34" borderId="8" xfId="0" quotePrefix="1" applyNumberFormat="1" applyFont="1" applyFill="1" applyBorder="1" applyAlignment="1" applyProtection="1"/>
    <xf numFmtId="3" fontId="34" fillId="34" borderId="3" xfId="0" quotePrefix="1" applyNumberFormat="1" applyFont="1" applyFill="1" applyBorder="1" applyAlignment="1" applyProtection="1"/>
    <xf numFmtId="3" fontId="92" fillId="34" borderId="3" xfId="0" quotePrefix="1" applyNumberFormat="1" applyFont="1" applyFill="1" applyBorder="1" applyAlignment="1" applyProtection="1">
      <alignment horizontal="center"/>
    </xf>
    <xf numFmtId="177" fontId="34" fillId="15" borderId="120" xfId="16" applyFont="1" applyFill="1" applyBorder="1" applyAlignment="1" applyProtection="1">
      <alignment horizontal="left"/>
    </xf>
    <xf numFmtId="0" fontId="93" fillId="15" borderId="120" xfId="0" applyFont="1" applyFill="1" applyBorder="1" applyAlignment="1" applyProtection="1">
      <alignment horizontal="left"/>
    </xf>
    <xf numFmtId="0" fontId="34" fillId="15" borderId="54" xfId="0" quotePrefix="1" applyFont="1" applyFill="1" applyBorder="1" applyAlignment="1" applyProtection="1">
      <alignment horizontal="left"/>
    </xf>
    <xf numFmtId="0" fontId="58" fillId="24" borderId="80" xfId="0" quotePrefix="1" applyFont="1" applyFill="1" applyBorder="1" applyAlignment="1" applyProtection="1">
      <alignment horizontal="left"/>
    </xf>
    <xf numFmtId="0" fontId="57" fillId="24" borderId="80" xfId="0" applyFont="1" applyFill="1" applyBorder="1" applyAlignment="1" applyProtection="1">
      <alignment horizontal="left"/>
    </xf>
    <xf numFmtId="0" fontId="57" fillId="24" borderId="80" xfId="0" quotePrefix="1" applyFont="1" applyFill="1" applyBorder="1" applyAlignment="1" applyProtection="1">
      <alignment horizontal="left"/>
    </xf>
    <xf numFmtId="3" fontId="57" fillId="24" borderId="80" xfId="0" applyNumberFormat="1" applyFont="1" applyFill="1" applyBorder="1" applyAlignment="1" applyProtection="1"/>
    <xf numFmtId="3" fontId="34" fillId="24" borderId="40" xfId="0" applyNumberFormat="1" applyFont="1" applyFill="1" applyBorder="1" applyAlignment="1" applyProtection="1"/>
    <xf numFmtId="3" fontId="34" fillId="24" borderId="41" xfId="0" applyNumberFormat="1" applyFont="1" applyFill="1" applyBorder="1" applyAlignment="1" applyProtection="1"/>
    <xf numFmtId="3" fontId="92" fillId="24" borderId="41" xfId="0" applyNumberFormat="1" applyFont="1" applyFill="1" applyBorder="1" applyAlignment="1" applyProtection="1">
      <alignment horizontal="center"/>
    </xf>
    <xf numFmtId="0" fontId="58" fillId="19" borderId="92" xfId="0" applyFont="1" applyFill="1" applyBorder="1" applyAlignment="1" applyProtection="1">
      <alignment horizontal="left"/>
    </xf>
    <xf numFmtId="0" fontId="57" fillId="19" borderId="92" xfId="0" applyFont="1" applyFill="1" applyBorder="1" applyAlignment="1" applyProtection="1">
      <alignment horizontal="left"/>
    </xf>
    <xf numFmtId="189" fontId="57" fillId="19" borderId="92" xfId="0" applyNumberFormat="1" applyFont="1" applyFill="1" applyBorder="1" applyAlignment="1" applyProtection="1"/>
    <xf numFmtId="189" fontId="34" fillId="17" borderId="86" xfId="0" applyNumberFormat="1" applyFont="1" applyFill="1" applyBorder="1" applyAlignment="1" applyProtection="1"/>
    <xf numFmtId="189" fontId="34" fillId="17" borderId="93" xfId="0" applyNumberFormat="1" applyFont="1" applyFill="1" applyBorder="1" applyAlignment="1" applyProtection="1"/>
    <xf numFmtId="3" fontId="92" fillId="19" borderId="93" xfId="0" applyNumberFormat="1" applyFont="1" applyFill="1" applyBorder="1" applyAlignment="1" applyProtection="1">
      <alignment horizontal="center"/>
    </xf>
    <xf numFmtId="0" fontId="219" fillId="35" borderId="31" xfId="6" applyFont="1" applyFill="1" applyBorder="1" applyAlignment="1" applyProtection="1">
      <alignment horizontal="center"/>
    </xf>
    <xf numFmtId="0" fontId="86" fillId="15" borderId="16" xfId="0" quotePrefix="1" applyFont="1" applyFill="1" applyBorder="1" applyAlignment="1" applyProtection="1">
      <alignment horizontal="left"/>
    </xf>
    <xf numFmtId="189" fontId="220" fillId="15" borderId="16" xfId="0" quotePrefix="1" applyNumberFormat="1" applyFont="1" applyFill="1" applyBorder="1" applyAlignment="1" applyProtection="1"/>
    <xf numFmtId="189" fontId="221" fillId="15" borderId="16" xfId="0" quotePrefix="1" applyNumberFormat="1" applyFont="1" applyFill="1" applyBorder="1" applyAlignment="1" applyProtection="1"/>
    <xf numFmtId="3" fontId="92" fillId="15" borderId="15" xfId="0" quotePrefix="1" applyNumberFormat="1" applyFont="1" applyFill="1" applyBorder="1" applyAlignment="1" applyProtection="1">
      <alignment horizontal="center"/>
    </xf>
    <xf numFmtId="0" fontId="57" fillId="19" borderId="80" xfId="0" applyFont="1" applyFill="1" applyBorder="1" applyAlignment="1" applyProtection="1">
      <alignment horizontal="left"/>
    </xf>
    <xf numFmtId="189" fontId="57" fillId="19" borderId="80" xfId="0" applyNumberFormat="1" applyFont="1" applyFill="1" applyBorder="1" applyAlignment="1" applyProtection="1">
      <alignment horizontal="right"/>
    </xf>
    <xf numFmtId="189" fontId="34" fillId="17" borderId="40" xfId="0" applyNumberFormat="1" applyFont="1" applyFill="1" applyBorder="1" applyAlignment="1" applyProtection="1">
      <alignment horizontal="right"/>
    </xf>
    <xf numFmtId="189" fontId="34" fillId="17" borderId="41" xfId="0" applyNumberFormat="1" applyFont="1" applyFill="1" applyBorder="1" applyAlignment="1" applyProtection="1">
      <alignment horizontal="right"/>
    </xf>
    <xf numFmtId="3" fontId="92" fillId="19" borderId="41" xfId="0" applyNumberFormat="1" applyFont="1" applyFill="1" applyBorder="1" applyAlignment="1" applyProtection="1">
      <alignment horizontal="center"/>
    </xf>
    <xf numFmtId="0" fontId="57" fillId="15" borderId="73" xfId="0" applyFont="1" applyFill="1" applyBorder="1" applyAlignment="1" applyProtection="1">
      <alignment horizontal="left"/>
    </xf>
    <xf numFmtId="3" fontId="57" fillId="15" borderId="73" xfId="0" applyNumberFormat="1" applyFont="1" applyFill="1" applyBorder="1" applyAlignment="1" applyProtection="1">
      <alignment horizontal="right"/>
    </xf>
    <xf numFmtId="3" fontId="57" fillId="36" borderId="73" xfId="0" applyNumberFormat="1" applyFont="1" applyFill="1" applyBorder="1" applyAlignment="1" applyProtection="1">
      <alignment horizontal="right"/>
    </xf>
    <xf numFmtId="3" fontId="34" fillId="15" borderId="56" xfId="0" applyNumberFormat="1" applyFont="1" applyFill="1" applyBorder="1" applyAlignment="1" applyProtection="1">
      <alignment horizontal="right"/>
    </xf>
    <xf numFmtId="3" fontId="34" fillId="15" borderId="1" xfId="0" applyNumberFormat="1" applyFont="1" applyFill="1" applyBorder="1" applyAlignment="1" applyProtection="1">
      <alignment horizontal="right"/>
    </xf>
    <xf numFmtId="3" fontId="92" fillId="15" borderId="1" xfId="0" applyNumberFormat="1" applyFont="1" applyFill="1" applyBorder="1" applyAlignment="1" applyProtection="1">
      <alignment horizontal="center"/>
    </xf>
    <xf numFmtId="0" fontId="86" fillId="15" borderId="99" xfId="0" applyFont="1" applyFill="1" applyBorder="1" applyProtection="1"/>
    <xf numFmtId="178" fontId="34" fillId="0" borderId="99" xfId="0" applyNumberFormat="1" applyFont="1" applyBorder="1" applyProtection="1"/>
    <xf numFmtId="0" fontId="86" fillId="15" borderId="23" xfId="0" applyFont="1" applyFill="1" applyBorder="1" applyProtection="1"/>
    <xf numFmtId="0" fontId="34" fillId="31" borderId="53" xfId="0" applyFont="1" applyFill="1" applyBorder="1" applyAlignment="1" applyProtection="1">
      <alignment horizontal="left"/>
    </xf>
    <xf numFmtId="3" fontId="34" fillId="31" borderId="53" xfId="0" quotePrefix="1" applyNumberFormat="1" applyFont="1" applyFill="1" applyBorder="1" applyAlignment="1" applyProtection="1"/>
    <xf numFmtId="3" fontId="34" fillId="31" borderId="20" xfId="0" quotePrefix="1" applyNumberFormat="1" applyFont="1" applyFill="1" applyBorder="1" applyAlignment="1" applyProtection="1"/>
    <xf numFmtId="3" fontId="34" fillId="31" borderId="18" xfId="0" quotePrefix="1" applyNumberFormat="1" applyFont="1" applyFill="1" applyBorder="1" applyAlignment="1" applyProtection="1"/>
    <xf numFmtId="3" fontId="92" fillId="31" borderId="18" xfId="0" quotePrefix="1" applyNumberFormat="1" applyFont="1" applyFill="1" applyBorder="1" applyAlignment="1" applyProtection="1">
      <alignment horizontal="center"/>
    </xf>
    <xf numFmtId="178" fontId="34" fillId="0" borderId="23" xfId="0" applyNumberFormat="1" applyFont="1" applyBorder="1" applyProtection="1"/>
    <xf numFmtId="0" fontId="34" fillId="31" borderId="55" xfId="0" applyFont="1" applyFill="1" applyBorder="1" applyAlignment="1" applyProtection="1">
      <alignment horizontal="left"/>
    </xf>
    <xf numFmtId="3" fontId="34" fillId="31" borderId="55" xfId="0" quotePrefix="1" applyNumberFormat="1" applyFont="1" applyFill="1" applyBorder="1" applyAlignment="1" applyProtection="1"/>
    <xf numFmtId="3" fontId="34" fillId="31" borderId="24" xfId="0" quotePrefix="1" applyNumberFormat="1" applyFont="1" applyFill="1" applyBorder="1" applyAlignment="1" applyProtection="1"/>
    <xf numFmtId="3" fontId="34" fillId="31" borderId="22" xfId="0" quotePrefix="1" applyNumberFormat="1" applyFont="1" applyFill="1" applyBorder="1" applyAlignment="1" applyProtection="1"/>
    <xf numFmtId="3" fontId="92" fillId="31" borderId="22" xfId="0" quotePrefix="1" applyNumberFormat="1" applyFont="1" applyFill="1" applyBorder="1" applyAlignment="1" applyProtection="1">
      <alignment horizontal="center"/>
    </xf>
    <xf numFmtId="178" fontId="34" fillId="31" borderId="55" xfId="0" applyNumberFormat="1" applyFont="1" applyFill="1" applyBorder="1" applyProtection="1"/>
    <xf numFmtId="178" fontId="34" fillId="31" borderId="54" xfId="0" applyNumberFormat="1" applyFont="1" applyFill="1" applyBorder="1" applyProtection="1"/>
    <xf numFmtId="3" fontId="34" fillId="31" borderId="54" xfId="0" quotePrefix="1" applyNumberFormat="1" applyFont="1" applyFill="1" applyBorder="1" applyAlignment="1" applyProtection="1"/>
    <xf numFmtId="3" fontId="34" fillId="31" borderId="33" xfId="0" quotePrefix="1" applyNumberFormat="1" applyFont="1" applyFill="1" applyBorder="1" applyAlignment="1" applyProtection="1"/>
    <xf numFmtId="3" fontId="34" fillId="31" borderId="34" xfId="0" quotePrefix="1" applyNumberFormat="1" applyFont="1" applyFill="1" applyBorder="1" applyAlignment="1" applyProtection="1"/>
    <xf numFmtId="3" fontId="92" fillId="31" borderId="34" xfId="0" quotePrefix="1" applyNumberFormat="1" applyFont="1" applyFill="1" applyBorder="1" applyAlignment="1" applyProtection="1">
      <alignment horizontal="center"/>
    </xf>
    <xf numFmtId="0" fontId="34" fillId="31" borderId="54" xfId="0" applyFont="1" applyFill="1" applyBorder="1" applyAlignment="1" applyProtection="1">
      <alignment horizontal="left"/>
    </xf>
    <xf numFmtId="0" fontId="34" fillId="31" borderId="53" xfId="0" quotePrefix="1" applyFont="1" applyFill="1" applyBorder="1" applyAlignment="1" applyProtection="1">
      <alignment horizontal="left"/>
    </xf>
    <xf numFmtId="0" fontId="57" fillId="31" borderId="54" xfId="0" applyFont="1" applyFill="1" applyBorder="1" applyAlignment="1" applyProtection="1">
      <alignment horizontal="left"/>
    </xf>
    <xf numFmtId="0" fontId="57" fillId="15" borderId="120" xfId="0" quotePrefix="1" applyFont="1" applyFill="1" applyBorder="1" applyAlignment="1" applyProtection="1">
      <alignment horizontal="left"/>
    </xf>
    <xf numFmtId="178" fontId="34" fillId="15" borderId="55" xfId="0" applyNumberFormat="1" applyFont="1" applyFill="1" applyBorder="1" applyProtection="1"/>
    <xf numFmtId="0" fontId="86" fillId="15" borderId="38" xfId="0" applyFont="1" applyFill="1" applyBorder="1" applyProtection="1"/>
    <xf numFmtId="0" fontId="34" fillId="31" borderId="121" xfId="0" applyFont="1" applyFill="1" applyBorder="1" applyAlignment="1" applyProtection="1">
      <alignment horizontal="left"/>
    </xf>
    <xf numFmtId="178" fontId="34" fillId="0" borderId="38" xfId="0" applyNumberFormat="1" applyFont="1" applyBorder="1" applyProtection="1"/>
    <xf numFmtId="178" fontId="34" fillId="15" borderId="122" xfId="0" applyNumberFormat="1" applyFont="1" applyFill="1" applyBorder="1" applyProtection="1"/>
    <xf numFmtId="1" fontId="57" fillId="15" borderId="123" xfId="0" applyNumberFormat="1" applyFont="1" applyFill="1" applyBorder="1" applyAlignment="1" applyProtection="1"/>
    <xf numFmtId="1" fontId="34" fillId="15" borderId="0" xfId="0" quotePrefix="1" applyNumberFormat="1" applyFont="1" applyFill="1" applyBorder="1" applyAlignment="1" applyProtection="1">
      <alignment horizontal="right"/>
    </xf>
    <xf numFmtId="0" fontId="34" fillId="15" borderId="124" xfId="0" applyFont="1" applyFill="1" applyBorder="1" applyAlignment="1" applyProtection="1">
      <alignment horizontal="left"/>
    </xf>
    <xf numFmtId="0" fontId="34" fillId="15" borderId="122" xfId="0" applyFont="1" applyFill="1" applyBorder="1" applyAlignment="1" applyProtection="1">
      <alignment horizontal="left"/>
    </xf>
    <xf numFmtId="1" fontId="57" fillId="15" borderId="125" xfId="0" applyNumberFormat="1" applyFont="1" applyFill="1" applyBorder="1" applyProtection="1"/>
    <xf numFmtId="1" fontId="57" fillId="15" borderId="126" xfId="0" applyNumberFormat="1" applyFont="1" applyFill="1" applyBorder="1" applyProtection="1"/>
    <xf numFmtId="3" fontId="34" fillId="15" borderId="0" xfId="0" applyNumberFormat="1" applyFont="1" applyFill="1" applyBorder="1" applyProtection="1"/>
    <xf numFmtId="0" fontId="86" fillId="15" borderId="96" xfId="0" quotePrefix="1" applyFont="1" applyFill="1" applyBorder="1" applyAlignment="1" applyProtection="1">
      <alignment horizontal="left"/>
    </xf>
    <xf numFmtId="189" fontId="220" fillId="15" borderId="96" xfId="0" quotePrefix="1" applyNumberFormat="1" applyFont="1" applyFill="1" applyBorder="1" applyAlignment="1" applyProtection="1"/>
    <xf numFmtId="189" fontId="221" fillId="15" borderId="96" xfId="0" quotePrefix="1" applyNumberFormat="1" applyFont="1" applyFill="1" applyBorder="1" applyAlignment="1" applyProtection="1"/>
    <xf numFmtId="0" fontId="34" fillId="15" borderId="0" xfId="0" applyFont="1" applyFill="1" applyBorder="1" applyAlignment="1" applyProtection="1">
      <alignment horizontal="left"/>
    </xf>
    <xf numFmtId="1" fontId="57" fillId="15" borderId="0" xfId="0" applyNumberFormat="1" applyFont="1" applyFill="1" applyBorder="1" applyProtection="1"/>
    <xf numFmtId="0" fontId="3" fillId="15" borderId="0" xfId="2" applyFont="1" applyFill="1" applyBorder="1" applyAlignment="1" applyProtection="1">
      <alignment horizontal="left" vertical="center"/>
    </xf>
    <xf numFmtId="1" fontId="57" fillId="15" borderId="12" xfId="0" applyNumberFormat="1" applyFont="1" applyFill="1" applyBorder="1" applyProtection="1"/>
    <xf numFmtId="0" fontId="34" fillId="15" borderId="0" xfId="0" applyFont="1" applyFill="1" applyBorder="1" applyAlignment="1" applyProtection="1">
      <alignment horizontal="right"/>
    </xf>
    <xf numFmtId="0" fontId="91" fillId="15" borderId="0" xfId="0" applyFont="1" applyFill="1" applyBorder="1" applyAlignment="1" applyProtection="1">
      <alignment horizontal="center"/>
    </xf>
    <xf numFmtId="0" fontId="91" fillId="15" borderId="0" xfId="0" applyFont="1" applyFill="1" applyBorder="1" applyAlignment="1" applyProtection="1">
      <alignment horizontal="left"/>
    </xf>
    <xf numFmtId="1" fontId="95" fillId="15" borderId="0" xfId="0" applyNumberFormat="1" applyFont="1" applyFill="1" applyBorder="1" applyProtection="1"/>
    <xf numFmtId="0" fontId="96" fillId="15" borderId="0" xfId="0" applyFont="1" applyFill="1" applyProtection="1"/>
    <xf numFmtId="0" fontId="92" fillId="15" borderId="0" xfId="0" applyFont="1" applyFill="1" applyBorder="1" applyAlignment="1" applyProtection="1">
      <alignment horizontal="right"/>
    </xf>
    <xf numFmtId="3" fontId="87" fillId="15" borderId="0" xfId="0" applyNumberFormat="1" applyFont="1" applyFill="1" applyProtection="1"/>
    <xf numFmtId="1" fontId="57" fillId="15" borderId="99" xfId="0" applyNumberFormat="1" applyFont="1" applyFill="1" applyBorder="1" applyProtection="1"/>
    <xf numFmtId="0" fontId="57" fillId="15" borderId="0" xfId="0" applyFont="1" applyFill="1" applyBorder="1" applyAlignment="1" applyProtection="1">
      <alignment horizontal="left"/>
    </xf>
    <xf numFmtId="1" fontId="92" fillId="15" borderId="0" xfId="0" applyNumberFormat="1" applyFont="1" applyFill="1" applyBorder="1" applyAlignment="1" applyProtection="1">
      <alignment horizontal="right"/>
    </xf>
    <xf numFmtId="3" fontId="87" fillId="15" borderId="99" xfId="0" applyNumberFormat="1" applyFont="1" applyFill="1" applyBorder="1" applyProtection="1"/>
    <xf numFmtId="178" fontId="88" fillId="15" borderId="0" xfId="0" quotePrefix="1" applyNumberFormat="1" applyFont="1" applyFill="1" applyBorder="1" applyAlignment="1" applyProtection="1">
      <alignment horizontal="left"/>
    </xf>
    <xf numFmtId="3" fontId="57" fillId="15" borderId="0" xfId="0" applyNumberFormat="1" applyFont="1" applyFill="1" applyBorder="1" applyProtection="1"/>
    <xf numFmtId="0" fontId="92" fillId="15" borderId="0" xfId="0" quotePrefix="1" applyFont="1" applyFill="1" applyBorder="1" applyAlignment="1" applyProtection="1">
      <alignment horizontal="left"/>
    </xf>
    <xf numFmtId="0" fontId="86" fillId="32" borderId="0" xfId="0" applyFont="1" applyFill="1" applyProtection="1"/>
    <xf numFmtId="0" fontId="87" fillId="32" borderId="0" xfId="0" applyFont="1" applyFill="1" applyProtection="1"/>
    <xf numFmtId="0" fontId="86" fillId="17" borderId="0" xfId="5" applyFont="1" applyFill="1" applyBorder="1" applyProtection="1"/>
    <xf numFmtId="0" fontId="174" fillId="17" borderId="0" xfId="2" quotePrefix="1" applyFont="1" applyFill="1" applyAlignment="1" applyProtection="1">
      <alignment vertical="center"/>
    </xf>
    <xf numFmtId="0" fontId="86" fillId="17" borderId="0" xfId="5" applyFont="1" applyFill="1" applyProtection="1"/>
    <xf numFmtId="0" fontId="222" fillId="17" borderId="0" xfId="8" applyFont="1" applyFill="1" applyProtection="1"/>
    <xf numFmtId="0" fontId="173" fillId="17" borderId="0" xfId="5" applyFont="1" applyFill="1" applyAlignment="1" applyProtection="1">
      <alignment horizontal="center" vertical="center"/>
    </xf>
    <xf numFmtId="0" fontId="223" fillId="17" borderId="0" xfId="14" applyFont="1" applyFill="1" applyBorder="1" applyAlignment="1" applyProtection="1">
      <alignment horizontal="left"/>
    </xf>
    <xf numFmtId="0" fontId="174" fillId="12" borderId="0" xfId="14" applyFont="1" applyFill="1" applyAlignment="1" applyProtection="1">
      <alignment horizontal="left"/>
    </xf>
    <xf numFmtId="0" fontId="87" fillId="17" borderId="0" xfId="5" applyFont="1" applyFill="1" applyBorder="1" applyProtection="1"/>
    <xf numFmtId="0" fontId="172" fillId="17" borderId="0" xfId="0" applyNumberFormat="1" applyFont="1" applyFill="1" applyBorder="1" applyAlignment="1" applyProtection="1">
      <alignment horizontal="left"/>
    </xf>
    <xf numFmtId="0" fontId="173" fillId="17" borderId="0" xfId="5" applyNumberFormat="1" applyFont="1" applyFill="1" applyAlignment="1" applyProtection="1">
      <alignment horizontal="center" vertical="center"/>
    </xf>
    <xf numFmtId="0" fontId="87" fillId="17" borderId="0" xfId="5" applyNumberFormat="1" applyFont="1" applyFill="1" applyBorder="1" applyProtection="1"/>
    <xf numFmtId="0" fontId="34" fillId="32" borderId="0" xfId="5" applyFont="1" applyFill="1" applyBorder="1" applyProtection="1"/>
    <xf numFmtId="0" fontId="86" fillId="32" borderId="0" xfId="5" applyFont="1" applyFill="1" applyBorder="1" applyProtection="1"/>
    <xf numFmtId="0" fontId="87" fillId="17" borderId="0" xfId="5" applyFont="1" applyFill="1" applyAlignment="1" applyProtection="1">
      <alignment horizontal="right"/>
    </xf>
    <xf numFmtId="187" fontId="224" fillId="15" borderId="3" xfId="8" applyNumberFormat="1" applyFont="1" applyFill="1" applyBorder="1" applyAlignment="1" applyProtection="1">
      <alignment horizontal="center" vertical="center"/>
    </xf>
    <xf numFmtId="186" fontId="216" fillId="15" borderId="3" xfId="2" applyNumberFormat="1" applyFont="1" applyFill="1" applyBorder="1" applyAlignment="1" applyProtection="1">
      <alignment horizontal="center" vertical="center"/>
    </xf>
    <xf numFmtId="0" fontId="31" fillId="17" borderId="0" xfId="8" applyFont="1" applyFill="1" applyBorder="1" applyAlignment="1" applyProtection="1">
      <alignment horizontal="center"/>
    </xf>
    <xf numFmtId="0" fontId="31" fillId="17" borderId="0" xfId="8" applyFont="1" applyFill="1" applyProtection="1"/>
    <xf numFmtId="0" fontId="169" fillId="15" borderId="3" xfId="0" applyNumberFormat="1" applyFont="1" applyFill="1" applyBorder="1" applyAlignment="1" applyProtection="1">
      <alignment horizontal="center" vertical="center"/>
    </xf>
    <xf numFmtId="0" fontId="218" fillId="15" borderId="3" xfId="2" applyNumberFormat="1" applyFont="1" applyFill="1" applyBorder="1" applyAlignment="1" applyProtection="1">
      <alignment horizontal="center" vertical="center"/>
    </xf>
    <xf numFmtId="0" fontId="31" fillId="17" borderId="0" xfId="8" applyNumberFormat="1" applyFont="1" applyFill="1" applyProtection="1"/>
    <xf numFmtId="0" fontId="31" fillId="32" borderId="0" xfId="8" applyFont="1" applyFill="1" applyProtection="1"/>
    <xf numFmtId="0" fontId="12" fillId="17" borderId="0" xfId="2" quotePrefix="1" applyFont="1" applyFill="1" applyAlignment="1" applyProtection="1">
      <alignment vertical="center"/>
    </xf>
    <xf numFmtId="0" fontId="87" fillId="17" borderId="0" xfId="5" quotePrefix="1" applyFont="1" applyFill="1" applyAlignment="1" applyProtection="1">
      <alignment horizontal="left"/>
    </xf>
    <xf numFmtId="0" fontId="87" fillId="17" borderId="0" xfId="5" quotePrefix="1" applyNumberFormat="1" applyFont="1" applyFill="1" applyAlignment="1" applyProtection="1">
      <alignment horizontal="left"/>
    </xf>
    <xf numFmtId="0" fontId="216" fillId="17" borderId="0" xfId="2" quotePrefix="1" applyFont="1" applyFill="1" applyBorder="1" applyAlignment="1" applyProtection="1"/>
    <xf numFmtId="0" fontId="225" fillId="17" borderId="0" xfId="5" applyFont="1" applyFill="1" applyBorder="1" applyAlignment="1" applyProtection="1">
      <alignment horizontal="right"/>
    </xf>
    <xf numFmtId="0" fontId="226" fillId="17" borderId="0" xfId="8" applyFont="1" applyFill="1" applyBorder="1" applyAlignment="1" applyProtection="1">
      <alignment horizontal="right"/>
    </xf>
    <xf numFmtId="186" fontId="227" fillId="15" borderId="3" xfId="14" applyNumberFormat="1" applyFont="1" applyFill="1" applyBorder="1" applyAlignment="1" applyProtection="1">
      <alignment horizontal="center" vertical="center"/>
    </xf>
    <xf numFmtId="0" fontId="224" fillId="17" borderId="0" xfId="14" applyFont="1" applyFill="1" applyBorder="1" applyAlignment="1" applyProtection="1">
      <alignment horizontal="left"/>
    </xf>
    <xf numFmtId="0" fontId="6" fillId="17" borderId="0" xfId="8" applyFont="1" applyFill="1" applyBorder="1" applyAlignment="1" applyProtection="1">
      <alignment horizontal="right"/>
    </xf>
    <xf numFmtId="0" fontId="228" fillId="17" borderId="0" xfId="8" applyFont="1" applyFill="1" applyBorder="1" applyAlignment="1" applyProtection="1">
      <alignment horizontal="center"/>
    </xf>
    <xf numFmtId="189" fontId="229" fillId="17" borderId="0" xfId="15" applyNumberFormat="1" applyFont="1" applyFill="1" applyBorder="1" applyAlignment="1" applyProtection="1"/>
    <xf numFmtId="38" fontId="229" fillId="17" borderId="0" xfId="15" applyNumberFormat="1" applyFont="1" applyFill="1" applyBorder="1" applyProtection="1"/>
    <xf numFmtId="0" fontId="229" fillId="17" borderId="0" xfId="15" applyNumberFormat="1" applyFont="1" applyFill="1" applyAlignment="1" applyProtection="1"/>
    <xf numFmtId="0" fontId="225" fillId="17" borderId="0" xfId="5" quotePrefix="1" applyFont="1" applyFill="1" applyBorder="1" applyAlignment="1" applyProtection="1">
      <alignment horizontal="left"/>
    </xf>
    <xf numFmtId="0" fontId="230" fillId="17" borderId="0" xfId="5" applyFont="1" applyFill="1" applyBorder="1" applyAlignment="1" applyProtection="1"/>
    <xf numFmtId="179" fontId="231" fillId="15" borderId="3" xfId="2" applyNumberFormat="1" applyFont="1" applyFill="1" applyBorder="1" applyAlignment="1" applyProtection="1">
      <alignment horizontal="center" vertical="center"/>
    </xf>
    <xf numFmtId="0" fontId="232" fillId="35" borderId="0" xfId="5" quotePrefix="1" applyFont="1" applyFill="1" applyAlignment="1" applyProtection="1">
      <alignment horizontal="center"/>
    </xf>
    <xf numFmtId="179" fontId="102" fillId="15" borderId="3" xfId="2" applyNumberFormat="1" applyFont="1" applyFill="1" applyBorder="1" applyAlignment="1" applyProtection="1">
      <alignment horizontal="center" vertical="center"/>
    </xf>
    <xf numFmtId="0" fontId="34" fillId="17" borderId="0" xfId="5" applyNumberFormat="1" applyFont="1" applyFill="1" applyBorder="1" applyProtection="1"/>
    <xf numFmtId="0" fontId="34" fillId="17" borderId="0" xfId="5" applyFont="1" applyFill="1" applyBorder="1" applyProtection="1"/>
    <xf numFmtId="0" fontId="57" fillId="17" borderId="47" xfId="5" applyFont="1" applyFill="1" applyBorder="1" applyProtection="1"/>
    <xf numFmtId="178" fontId="57" fillId="17" borderId="0" xfId="5" applyNumberFormat="1" applyFont="1" applyFill="1" applyBorder="1" applyProtection="1"/>
    <xf numFmtId="0" fontId="57" fillId="17" borderId="47" xfId="5" applyNumberFormat="1" applyFont="1" applyFill="1" applyBorder="1" applyProtection="1"/>
    <xf numFmtId="178" fontId="57" fillId="17" borderId="0" xfId="5" applyNumberFormat="1" applyFont="1" applyFill="1" applyBorder="1" applyAlignment="1" applyProtection="1">
      <alignment horizontal="left"/>
    </xf>
    <xf numFmtId="195" fontId="57" fillId="15" borderId="95" xfId="5" quotePrefix="1" applyNumberFormat="1" applyFont="1" applyFill="1" applyBorder="1" applyAlignment="1" applyProtection="1">
      <alignment horizontal="center"/>
    </xf>
    <xf numFmtId="195" fontId="57" fillId="15" borderId="96" xfId="5" quotePrefix="1" applyNumberFormat="1" applyFont="1" applyFill="1" applyBorder="1" applyAlignment="1" applyProtection="1">
      <alignment horizontal="center"/>
    </xf>
    <xf numFmtId="195" fontId="57" fillId="15" borderId="97" xfId="5" quotePrefix="1" applyNumberFormat="1" applyFont="1" applyFill="1" applyBorder="1" applyAlignment="1" applyProtection="1">
      <alignment horizontal="center"/>
    </xf>
    <xf numFmtId="195" fontId="192" fillId="19" borderId="117" xfId="5" quotePrefix="1" applyNumberFormat="1" applyFont="1" applyFill="1" applyBorder="1" applyAlignment="1" applyProtection="1">
      <alignment horizontal="center" wrapText="1"/>
    </xf>
    <xf numFmtId="195" fontId="191" fillId="19" borderId="117" xfId="5" quotePrefix="1" applyNumberFormat="1" applyFont="1" applyFill="1" applyBorder="1" applyAlignment="1" applyProtection="1">
      <alignment horizontal="center" vertical="center" wrapText="1"/>
    </xf>
    <xf numFmtId="195" fontId="233" fillId="37" borderId="117" xfId="5" quotePrefix="1" applyNumberFormat="1" applyFont="1" applyFill="1" applyBorder="1" applyAlignment="1" applyProtection="1">
      <alignment horizontal="center" vertical="center" wrapText="1"/>
    </xf>
    <xf numFmtId="195" fontId="171" fillId="37" borderId="117" xfId="5" quotePrefix="1" applyNumberFormat="1" applyFont="1" applyFill="1" applyBorder="1" applyAlignment="1" applyProtection="1">
      <alignment horizontal="center" vertical="center" wrapText="1"/>
    </xf>
    <xf numFmtId="195" fontId="234" fillId="38" borderId="117" xfId="5" quotePrefix="1" applyNumberFormat="1" applyFont="1" applyFill="1" applyBorder="1" applyAlignment="1" applyProtection="1">
      <alignment horizontal="center" wrapText="1"/>
    </xf>
    <xf numFmtId="195" fontId="57" fillId="15" borderId="127" xfId="5" quotePrefix="1" applyNumberFormat="1" applyFont="1" applyFill="1" applyBorder="1" applyAlignment="1" applyProtection="1">
      <alignment horizontal="center" wrapText="1"/>
    </xf>
    <xf numFmtId="178" fontId="57" fillId="17" borderId="17" xfId="5" applyNumberFormat="1" applyFont="1" applyFill="1" applyBorder="1" applyAlignment="1" applyProtection="1">
      <alignment horizontal="center" vertical="center" wrapText="1"/>
    </xf>
    <xf numFmtId="0" fontId="91" fillId="15" borderId="117" xfId="5" quotePrefix="1" applyNumberFormat="1" applyFont="1" applyFill="1" applyBorder="1" applyAlignment="1" applyProtection="1">
      <alignment horizontal="center" wrapText="1"/>
    </xf>
    <xf numFmtId="0" fontId="57" fillId="15" borderId="117" xfId="5" quotePrefix="1" applyNumberFormat="1" applyFont="1" applyFill="1" applyBorder="1" applyAlignment="1" applyProtection="1">
      <alignment horizontal="center" wrapText="1"/>
    </xf>
    <xf numFmtId="0" fontId="58" fillId="15" borderId="122" xfId="5" quotePrefix="1" applyFont="1" applyFill="1" applyBorder="1" applyAlignment="1" applyProtection="1">
      <alignment horizontal="left" vertical="top"/>
    </xf>
    <xf numFmtId="0" fontId="58" fillId="15" borderId="47" xfId="5" quotePrefix="1" applyFont="1" applyFill="1" applyBorder="1" applyAlignment="1" applyProtection="1">
      <alignment horizontal="center" vertical="top"/>
    </xf>
    <xf numFmtId="0" fontId="58" fillId="15" borderId="48" xfId="5" quotePrefix="1" applyFont="1" applyFill="1" applyBorder="1" applyAlignment="1" applyProtection="1">
      <alignment horizontal="center" vertical="top"/>
    </xf>
    <xf numFmtId="196" fontId="192" fillId="19" borderId="123" xfId="5" quotePrefix="1" applyNumberFormat="1" applyFont="1" applyFill="1" applyBorder="1" applyAlignment="1" applyProtection="1">
      <alignment horizontal="center"/>
    </xf>
    <xf numFmtId="179" fontId="235" fillId="19" borderId="123" xfId="5" quotePrefix="1" applyNumberFormat="1" applyFont="1" applyFill="1" applyBorder="1" applyAlignment="1" applyProtection="1">
      <alignment horizontal="center"/>
    </xf>
    <xf numFmtId="196" fontId="173" fillId="37" borderId="123" xfId="5" quotePrefix="1" applyNumberFormat="1" applyFont="1" applyFill="1" applyBorder="1" applyAlignment="1" applyProtection="1">
      <alignment horizontal="center"/>
    </xf>
    <xf numFmtId="179" fontId="171" fillId="37" borderId="123" xfId="5" quotePrefix="1" applyNumberFormat="1" applyFont="1" applyFill="1" applyBorder="1" applyAlignment="1" applyProtection="1">
      <alignment horizontal="center"/>
    </xf>
    <xf numFmtId="179" fontId="87" fillId="17" borderId="0" xfId="5" applyNumberFormat="1" applyFont="1" applyFill="1" applyAlignment="1" applyProtection="1">
      <alignment horizontal="right"/>
    </xf>
    <xf numFmtId="179" fontId="234" fillId="38" borderId="123" xfId="5" quotePrefix="1" applyNumberFormat="1" applyFont="1" applyFill="1" applyBorder="1" applyAlignment="1" applyProtection="1">
      <alignment horizontal="center"/>
    </xf>
    <xf numFmtId="179" fontId="57" fillId="15" borderId="128" xfId="5" quotePrefix="1" applyNumberFormat="1" applyFont="1" applyFill="1" applyBorder="1" applyAlignment="1" applyProtection="1">
      <alignment horizontal="center"/>
    </xf>
    <xf numFmtId="0" fontId="57" fillId="17" borderId="17" xfId="5" applyFont="1" applyFill="1" applyBorder="1" applyAlignment="1" applyProtection="1">
      <alignment horizontal="center"/>
    </xf>
    <xf numFmtId="196" fontId="34" fillId="15" borderId="123" xfId="5" quotePrefix="1" applyNumberFormat="1" applyFont="1" applyFill="1" applyBorder="1" applyAlignment="1" applyProtection="1">
      <alignment horizontal="center"/>
    </xf>
    <xf numFmtId="0" fontId="34" fillId="17" borderId="0" xfId="5" applyFont="1" applyFill="1" applyProtection="1"/>
    <xf numFmtId="0" fontId="34" fillId="15" borderId="11" xfId="5" applyFont="1" applyFill="1" applyBorder="1" applyAlignment="1" applyProtection="1">
      <alignment horizontal="left"/>
    </xf>
    <xf numFmtId="0" fontId="34" fillId="15" borderId="0" xfId="5" applyFont="1" applyFill="1" applyBorder="1" applyAlignment="1" applyProtection="1">
      <alignment horizontal="center"/>
    </xf>
    <xf numFmtId="0" fontId="34" fillId="15" borderId="2" xfId="5" applyFont="1" applyFill="1" applyBorder="1" applyAlignment="1" applyProtection="1">
      <alignment horizontal="center"/>
    </xf>
    <xf numFmtId="0" fontId="34" fillId="15" borderId="52" xfId="5" quotePrefix="1" applyFont="1" applyFill="1" applyBorder="1" applyAlignment="1" applyProtection="1">
      <alignment horizontal="center"/>
    </xf>
    <xf numFmtId="0" fontId="57" fillId="15" borderId="52" xfId="5" quotePrefix="1" applyFont="1" applyFill="1" applyBorder="1" applyAlignment="1" applyProtection="1">
      <alignment horizontal="center"/>
    </xf>
    <xf numFmtId="0" fontId="57" fillId="15" borderId="129" xfId="5" quotePrefix="1" applyFont="1" applyFill="1" applyBorder="1" applyAlignment="1" applyProtection="1">
      <alignment horizontal="center"/>
    </xf>
    <xf numFmtId="0" fontId="86" fillId="17" borderId="17" xfId="5" applyFont="1" applyFill="1" applyBorder="1" applyProtection="1"/>
    <xf numFmtId="0" fontId="34" fillId="15" borderId="52" xfId="5" quotePrefix="1" applyNumberFormat="1" applyFont="1" applyFill="1" applyBorder="1" applyAlignment="1" applyProtection="1">
      <alignment horizontal="center"/>
    </xf>
    <xf numFmtId="0" fontId="57" fillId="15" borderId="52" xfId="5" quotePrefix="1" applyNumberFormat="1" applyFont="1" applyFill="1" applyBorder="1" applyAlignment="1" applyProtection="1">
      <alignment horizontal="center"/>
    </xf>
    <xf numFmtId="0" fontId="88" fillId="15" borderId="31" xfId="5" quotePrefix="1" applyFont="1" applyFill="1" applyBorder="1" applyAlignment="1" applyProtection="1">
      <alignment horizontal="left"/>
    </xf>
    <xf numFmtId="0" fontId="88" fillId="15" borderId="16" xfId="5" quotePrefix="1" applyFont="1" applyFill="1" applyBorder="1" applyAlignment="1" applyProtection="1">
      <alignment horizontal="left"/>
    </xf>
    <xf numFmtId="0" fontId="88" fillId="15" borderId="88" xfId="5" quotePrefix="1" applyFont="1" applyFill="1" applyBorder="1" applyAlignment="1" applyProtection="1">
      <alignment horizontal="left"/>
    </xf>
    <xf numFmtId="0" fontId="236" fillId="17" borderId="0" xfId="5" applyFont="1" applyFill="1" applyBorder="1" applyProtection="1"/>
    <xf numFmtId="38" fontId="63" fillId="15" borderId="17" xfId="15" applyNumberFormat="1" applyFont="1" applyFill="1" applyBorder="1" applyAlignment="1" applyProtection="1"/>
    <xf numFmtId="38" fontId="63" fillId="15" borderId="0" xfId="15" applyNumberFormat="1" applyFont="1" applyFill="1" applyBorder="1" applyAlignment="1" applyProtection="1"/>
    <xf numFmtId="38" fontId="63" fillId="15" borderId="2" xfId="15" applyNumberFormat="1" applyFont="1" applyFill="1" applyBorder="1" applyAlignment="1" applyProtection="1"/>
    <xf numFmtId="197" fontId="34" fillId="15" borderId="90" xfId="5" applyNumberFormat="1" applyFont="1" applyFill="1" applyBorder="1" applyAlignment="1" applyProtection="1"/>
    <xf numFmtId="197" fontId="57" fillId="15" borderId="90" xfId="5" applyNumberFormat="1" applyFont="1" applyFill="1" applyBorder="1" applyAlignment="1" applyProtection="1"/>
    <xf numFmtId="197" fontId="87" fillId="17" borderId="0" xfId="5" applyNumberFormat="1" applyFont="1" applyFill="1" applyAlignment="1" applyProtection="1">
      <alignment horizontal="right"/>
    </xf>
    <xf numFmtId="197" fontId="34" fillId="15" borderId="130" xfId="5" applyNumberFormat="1" applyFont="1" applyFill="1" applyBorder="1" applyAlignment="1" applyProtection="1"/>
    <xf numFmtId="197" fontId="57" fillId="17" borderId="0" xfId="5" applyNumberFormat="1" applyFont="1" applyFill="1" applyBorder="1" applyAlignment="1" applyProtection="1">
      <alignment horizontal="right"/>
    </xf>
    <xf numFmtId="38" fontId="6" fillId="15" borderId="17" xfId="15" applyNumberFormat="1" applyFont="1" applyFill="1" applyBorder="1" applyAlignment="1" applyProtection="1"/>
    <xf numFmtId="38" fontId="6" fillId="15" borderId="0" xfId="15" applyNumberFormat="1" applyFont="1" applyFill="1" applyBorder="1" applyAlignment="1" applyProtection="1"/>
    <xf numFmtId="38" fontId="6" fillId="15" borderId="2" xfId="15" applyNumberFormat="1" applyFont="1" applyFill="1" applyBorder="1" applyAlignment="1" applyProtection="1"/>
    <xf numFmtId="197" fontId="34" fillId="15" borderId="73" xfId="5" applyNumberFormat="1" applyFont="1" applyFill="1" applyBorder="1" applyAlignment="1" applyProtection="1"/>
    <xf numFmtId="197" fontId="57" fillId="15" borderId="73" xfId="5" applyNumberFormat="1" applyFont="1" applyFill="1" applyBorder="1" applyAlignment="1" applyProtection="1"/>
    <xf numFmtId="197" fontId="34" fillId="15" borderId="131" xfId="5" applyNumberFormat="1" applyFont="1" applyFill="1" applyBorder="1" applyAlignment="1" applyProtection="1"/>
    <xf numFmtId="38" fontId="3" fillId="15" borderId="132" xfId="15" applyNumberFormat="1" applyFont="1" applyFill="1" applyBorder="1" applyAlignment="1" applyProtection="1"/>
    <xf numFmtId="38" fontId="3" fillId="15" borderId="99" xfId="15" applyNumberFormat="1" applyFont="1" applyFill="1" applyBorder="1" applyAlignment="1" applyProtection="1"/>
    <xf numFmtId="38" fontId="3" fillId="15" borderId="133" xfId="15" applyNumberFormat="1" applyFont="1" applyFill="1" applyBorder="1" applyAlignment="1" applyProtection="1"/>
    <xf numFmtId="197" fontId="34" fillId="15" borderId="120" xfId="5" applyNumberFormat="1" applyFont="1" applyFill="1" applyBorder="1" applyAlignment="1" applyProtection="1"/>
    <xf numFmtId="197" fontId="57" fillId="15" borderId="120" xfId="5" applyNumberFormat="1" applyFont="1" applyFill="1" applyBorder="1" applyAlignment="1" applyProtection="1"/>
    <xf numFmtId="197" fontId="57" fillId="15" borderId="134" xfId="5" applyNumberFormat="1" applyFont="1" applyFill="1" applyBorder="1" applyAlignment="1" applyProtection="1"/>
    <xf numFmtId="38" fontId="3" fillId="15" borderId="115" xfId="15" applyNumberFormat="1" applyFont="1" applyFill="1" applyBorder="1" applyAlignment="1" applyProtection="1"/>
    <xf numFmtId="38" fontId="3" fillId="15" borderId="23" xfId="15" applyNumberFormat="1" applyFont="1" applyFill="1" applyBorder="1" applyAlignment="1" applyProtection="1"/>
    <xf numFmtId="38" fontId="3" fillId="15" borderId="102" xfId="15" applyNumberFormat="1" applyFont="1" applyFill="1" applyBorder="1" applyAlignment="1" applyProtection="1"/>
    <xf numFmtId="197" fontId="34" fillId="15" borderId="55" xfId="5" applyNumberFormat="1" applyFont="1" applyFill="1" applyBorder="1" applyAlignment="1" applyProtection="1"/>
    <xf numFmtId="197" fontId="57" fillId="15" borderId="55" xfId="5" applyNumberFormat="1" applyFont="1" applyFill="1" applyBorder="1" applyAlignment="1" applyProtection="1"/>
    <xf numFmtId="197" fontId="57" fillId="15" borderId="135" xfId="5" applyNumberFormat="1" applyFont="1" applyFill="1" applyBorder="1" applyAlignment="1" applyProtection="1"/>
    <xf numFmtId="38" fontId="3" fillId="15" borderId="113" xfId="15" applyNumberFormat="1" applyFont="1" applyFill="1" applyBorder="1" applyAlignment="1" applyProtection="1"/>
    <xf numFmtId="38" fontId="3" fillId="15" borderId="32" xfId="15" applyNumberFormat="1" applyFont="1" applyFill="1" applyBorder="1" applyAlignment="1" applyProtection="1"/>
    <xf numFmtId="38" fontId="3" fillId="15" borderId="39" xfId="15" applyNumberFormat="1" applyFont="1" applyFill="1" applyBorder="1" applyAlignment="1" applyProtection="1"/>
    <xf numFmtId="197" fontId="34" fillId="15" borderId="57" xfId="5" applyNumberFormat="1" applyFont="1" applyFill="1" applyBorder="1" applyAlignment="1" applyProtection="1"/>
    <xf numFmtId="197" fontId="57" fillId="15" borderId="57" xfId="5" applyNumberFormat="1" applyFont="1" applyFill="1" applyBorder="1" applyAlignment="1" applyProtection="1"/>
    <xf numFmtId="197" fontId="57" fillId="15" borderId="136" xfId="5" applyNumberFormat="1" applyFont="1" applyFill="1" applyBorder="1" applyAlignment="1" applyProtection="1"/>
    <xf numFmtId="38" fontId="6" fillId="8" borderId="31" xfId="15" applyNumberFormat="1" applyFont="1" applyFill="1" applyBorder="1" applyAlignment="1" applyProtection="1"/>
    <xf numFmtId="38" fontId="6" fillId="8" borderId="16" xfId="15" applyNumberFormat="1" applyFont="1" applyFill="1" applyBorder="1" applyAlignment="1" applyProtection="1"/>
    <xf numFmtId="38" fontId="6" fillId="8" borderId="88" xfId="15" applyNumberFormat="1" applyFont="1" applyFill="1" applyBorder="1" applyAlignment="1" applyProtection="1"/>
    <xf numFmtId="197" fontId="34" fillId="17" borderId="52" xfId="5" applyNumberFormat="1" applyFont="1" applyFill="1" applyBorder="1" applyAlignment="1" applyProtection="1"/>
    <xf numFmtId="197" fontId="57" fillId="17" borderId="52" xfId="5" applyNumberFormat="1" applyFont="1" applyFill="1" applyBorder="1" applyAlignment="1" applyProtection="1"/>
    <xf numFmtId="197" fontId="57" fillId="17" borderId="129" xfId="5" applyNumberFormat="1" applyFont="1" applyFill="1" applyBorder="1" applyAlignment="1" applyProtection="1"/>
    <xf numFmtId="197" fontId="57" fillId="15" borderId="130" xfId="5" applyNumberFormat="1" applyFont="1" applyFill="1" applyBorder="1" applyAlignment="1" applyProtection="1"/>
    <xf numFmtId="0" fontId="34" fillId="15" borderId="114" xfId="5" applyFont="1" applyFill="1" applyBorder="1" applyAlignment="1" applyProtection="1">
      <alignment horizontal="left"/>
    </xf>
    <xf numFmtId="0" fontId="34" fillId="15" borderId="50" xfId="5" applyFont="1" applyFill="1" applyBorder="1" applyAlignment="1" applyProtection="1">
      <alignment horizontal="left"/>
    </xf>
    <xf numFmtId="0" fontId="34" fillId="15" borderId="51" xfId="5" applyFont="1" applyFill="1" applyBorder="1" applyAlignment="1" applyProtection="1">
      <alignment horizontal="left"/>
    </xf>
    <xf numFmtId="197" fontId="57" fillId="15" borderId="131" xfId="5" applyNumberFormat="1" applyFont="1" applyFill="1" applyBorder="1" applyAlignment="1" applyProtection="1"/>
    <xf numFmtId="0" fontId="34" fillId="15" borderId="114" xfId="5" applyFont="1" applyFill="1" applyBorder="1" applyAlignment="1" applyProtection="1">
      <alignment horizontal="center"/>
    </xf>
    <xf numFmtId="0" fontId="34" fillId="15" borderId="19" xfId="5" applyFont="1" applyFill="1" applyBorder="1" applyAlignment="1" applyProtection="1">
      <alignment horizontal="center"/>
    </xf>
    <xf numFmtId="0" fontId="34" fillId="15" borderId="137" xfId="5" applyFont="1" applyFill="1" applyBorder="1" applyAlignment="1" applyProtection="1">
      <alignment horizontal="center"/>
    </xf>
    <xf numFmtId="38" fontId="6" fillId="21" borderId="49" xfId="15" applyNumberFormat="1" applyFont="1" applyFill="1" applyBorder="1" applyAlignment="1" applyProtection="1"/>
    <xf numFmtId="38" fontId="6" fillId="21" borderId="0" xfId="15" applyNumberFormat="1" applyFont="1" applyFill="1" applyBorder="1" applyAlignment="1" applyProtection="1"/>
    <xf numFmtId="38" fontId="6" fillId="21" borderId="2" xfId="15" applyNumberFormat="1" applyFont="1" applyFill="1" applyBorder="1" applyAlignment="1" applyProtection="1"/>
    <xf numFmtId="197" fontId="34" fillId="21" borderId="90" xfId="5" applyNumberFormat="1" applyFont="1" applyFill="1" applyBorder="1" applyAlignment="1" applyProtection="1"/>
    <xf numFmtId="197" fontId="57" fillId="21" borderId="90" xfId="5" applyNumberFormat="1" applyFont="1" applyFill="1" applyBorder="1" applyAlignment="1" applyProtection="1"/>
    <xf numFmtId="197" fontId="57" fillId="21" borderId="130" xfId="5" applyNumberFormat="1" applyFont="1" applyFill="1" applyBorder="1" applyAlignment="1" applyProtection="1"/>
    <xf numFmtId="38" fontId="6" fillId="21" borderId="49" xfId="15" applyNumberFormat="1" applyFont="1" applyFill="1" applyBorder="1" applyAlignment="1" applyProtection="1">
      <alignment horizontal="center"/>
    </xf>
    <xf numFmtId="38" fontId="6" fillId="21" borderId="50" xfId="15" applyNumberFormat="1" applyFont="1" applyFill="1" applyBorder="1" applyAlignment="1" applyProtection="1">
      <alignment horizontal="center"/>
    </xf>
    <xf numFmtId="38" fontId="6" fillId="21" borderId="51" xfId="15" applyNumberFormat="1" applyFont="1" applyFill="1" applyBorder="1" applyAlignment="1" applyProtection="1">
      <alignment horizontal="center"/>
    </xf>
    <xf numFmtId="38" fontId="3" fillId="21" borderId="132" xfId="15" applyNumberFormat="1" applyFont="1" applyFill="1" applyBorder="1" applyAlignment="1" applyProtection="1"/>
    <xf numFmtId="38" fontId="3" fillId="21" borderId="0" xfId="15" applyNumberFormat="1" applyFont="1" applyFill="1" applyBorder="1" applyAlignment="1" applyProtection="1"/>
    <xf numFmtId="38" fontId="3" fillId="21" borderId="2" xfId="15" applyNumberFormat="1" applyFont="1" applyFill="1" applyBorder="1" applyAlignment="1" applyProtection="1"/>
    <xf numFmtId="197" fontId="34" fillId="21" borderId="120" xfId="5" applyNumberFormat="1" applyFont="1" applyFill="1" applyBorder="1" applyAlignment="1" applyProtection="1"/>
    <xf numFmtId="197" fontId="57" fillId="21" borderId="120" xfId="5" applyNumberFormat="1" applyFont="1" applyFill="1" applyBorder="1" applyAlignment="1" applyProtection="1"/>
    <xf numFmtId="197" fontId="57" fillId="21" borderId="134" xfId="5" applyNumberFormat="1" applyFont="1" applyFill="1" applyBorder="1" applyAlignment="1" applyProtection="1"/>
    <xf numFmtId="38" fontId="3" fillId="21" borderId="132" xfId="15" applyNumberFormat="1" applyFont="1" applyFill="1" applyBorder="1" applyAlignment="1" applyProtection="1">
      <alignment horizontal="center"/>
    </xf>
    <xf numFmtId="38" fontId="3" fillId="21" borderId="99" xfId="15" applyNumberFormat="1" applyFont="1" applyFill="1" applyBorder="1" applyAlignment="1" applyProtection="1">
      <alignment horizontal="center"/>
    </xf>
    <xf numFmtId="38" fontId="3" fillId="21" borderId="133" xfId="15" applyNumberFormat="1" applyFont="1" applyFill="1" applyBorder="1" applyAlignment="1" applyProtection="1">
      <alignment horizontal="center"/>
    </xf>
    <xf numFmtId="38" fontId="3" fillId="21" borderId="115" xfId="15" applyNumberFormat="1" applyFont="1" applyFill="1" applyBorder="1" applyAlignment="1" applyProtection="1"/>
    <xf numFmtId="197" fontId="34" fillId="21" borderId="55" xfId="5" applyNumberFormat="1" applyFont="1" applyFill="1" applyBorder="1" applyAlignment="1" applyProtection="1"/>
    <xf numFmtId="197" fontId="57" fillId="21" borderId="55" xfId="5" applyNumberFormat="1" applyFont="1" applyFill="1" applyBorder="1" applyAlignment="1" applyProtection="1"/>
    <xf numFmtId="197" fontId="57" fillId="21" borderId="135" xfId="5" applyNumberFormat="1" applyFont="1" applyFill="1" applyBorder="1" applyAlignment="1" applyProtection="1"/>
    <xf numFmtId="38" fontId="3" fillId="21" borderId="115" xfId="15" applyNumberFormat="1" applyFont="1" applyFill="1" applyBorder="1" applyAlignment="1" applyProtection="1">
      <alignment horizontal="center"/>
    </xf>
    <xf numFmtId="38" fontId="3" fillId="21" borderId="23" xfId="15" applyNumberFormat="1" applyFont="1" applyFill="1" applyBorder="1" applyAlignment="1" applyProtection="1">
      <alignment horizontal="center"/>
    </xf>
    <xf numFmtId="38" fontId="3" fillId="21" borderId="102" xfId="15" applyNumberFormat="1" applyFont="1" applyFill="1" applyBorder="1" applyAlignment="1" applyProtection="1">
      <alignment horizontal="center"/>
    </xf>
    <xf numFmtId="38" fontId="3" fillId="21" borderId="116" xfId="15" applyNumberFormat="1" applyFont="1" applyFill="1" applyBorder="1" applyAlignment="1" applyProtection="1"/>
    <xf numFmtId="197" fontId="34" fillId="21" borderId="57" xfId="5" applyNumberFormat="1" applyFont="1" applyFill="1" applyBorder="1" applyAlignment="1" applyProtection="1"/>
    <xf numFmtId="197" fontId="57" fillId="21" borderId="57" xfId="5" applyNumberFormat="1" applyFont="1" applyFill="1" applyBorder="1" applyAlignment="1" applyProtection="1"/>
    <xf numFmtId="197" fontId="57" fillId="21" borderId="136" xfId="5" applyNumberFormat="1" applyFont="1" applyFill="1" applyBorder="1" applyAlignment="1" applyProtection="1"/>
    <xf numFmtId="38" fontId="3" fillId="21" borderId="116" xfId="15" applyNumberFormat="1" applyFont="1" applyFill="1" applyBorder="1" applyAlignment="1" applyProtection="1">
      <alignment horizontal="center"/>
    </xf>
    <xf numFmtId="38" fontId="3" fillId="21" borderId="38" xfId="15" applyNumberFormat="1" applyFont="1" applyFill="1" applyBorder="1" applyAlignment="1" applyProtection="1">
      <alignment horizontal="center"/>
    </xf>
    <xf numFmtId="38" fontId="3" fillId="21" borderId="138" xfId="15" applyNumberFormat="1" applyFont="1" applyFill="1" applyBorder="1" applyAlignment="1" applyProtection="1">
      <alignment horizontal="center"/>
    </xf>
    <xf numFmtId="38" fontId="14" fillId="21" borderId="114" xfId="15" applyNumberFormat="1" applyFont="1" applyFill="1" applyBorder="1" applyAlignment="1" applyProtection="1"/>
    <xf numFmtId="38" fontId="14" fillId="21" borderId="19" xfId="15" applyNumberFormat="1" applyFont="1" applyFill="1" applyBorder="1" applyAlignment="1" applyProtection="1"/>
    <xf numFmtId="38" fontId="14" fillId="21" borderId="137" xfId="15" applyNumberFormat="1" applyFont="1" applyFill="1" applyBorder="1" applyAlignment="1" applyProtection="1"/>
    <xf numFmtId="197" fontId="91" fillId="21" borderId="53" xfId="5" applyNumberFormat="1" applyFont="1" applyFill="1" applyBorder="1" applyAlignment="1" applyProtection="1"/>
    <xf numFmtId="197" fontId="95" fillId="21" borderId="53" xfId="5" applyNumberFormat="1" applyFont="1" applyFill="1" applyBorder="1" applyAlignment="1" applyProtection="1"/>
    <xf numFmtId="197" fontId="95" fillId="21" borderId="139" xfId="5" applyNumberFormat="1" applyFont="1" applyFill="1" applyBorder="1" applyAlignment="1" applyProtection="1"/>
    <xf numFmtId="38" fontId="14" fillId="21" borderId="115" xfId="15" applyNumberFormat="1" applyFont="1" applyFill="1" applyBorder="1" applyAlignment="1" applyProtection="1"/>
    <xf numFmtId="38" fontId="14" fillId="21" borderId="23" xfId="15" applyNumberFormat="1" applyFont="1" applyFill="1" applyBorder="1" applyAlignment="1" applyProtection="1"/>
    <xf numFmtId="38" fontId="14" fillId="21" borderId="102" xfId="15" applyNumberFormat="1" applyFont="1" applyFill="1" applyBorder="1" applyAlignment="1" applyProtection="1"/>
    <xf numFmtId="197" fontId="91" fillId="21" borderId="55" xfId="5" applyNumberFormat="1" applyFont="1" applyFill="1" applyBorder="1" applyAlignment="1" applyProtection="1"/>
    <xf numFmtId="197" fontId="95" fillId="21" borderId="55" xfId="5" applyNumberFormat="1" applyFont="1" applyFill="1" applyBorder="1" applyAlignment="1" applyProtection="1"/>
    <xf numFmtId="197" fontId="95" fillId="21" borderId="135" xfId="5" applyNumberFormat="1" applyFont="1" applyFill="1" applyBorder="1" applyAlignment="1" applyProtection="1"/>
    <xf numFmtId="38" fontId="14" fillId="21" borderId="113" xfId="15" applyNumberFormat="1" applyFont="1" applyFill="1" applyBorder="1" applyAlignment="1" applyProtection="1"/>
    <xf numFmtId="38" fontId="14" fillId="21" borderId="32" xfId="15" applyNumberFormat="1" applyFont="1" applyFill="1" applyBorder="1" applyAlignment="1" applyProtection="1"/>
    <xf numFmtId="38" fontId="14" fillId="21" borderId="39" xfId="15" applyNumberFormat="1" applyFont="1" applyFill="1" applyBorder="1" applyAlignment="1" applyProtection="1"/>
    <xf numFmtId="197" fontId="91" fillId="21" borderId="54" xfId="5" applyNumberFormat="1" applyFont="1" applyFill="1" applyBorder="1" applyAlignment="1" applyProtection="1"/>
    <xf numFmtId="197" fontId="95" fillId="21" borderId="54" xfId="5" applyNumberFormat="1" applyFont="1" applyFill="1" applyBorder="1" applyAlignment="1" applyProtection="1"/>
    <xf numFmtId="197" fontId="95" fillId="21" borderId="140" xfId="5" applyNumberFormat="1" applyFont="1" applyFill="1" applyBorder="1" applyAlignment="1" applyProtection="1"/>
    <xf numFmtId="0" fontId="34" fillId="15" borderId="31" xfId="5" applyFont="1" applyFill="1" applyBorder="1" applyAlignment="1" applyProtection="1">
      <alignment horizontal="left"/>
    </xf>
    <xf numFmtId="0" fontId="34" fillId="15" borderId="16" xfId="5" applyFont="1" applyFill="1" applyBorder="1" applyAlignment="1" applyProtection="1">
      <alignment horizontal="left"/>
    </xf>
    <xf numFmtId="0" fontId="34" fillId="15" borderId="2" xfId="5" applyFont="1" applyFill="1" applyBorder="1" applyAlignment="1" applyProtection="1">
      <alignment horizontal="left"/>
    </xf>
    <xf numFmtId="0" fontId="34" fillId="15" borderId="31" xfId="5" applyFont="1" applyFill="1" applyBorder="1" applyAlignment="1" applyProtection="1">
      <alignment horizontal="center"/>
    </xf>
    <xf numFmtId="0" fontId="34" fillId="15" borderId="16" xfId="5" applyFont="1" applyFill="1" applyBorder="1" applyAlignment="1" applyProtection="1">
      <alignment horizontal="center"/>
    </xf>
    <xf numFmtId="0" fontId="34" fillId="15" borderId="88" xfId="5" applyFont="1" applyFill="1" applyBorder="1" applyAlignment="1" applyProtection="1">
      <alignment horizontal="center"/>
    </xf>
    <xf numFmtId="0" fontId="34" fillId="15" borderId="49" xfId="5" applyFont="1" applyFill="1" applyBorder="1" applyAlignment="1" applyProtection="1">
      <alignment horizontal="left"/>
    </xf>
    <xf numFmtId="0" fontId="34" fillId="15" borderId="49" xfId="5" applyFont="1" applyFill="1" applyBorder="1" applyAlignment="1" applyProtection="1">
      <alignment horizontal="center"/>
    </xf>
    <xf numFmtId="0" fontId="34" fillId="15" borderId="50" xfId="5" applyFont="1" applyFill="1" applyBorder="1" applyAlignment="1" applyProtection="1">
      <alignment horizontal="center"/>
    </xf>
    <xf numFmtId="0" fontId="34" fillId="15" borderId="51" xfId="5" applyFont="1" applyFill="1" applyBorder="1" applyAlignment="1" applyProtection="1">
      <alignment horizontal="center"/>
    </xf>
    <xf numFmtId="0" fontId="57" fillId="19" borderId="141" xfId="5" applyFont="1" applyFill="1" applyBorder="1" applyAlignment="1" applyProtection="1">
      <alignment horizontal="left"/>
    </xf>
    <xf numFmtId="0" fontId="57" fillId="19" borderId="142" xfId="5" applyFont="1" applyFill="1" applyBorder="1" applyAlignment="1" applyProtection="1">
      <alignment horizontal="left"/>
    </xf>
    <xf numFmtId="0" fontId="57" fillId="19" borderId="143" xfId="5" applyFont="1" applyFill="1" applyBorder="1" applyAlignment="1" applyProtection="1">
      <alignment horizontal="left"/>
    </xf>
    <xf numFmtId="197" fontId="34" fillId="19" borderId="121" xfId="5" applyNumberFormat="1" applyFont="1" applyFill="1" applyBorder="1" applyAlignment="1" applyProtection="1"/>
    <xf numFmtId="197" fontId="57" fillId="19" borderId="121" xfId="5" applyNumberFormat="1" applyFont="1" applyFill="1" applyBorder="1" applyAlignment="1" applyProtection="1"/>
    <xf numFmtId="197" fontId="57" fillId="19" borderId="144" xfId="5" applyNumberFormat="1" applyFont="1" applyFill="1" applyBorder="1" applyAlignment="1" applyProtection="1"/>
    <xf numFmtId="197" fontId="57" fillId="17" borderId="0" xfId="5" applyNumberFormat="1" applyFont="1" applyFill="1" applyBorder="1" applyAlignment="1" applyProtection="1"/>
    <xf numFmtId="0" fontId="87" fillId="17" borderId="0" xfId="5" applyFont="1" applyFill="1" applyBorder="1" applyAlignment="1" applyProtection="1">
      <alignment horizontal="right"/>
    </xf>
    <xf numFmtId="38" fontId="6" fillId="24" borderId="31" xfId="15" applyNumberFormat="1" applyFont="1" applyFill="1" applyBorder="1" applyAlignment="1" applyProtection="1"/>
    <xf numFmtId="38" fontId="6" fillId="24" borderId="16" xfId="15" applyNumberFormat="1" applyFont="1" applyFill="1" applyBorder="1" applyAlignment="1" applyProtection="1"/>
    <xf numFmtId="38" fontId="6" fillId="24" borderId="88" xfId="15" applyNumberFormat="1" applyFont="1" applyFill="1" applyBorder="1" applyAlignment="1" applyProtection="1"/>
    <xf numFmtId="197" fontId="34" fillId="24" borderId="52" xfId="5" applyNumberFormat="1" applyFont="1" applyFill="1" applyBorder="1" applyAlignment="1" applyProtection="1"/>
    <xf numFmtId="197" fontId="57" fillId="24" borderId="52" xfId="5" applyNumberFormat="1" applyFont="1" applyFill="1" applyBorder="1" applyAlignment="1" applyProtection="1"/>
    <xf numFmtId="197" fontId="57" fillId="24" borderId="129" xfId="5" applyNumberFormat="1" applyFont="1" applyFill="1" applyBorder="1" applyAlignment="1" applyProtection="1"/>
    <xf numFmtId="197" fontId="34" fillId="15" borderId="54" xfId="5" applyNumberFormat="1" applyFont="1" applyFill="1" applyBorder="1" applyAlignment="1" applyProtection="1"/>
    <xf numFmtId="197" fontId="57" fillId="15" borderId="54" xfId="5" applyNumberFormat="1" applyFont="1" applyFill="1" applyBorder="1" applyAlignment="1" applyProtection="1"/>
    <xf numFmtId="197" fontId="57" fillId="15" borderId="140" xfId="5" applyNumberFormat="1" applyFont="1" applyFill="1" applyBorder="1" applyAlignment="1" applyProtection="1"/>
    <xf numFmtId="38" fontId="14" fillId="21" borderId="31" xfId="15" applyNumberFormat="1" applyFont="1" applyFill="1" applyBorder="1" applyAlignment="1" applyProtection="1"/>
    <xf numFmtId="38" fontId="14" fillId="21" borderId="16" xfId="15" applyNumberFormat="1" applyFont="1" applyFill="1" applyBorder="1" applyAlignment="1" applyProtection="1"/>
    <xf numFmtId="38" fontId="14" fillId="21" borderId="88" xfId="15" applyNumberFormat="1" applyFont="1" applyFill="1" applyBorder="1" applyAlignment="1" applyProtection="1"/>
    <xf numFmtId="197" fontId="91" fillId="21" borderId="10" xfId="5" applyNumberFormat="1" applyFont="1" applyFill="1" applyBorder="1" applyAlignment="1" applyProtection="1"/>
    <xf numFmtId="197" fontId="95" fillId="21" borderId="10" xfId="5" applyNumberFormat="1" applyFont="1" applyFill="1" applyBorder="1" applyAlignment="1" applyProtection="1"/>
    <xf numFmtId="197" fontId="95" fillId="21" borderId="129" xfId="5" applyNumberFormat="1" applyFont="1" applyFill="1" applyBorder="1" applyAlignment="1" applyProtection="1"/>
    <xf numFmtId="38" fontId="14" fillId="21" borderId="31" xfId="15" applyNumberFormat="1" applyFont="1" applyFill="1" applyBorder="1" applyAlignment="1" applyProtection="1">
      <alignment horizontal="center"/>
    </xf>
    <xf numFmtId="38" fontId="14" fillId="21" borderId="16" xfId="15" applyNumberFormat="1" applyFont="1" applyFill="1" applyBorder="1" applyAlignment="1" applyProtection="1">
      <alignment horizontal="center"/>
    </xf>
    <xf numFmtId="38" fontId="14" fillId="21" borderId="88" xfId="15" applyNumberFormat="1" applyFont="1" applyFill="1" applyBorder="1" applyAlignment="1" applyProtection="1">
      <alignment horizontal="center"/>
    </xf>
    <xf numFmtId="38" fontId="6" fillId="15" borderId="49" xfId="15" applyNumberFormat="1" applyFont="1" applyFill="1" applyBorder="1" applyAlignment="1" applyProtection="1"/>
    <xf numFmtId="38" fontId="6" fillId="15" borderId="50" xfId="15" applyNumberFormat="1" applyFont="1" applyFill="1" applyBorder="1" applyAlignment="1" applyProtection="1"/>
    <xf numFmtId="38" fontId="6" fillId="15" borderId="51" xfId="15" applyNumberFormat="1" applyFont="1" applyFill="1" applyBorder="1" applyAlignment="1" applyProtection="1"/>
    <xf numFmtId="38" fontId="6" fillId="15" borderId="49" xfId="15" applyNumberFormat="1" applyFont="1" applyFill="1" applyBorder="1" applyAlignment="1" applyProtection="1">
      <alignment horizontal="center"/>
    </xf>
    <xf numFmtId="38" fontId="6" fillId="15" borderId="50" xfId="15" applyNumberFormat="1" applyFont="1" applyFill="1" applyBorder="1" applyAlignment="1" applyProtection="1">
      <alignment horizontal="center"/>
    </xf>
    <xf numFmtId="38" fontId="6" fillId="15" borderId="51" xfId="15" applyNumberFormat="1" applyFont="1" applyFill="1" applyBorder="1" applyAlignment="1" applyProtection="1">
      <alignment horizontal="center"/>
    </xf>
    <xf numFmtId="0" fontId="57" fillId="39" borderId="141" xfId="5" quotePrefix="1" applyFont="1" applyFill="1" applyBorder="1" applyAlignment="1" applyProtection="1">
      <alignment horizontal="left"/>
    </xf>
    <xf numFmtId="0" fontId="57" fillId="39" borderId="142" xfId="5" quotePrefix="1" applyFont="1" applyFill="1" applyBorder="1" applyAlignment="1" applyProtection="1">
      <alignment horizontal="left"/>
    </xf>
    <xf numFmtId="0" fontId="57" fillId="39" borderId="143" xfId="5" quotePrefix="1" applyFont="1" applyFill="1" applyBorder="1" applyAlignment="1" applyProtection="1">
      <alignment horizontal="left"/>
    </xf>
    <xf numFmtId="197" fontId="34" fillId="23" borderId="121" xfId="5" applyNumberFormat="1" applyFont="1" applyFill="1" applyBorder="1" applyAlignment="1" applyProtection="1"/>
    <xf numFmtId="197" fontId="57" fillId="23" borderId="121" xfId="5" applyNumberFormat="1" applyFont="1" applyFill="1" applyBorder="1" applyAlignment="1" applyProtection="1"/>
    <xf numFmtId="197" fontId="57" fillId="39" borderId="121" xfId="5" applyNumberFormat="1" applyFont="1" applyFill="1" applyBorder="1" applyAlignment="1" applyProtection="1"/>
    <xf numFmtId="197" fontId="57" fillId="39" borderId="144" xfId="5" applyNumberFormat="1" applyFont="1" applyFill="1" applyBorder="1" applyAlignment="1" applyProtection="1"/>
    <xf numFmtId="178" fontId="34" fillId="17" borderId="0" xfId="5" applyNumberFormat="1" applyFont="1" applyFill="1" applyProtection="1"/>
    <xf numFmtId="178" fontId="34" fillId="32" borderId="0" xfId="5" applyNumberFormat="1" applyFont="1" applyFill="1" applyBorder="1" applyProtection="1"/>
    <xf numFmtId="178" fontId="57" fillId="32" borderId="0" xfId="5" applyNumberFormat="1" applyFont="1" applyFill="1" applyBorder="1" applyProtection="1"/>
    <xf numFmtId="0" fontId="57" fillId="26" borderId="141" xfId="5" applyFont="1" applyFill="1" applyBorder="1" applyAlignment="1" applyProtection="1">
      <alignment horizontal="left"/>
    </xf>
    <xf numFmtId="0" fontId="57" fillId="26" borderId="142" xfId="5" applyFont="1" applyFill="1" applyBorder="1" applyAlignment="1" applyProtection="1">
      <alignment horizontal="left"/>
    </xf>
    <xf numFmtId="0" fontId="57" fillId="26" borderId="143" xfId="5" applyFont="1" applyFill="1" applyBorder="1" applyAlignment="1" applyProtection="1">
      <alignment horizontal="left"/>
    </xf>
    <xf numFmtId="197" fontId="34" fillId="26" borderId="121" xfId="5" applyNumberFormat="1" applyFont="1" applyFill="1" applyBorder="1" applyAlignment="1" applyProtection="1"/>
    <xf numFmtId="197" fontId="57" fillId="26" borderId="121" xfId="5" applyNumberFormat="1" applyFont="1" applyFill="1" applyBorder="1" applyAlignment="1" applyProtection="1"/>
    <xf numFmtId="197" fontId="57" fillId="26" borderId="144" xfId="5" applyNumberFormat="1" applyFont="1" applyFill="1" applyBorder="1" applyAlignment="1" applyProtection="1"/>
    <xf numFmtId="189" fontId="221" fillId="15" borderId="73" xfId="5" quotePrefix="1" applyNumberFormat="1" applyFont="1" applyFill="1" applyBorder="1" applyAlignment="1" applyProtection="1"/>
    <xf numFmtId="189" fontId="220" fillId="15" borderId="73" xfId="5" quotePrefix="1" applyNumberFormat="1" applyFont="1" applyFill="1" applyBorder="1" applyAlignment="1" applyProtection="1"/>
    <xf numFmtId="189" fontId="220" fillId="15" borderId="131" xfId="5" quotePrefix="1" applyNumberFormat="1" applyFont="1" applyFill="1" applyBorder="1" applyAlignment="1" applyProtection="1"/>
    <xf numFmtId="1" fontId="57" fillId="17" borderId="0" xfId="5" applyNumberFormat="1" applyFont="1" applyFill="1" applyBorder="1" applyAlignment="1" applyProtection="1">
      <alignment horizontal="right"/>
    </xf>
    <xf numFmtId="3" fontId="92" fillId="15" borderId="116" xfId="5" applyNumberFormat="1" applyFont="1" applyFill="1" applyBorder="1" applyAlignment="1" applyProtection="1">
      <alignment horizontal="center"/>
    </xf>
    <xf numFmtId="3" fontId="92" fillId="15" borderId="38" xfId="5" applyNumberFormat="1" applyFont="1" applyFill="1" applyBorder="1" applyAlignment="1" applyProtection="1">
      <alignment horizontal="center"/>
    </xf>
    <xf numFmtId="3" fontId="92" fillId="15" borderId="138" xfId="5" applyNumberFormat="1" applyFont="1" applyFill="1" applyBorder="1" applyAlignment="1" applyProtection="1">
      <alignment horizontal="center"/>
    </xf>
    <xf numFmtId="0" fontId="58" fillId="19" borderId="145" xfId="5" applyFont="1" applyFill="1" applyBorder="1" applyAlignment="1" applyProtection="1">
      <alignment horizontal="left"/>
    </xf>
    <xf numFmtId="0" fontId="58" fillId="19" borderId="146" xfId="5" applyFont="1" applyFill="1" applyBorder="1" applyAlignment="1" applyProtection="1">
      <alignment horizontal="left"/>
    </xf>
    <xf numFmtId="0" fontId="58" fillId="19" borderId="147" xfId="5" applyFont="1" applyFill="1" applyBorder="1" applyAlignment="1" applyProtection="1">
      <alignment horizontal="left"/>
    </xf>
    <xf numFmtId="197" fontId="34" fillId="19" borderId="92" xfId="5" applyNumberFormat="1" applyFont="1" applyFill="1" applyBorder="1" applyAlignment="1" applyProtection="1"/>
    <xf numFmtId="197" fontId="57" fillId="19" borderId="92" xfId="5" applyNumberFormat="1" applyFont="1" applyFill="1" applyBorder="1" applyAlignment="1" applyProtection="1"/>
    <xf numFmtId="197" fontId="57" fillId="19" borderId="148" xfId="5" applyNumberFormat="1" applyFont="1" applyFill="1" applyBorder="1" applyAlignment="1" applyProtection="1"/>
    <xf numFmtId="197" fontId="34" fillId="17" borderId="0" xfId="5" quotePrefix="1" applyNumberFormat="1" applyFont="1" applyFill="1" applyBorder="1" applyAlignment="1" applyProtection="1">
      <alignment horizontal="right"/>
    </xf>
    <xf numFmtId="189" fontId="58" fillId="19" borderId="104" xfId="5" applyNumberFormat="1" applyFont="1" applyFill="1" applyBorder="1" applyAlignment="1" applyProtection="1">
      <alignment horizontal="left"/>
    </xf>
    <xf numFmtId="189" fontId="58" fillId="19" borderId="108" xfId="5" applyNumberFormat="1" applyFont="1" applyFill="1" applyBorder="1" applyAlignment="1" applyProtection="1">
      <alignment horizontal="left"/>
    </xf>
    <xf numFmtId="189" fontId="58" fillId="19" borderId="105" xfId="5" applyNumberFormat="1" applyFont="1" applyFill="1" applyBorder="1" applyAlignment="1" applyProtection="1">
      <alignment horizontal="left"/>
    </xf>
    <xf numFmtId="189" fontId="87" fillId="17" borderId="0" xfId="5" applyNumberFormat="1" applyFont="1" applyFill="1" applyAlignment="1" applyProtection="1">
      <alignment horizontal="right"/>
    </xf>
    <xf numFmtId="197" fontId="34" fillId="19" borderId="80" xfId="5" applyNumberFormat="1" applyFont="1" applyFill="1" applyBorder="1" applyAlignment="1" applyProtection="1"/>
    <xf numFmtId="197" fontId="57" fillId="19" borderId="80" xfId="5" applyNumberFormat="1" applyFont="1" applyFill="1" applyBorder="1" applyAlignment="1" applyProtection="1"/>
    <xf numFmtId="197" fontId="57" fillId="19" borderId="149" xfId="5" applyNumberFormat="1" applyFont="1" applyFill="1" applyBorder="1" applyAlignment="1" applyProtection="1"/>
    <xf numFmtId="38" fontId="6" fillId="15" borderId="132" xfId="15" applyNumberFormat="1" applyFont="1" applyFill="1" applyBorder="1" applyAlignment="1" applyProtection="1"/>
    <xf numFmtId="38" fontId="6" fillId="15" borderId="99" xfId="15" applyNumberFormat="1" applyFont="1" applyFill="1" applyBorder="1" applyAlignment="1" applyProtection="1"/>
    <xf numFmtId="38" fontId="6" fillId="15" borderId="133" xfId="15" applyNumberFormat="1" applyFont="1" applyFill="1" applyBorder="1" applyAlignment="1" applyProtection="1"/>
    <xf numFmtId="38" fontId="3" fillId="15" borderId="11" xfId="15" applyNumberFormat="1" applyFont="1" applyFill="1" applyBorder="1" applyAlignment="1" applyProtection="1"/>
    <xf numFmtId="38" fontId="3" fillId="15" borderId="12" xfId="15" applyNumberFormat="1" applyFont="1" applyFill="1" applyBorder="1" applyAlignment="1" applyProtection="1"/>
    <xf numFmtId="38" fontId="3" fillId="15" borderId="82" xfId="15" applyNumberFormat="1" applyFont="1" applyFill="1" applyBorder="1" applyAlignment="1" applyProtection="1"/>
    <xf numFmtId="38" fontId="63" fillId="15" borderId="17" xfId="15" applyNumberFormat="1" applyFont="1" applyFill="1" applyBorder="1" applyAlignment="1" applyProtection="1">
      <alignment horizontal="left"/>
    </xf>
    <xf numFmtId="38" fontId="63" fillId="15" borderId="0" xfId="15" applyNumberFormat="1" applyFont="1" applyFill="1" applyBorder="1" applyAlignment="1" applyProtection="1">
      <alignment horizontal="left"/>
    </xf>
    <xf numFmtId="38" fontId="63" fillId="15" borderId="2" xfId="15" applyNumberFormat="1" applyFont="1" applyFill="1" applyBorder="1" applyAlignment="1" applyProtection="1">
      <alignment horizontal="left"/>
    </xf>
    <xf numFmtId="38" fontId="6" fillId="15" borderId="132" xfId="15" applyNumberFormat="1" applyFont="1" applyFill="1" applyBorder="1" applyAlignment="1" applyProtection="1">
      <alignment horizontal="left"/>
    </xf>
    <xf numFmtId="38" fontId="6" fillId="15" borderId="99" xfId="15" applyNumberFormat="1" applyFont="1" applyFill="1" applyBorder="1" applyAlignment="1" applyProtection="1">
      <alignment horizontal="left"/>
    </xf>
    <xf numFmtId="38" fontId="6" fillId="15" borderId="133" xfId="15" applyNumberFormat="1" applyFont="1" applyFill="1" applyBorder="1" applyAlignment="1" applyProtection="1">
      <alignment horizontal="left"/>
    </xf>
    <xf numFmtId="38" fontId="6" fillId="15" borderId="17" xfId="15" applyNumberFormat="1" applyFont="1" applyFill="1" applyBorder="1" applyAlignment="1" applyProtection="1">
      <alignment horizontal="left"/>
    </xf>
    <xf numFmtId="38" fontId="6" fillId="15" borderId="0" xfId="15" applyNumberFormat="1" applyFont="1" applyFill="1" applyBorder="1" applyAlignment="1" applyProtection="1">
      <alignment horizontal="left"/>
    </xf>
    <xf numFmtId="38" fontId="6" fillId="15" borderId="2" xfId="15" applyNumberFormat="1" applyFont="1" applyFill="1" applyBorder="1" applyAlignment="1" applyProtection="1">
      <alignment horizontal="left"/>
    </xf>
    <xf numFmtId="197" fontId="34" fillId="39" borderId="121" xfId="5" applyNumberFormat="1" applyFont="1" applyFill="1" applyBorder="1" applyAlignment="1" applyProtection="1"/>
    <xf numFmtId="38" fontId="189" fillId="40" borderId="116" xfId="15" applyNumberFormat="1" applyFont="1" applyFill="1" applyBorder="1" applyAlignment="1" applyProtection="1"/>
    <xf numFmtId="38" fontId="3" fillId="40" borderId="38" xfId="15" applyNumberFormat="1" applyFont="1" applyFill="1" applyBorder="1" applyAlignment="1" applyProtection="1"/>
    <xf numFmtId="38" fontId="3" fillId="40" borderId="138" xfId="15" applyNumberFormat="1" applyFont="1" applyFill="1" applyBorder="1" applyAlignment="1" applyProtection="1"/>
    <xf numFmtId="197" fontId="34" fillId="40" borderId="57" xfId="5" applyNumberFormat="1" applyFont="1" applyFill="1" applyBorder="1" applyAlignment="1" applyProtection="1"/>
    <xf numFmtId="197" fontId="57" fillId="40" borderId="57" xfId="5" applyNumberFormat="1" applyFont="1" applyFill="1" applyBorder="1" applyAlignment="1" applyProtection="1"/>
    <xf numFmtId="197" fontId="57" fillId="40" borderId="136" xfId="5" applyNumberFormat="1" applyFont="1" applyFill="1" applyBorder="1" applyAlignment="1" applyProtection="1"/>
    <xf numFmtId="0" fontId="57" fillId="26" borderId="141" xfId="0" applyFont="1" applyFill="1" applyBorder="1" applyAlignment="1" applyProtection="1">
      <alignment horizontal="left"/>
    </xf>
    <xf numFmtId="38" fontId="3" fillId="15" borderId="116" xfId="15" applyNumberFormat="1" applyFont="1" applyFill="1" applyBorder="1" applyAlignment="1" applyProtection="1"/>
    <xf numFmtId="38" fontId="3" fillId="15" borderId="38" xfId="15" applyNumberFormat="1" applyFont="1" applyFill="1" applyBorder="1" applyAlignment="1" applyProtection="1"/>
    <xf numFmtId="38" fontId="3" fillId="15" borderId="138" xfId="15" applyNumberFormat="1" applyFont="1" applyFill="1" applyBorder="1" applyAlignment="1" applyProtection="1"/>
    <xf numFmtId="0" fontId="57" fillId="15" borderId="104" xfId="5" applyFont="1" applyFill="1" applyBorder="1" applyAlignment="1" applyProtection="1">
      <alignment horizontal="left"/>
    </xf>
    <xf numFmtId="0" fontId="57" fillId="15" borderId="108" xfId="5" applyFont="1" applyFill="1" applyBorder="1" applyAlignment="1" applyProtection="1">
      <alignment horizontal="left"/>
    </xf>
    <xf numFmtId="0" fontId="57" fillId="15" borderId="105" xfId="5" applyFont="1" applyFill="1" applyBorder="1" applyAlignment="1" applyProtection="1">
      <alignment horizontal="left"/>
    </xf>
    <xf numFmtId="197" fontId="34" fillId="15" borderId="80" xfId="5" applyNumberFormat="1" applyFont="1" applyFill="1" applyBorder="1" applyAlignment="1" applyProtection="1"/>
    <xf numFmtId="197" fontId="57" fillId="15" borderId="80" xfId="5" applyNumberFormat="1" applyFont="1" applyFill="1" applyBorder="1" applyAlignment="1" applyProtection="1"/>
    <xf numFmtId="197" fontId="57" fillId="15" borderId="149" xfId="5" applyNumberFormat="1" applyFont="1" applyFill="1" applyBorder="1" applyAlignment="1" applyProtection="1"/>
    <xf numFmtId="189" fontId="220" fillId="17" borderId="96" xfId="5" quotePrefix="1" applyNumberFormat="1" applyFont="1" applyFill="1" applyBorder="1" applyAlignment="1" applyProtection="1"/>
    <xf numFmtId="189" fontId="220" fillId="17" borderId="94" xfId="5" quotePrefix="1" applyNumberFormat="1" applyFont="1" applyFill="1" applyBorder="1" applyAlignment="1" applyProtection="1"/>
    <xf numFmtId="3" fontId="34" fillId="17" borderId="0" xfId="5" applyNumberFormat="1" applyFont="1" applyFill="1" applyBorder="1" applyProtection="1"/>
    <xf numFmtId="0" fontId="220" fillId="17" borderId="96" xfId="5" quotePrefix="1" applyNumberFormat="1" applyFont="1" applyFill="1" applyBorder="1" applyAlignment="1" applyProtection="1"/>
    <xf numFmtId="0" fontId="34" fillId="17" borderId="0" xfId="5" applyFont="1" applyFill="1" applyBorder="1" applyAlignment="1" applyProtection="1">
      <alignment horizontal="center"/>
    </xf>
    <xf numFmtId="0" fontId="108" fillId="17" borderId="0" xfId="14" applyFont="1" applyFill="1" applyAlignment="1" applyProtection="1">
      <alignment horizontal="right"/>
    </xf>
    <xf numFmtId="198" fontId="172" fillId="15" borderId="3" xfId="5" applyNumberFormat="1" applyFont="1" applyFill="1" applyBorder="1" applyAlignment="1" applyProtection="1">
      <alignment horizontal="center"/>
    </xf>
    <xf numFmtId="0" fontId="6" fillId="17" borderId="0" xfId="14" applyFont="1" applyFill="1" applyProtection="1"/>
    <xf numFmtId="0" fontId="3" fillId="17" borderId="0" xfId="2" applyFont="1" applyFill="1" applyBorder="1" applyAlignment="1" applyProtection="1">
      <alignment horizontal="left" vertical="center"/>
    </xf>
    <xf numFmtId="0" fontId="34" fillId="32" borderId="0" xfId="5" applyNumberFormat="1" applyFont="1" applyFill="1" applyBorder="1" applyProtection="1"/>
    <xf numFmtId="0" fontId="86" fillId="32" borderId="0" xfId="5" applyFont="1" applyFill="1" applyAlignment="1" applyProtection="1">
      <alignment horizontal="center"/>
    </xf>
    <xf numFmtId="0" fontId="86" fillId="32" borderId="0" xfId="5" applyFont="1" applyFill="1" applyProtection="1"/>
    <xf numFmtId="1" fontId="57" fillId="17" borderId="0" xfId="5" applyNumberFormat="1" applyFont="1" applyFill="1" applyBorder="1" applyAlignment="1" applyProtection="1">
      <alignment horizontal="center"/>
    </xf>
    <xf numFmtId="0" fontId="57" fillId="17" borderId="0" xfId="5" applyNumberFormat="1" applyFont="1" applyFill="1" applyBorder="1" applyAlignment="1" applyProtection="1">
      <alignment horizontal="center"/>
    </xf>
    <xf numFmtId="0" fontId="87" fillId="32" borderId="0" xfId="5" applyFont="1" applyFill="1" applyProtection="1"/>
    <xf numFmtId="0" fontId="87" fillId="32" borderId="0" xfId="5" applyNumberFormat="1" applyFont="1" applyFill="1" applyProtection="1"/>
    <xf numFmtId="0" fontId="87" fillId="32" borderId="0" xfId="5" applyFont="1" applyFill="1" applyBorder="1" applyProtection="1"/>
    <xf numFmtId="0" fontId="109" fillId="15" borderId="89" xfId="14" applyFont="1" applyFill="1" applyBorder="1" applyProtection="1"/>
    <xf numFmtId="0" fontId="109" fillId="15" borderId="6" xfId="14" applyFont="1" applyFill="1" applyBorder="1" applyProtection="1"/>
    <xf numFmtId="0" fontId="109" fillId="15" borderId="7" xfId="14" applyFont="1" applyFill="1" applyBorder="1" applyProtection="1"/>
    <xf numFmtId="190" fontId="98" fillId="9" borderId="150" xfId="5" applyNumberFormat="1" applyFont="1" applyFill="1" applyBorder="1" applyAlignment="1" applyProtection="1">
      <alignment horizontal="center"/>
    </xf>
    <xf numFmtId="190" fontId="100" fillId="9" borderId="151" xfId="5" applyNumberFormat="1" applyFont="1" applyFill="1" applyBorder="1" applyAlignment="1" applyProtection="1">
      <alignment horizontal="center"/>
    </xf>
    <xf numFmtId="190" fontId="3" fillId="7" borderId="0" xfId="15" applyNumberFormat="1" applyFont="1" applyFill="1" applyAlignment="1" applyProtection="1"/>
    <xf numFmtId="190" fontId="99" fillId="13" borderId="150" xfId="5" applyNumberFormat="1" applyFont="1" applyFill="1" applyBorder="1" applyAlignment="1" applyProtection="1">
      <alignment horizontal="center"/>
    </xf>
    <xf numFmtId="190" fontId="100" fillId="13" borderId="151" xfId="5" applyNumberFormat="1" applyFont="1" applyFill="1" applyBorder="1" applyAlignment="1" applyProtection="1">
      <alignment horizontal="center"/>
    </xf>
    <xf numFmtId="190" fontId="31" fillId="7" borderId="0" xfId="14" applyNumberFormat="1" applyFont="1" applyFill="1" applyProtection="1"/>
    <xf numFmtId="190" fontId="100" fillId="11" borderId="152" xfId="5" applyNumberFormat="1" applyFont="1" applyFill="1" applyBorder="1" applyAlignment="1" applyProtection="1">
      <alignment horizontal="center"/>
    </xf>
    <xf numFmtId="190" fontId="87" fillId="32" borderId="0" xfId="5" applyNumberFormat="1" applyFont="1" applyFill="1" applyProtection="1"/>
    <xf numFmtId="190" fontId="6" fillId="5" borderId="153" xfId="5" applyNumberFormat="1" applyFont="1" applyFill="1" applyBorder="1" applyAlignment="1" applyProtection="1">
      <alignment horizontal="center"/>
    </xf>
    <xf numFmtId="0" fontId="12" fillId="15" borderId="154" xfId="5" applyNumberFormat="1" applyFont="1" applyFill="1" applyBorder="1" applyAlignment="1" applyProtection="1">
      <alignment horizontal="center"/>
    </xf>
    <xf numFmtId="0" fontId="11" fillId="15" borderId="155" xfId="5" applyNumberFormat="1" applyFont="1" applyFill="1" applyBorder="1" applyAlignment="1" applyProtection="1">
      <alignment horizontal="center"/>
    </xf>
    <xf numFmtId="0" fontId="86" fillId="32" borderId="0" xfId="5" applyNumberFormat="1" applyFont="1" applyFill="1" applyBorder="1" applyProtection="1"/>
    <xf numFmtId="0" fontId="86" fillId="32" borderId="0" xfId="5" applyFont="1" applyFill="1" applyBorder="1" applyAlignment="1" applyProtection="1">
      <alignment horizontal="center"/>
    </xf>
    <xf numFmtId="0" fontId="109" fillId="15" borderId="121" xfId="14" applyFont="1" applyFill="1" applyBorder="1" applyProtection="1"/>
    <xf numFmtId="0" fontId="109" fillId="15" borderId="142" xfId="14" applyFont="1" applyFill="1" applyBorder="1" applyProtection="1"/>
    <xf numFmtId="0" fontId="109" fillId="15" borderId="143" xfId="14" applyFont="1" applyFill="1" applyBorder="1" applyProtection="1"/>
    <xf numFmtId="190" fontId="98" fillId="9" borderId="156" xfId="5" applyNumberFormat="1" applyFont="1" applyFill="1" applyBorder="1" applyAlignment="1" applyProtection="1">
      <alignment horizontal="center"/>
    </xf>
    <xf numFmtId="190" fontId="100" fillId="9" borderId="157" xfId="5" applyNumberFormat="1" applyFont="1" applyFill="1" applyBorder="1" applyAlignment="1" applyProtection="1">
      <alignment horizontal="center"/>
    </xf>
    <xf numFmtId="190" fontId="99" fillId="13" borderId="156" xfId="5" applyNumberFormat="1" applyFont="1" applyFill="1" applyBorder="1" applyAlignment="1" applyProtection="1">
      <alignment horizontal="center"/>
    </xf>
    <xf numFmtId="190" fontId="100" fillId="13" borderId="157" xfId="5" applyNumberFormat="1" applyFont="1" applyFill="1" applyBorder="1" applyAlignment="1" applyProtection="1">
      <alignment horizontal="center"/>
    </xf>
    <xf numFmtId="190" fontId="100" fillId="11" borderId="158" xfId="5" applyNumberFormat="1" applyFont="1" applyFill="1" applyBorder="1" applyAlignment="1" applyProtection="1">
      <alignment horizontal="center"/>
    </xf>
    <xf numFmtId="190" fontId="39" fillId="5" borderId="144" xfId="5" applyNumberFormat="1" applyFont="1" applyFill="1" applyBorder="1" applyAlignment="1" applyProtection="1">
      <alignment horizontal="center"/>
    </xf>
    <xf numFmtId="0" fontId="12" fillId="15" borderId="159" xfId="5" applyNumberFormat="1" applyFont="1" applyFill="1" applyBorder="1" applyAlignment="1" applyProtection="1">
      <alignment horizontal="center"/>
    </xf>
    <xf numFmtId="0" fontId="11" fillId="15" borderId="160" xfId="5" applyNumberFormat="1" applyFont="1" applyFill="1" applyBorder="1" applyAlignment="1" applyProtection="1">
      <alignment horizontal="center"/>
    </xf>
    <xf numFmtId="190" fontId="86" fillId="32" borderId="0" xfId="5" applyNumberFormat="1" applyFont="1" applyFill="1" applyProtection="1"/>
    <xf numFmtId="190" fontId="237" fillId="9" borderId="150" xfId="5" applyNumberFormat="1" applyFont="1" applyFill="1" applyBorder="1" applyAlignment="1" applyProtection="1">
      <alignment horizontal="center"/>
    </xf>
    <xf numFmtId="190" fontId="238" fillId="9" borderId="151" xfId="5" applyNumberFormat="1" applyFont="1" applyFill="1" applyBorder="1" applyAlignment="1" applyProtection="1">
      <alignment horizontal="center"/>
    </xf>
    <xf numFmtId="190" fontId="239" fillId="13" borderId="150" xfId="5" applyNumberFormat="1" applyFont="1" applyFill="1" applyBorder="1" applyAlignment="1" applyProtection="1">
      <alignment horizontal="center"/>
    </xf>
    <xf numFmtId="190" fontId="240" fillId="13" borderId="151" xfId="5" applyNumberFormat="1" applyFont="1" applyFill="1" applyBorder="1" applyAlignment="1" applyProtection="1">
      <alignment horizontal="center"/>
    </xf>
    <xf numFmtId="190" fontId="241" fillId="11" borderId="152" xfId="5" applyNumberFormat="1" applyFont="1" applyFill="1" applyBorder="1" applyAlignment="1" applyProtection="1">
      <alignment horizontal="center"/>
    </xf>
    <xf numFmtId="190" fontId="242" fillId="5" borderId="153" xfId="5" applyNumberFormat="1" applyFont="1" applyFill="1" applyBorder="1" applyAlignment="1" applyProtection="1">
      <alignment horizontal="center"/>
    </xf>
    <xf numFmtId="190" fontId="12" fillId="15" borderId="154" xfId="5" applyNumberFormat="1" applyFont="1" applyFill="1" applyBorder="1" applyAlignment="1" applyProtection="1">
      <alignment horizontal="center"/>
    </xf>
    <xf numFmtId="190" fontId="11" fillId="15" borderId="155" xfId="5" applyNumberFormat="1" applyFont="1" applyFill="1" applyBorder="1" applyAlignment="1" applyProtection="1">
      <alignment horizontal="center"/>
    </xf>
    <xf numFmtId="190" fontId="237" fillId="9" borderId="156" xfId="5" applyNumberFormat="1" applyFont="1" applyFill="1" applyBorder="1" applyAlignment="1" applyProtection="1">
      <alignment horizontal="center"/>
    </xf>
    <xf numFmtId="190" fontId="238" fillId="9" borderId="157" xfId="5" applyNumberFormat="1" applyFont="1" applyFill="1" applyBorder="1" applyAlignment="1" applyProtection="1">
      <alignment horizontal="center"/>
    </xf>
    <xf numFmtId="190" fontId="239" fillId="13" borderId="156" xfId="5" applyNumberFormat="1" applyFont="1" applyFill="1" applyBorder="1" applyAlignment="1" applyProtection="1">
      <alignment horizontal="center"/>
    </xf>
    <xf numFmtId="190" fontId="240" fillId="13" borderId="157" xfId="5" applyNumberFormat="1" applyFont="1" applyFill="1" applyBorder="1" applyAlignment="1" applyProtection="1">
      <alignment horizontal="center"/>
    </xf>
    <xf numFmtId="190" fontId="241" fillId="11" borderId="158" xfId="5" applyNumberFormat="1" applyFont="1" applyFill="1" applyBorder="1" applyAlignment="1" applyProtection="1">
      <alignment horizontal="center"/>
    </xf>
    <xf numFmtId="190" fontId="242" fillId="5" borderId="144" xfId="5" applyNumberFormat="1" applyFont="1" applyFill="1" applyBorder="1" applyAlignment="1" applyProtection="1">
      <alignment horizontal="center"/>
    </xf>
    <xf numFmtId="190" fontId="12" fillId="15" borderId="159" xfId="5" applyNumberFormat="1" applyFont="1" applyFill="1" applyBorder="1" applyAlignment="1" applyProtection="1">
      <alignment horizontal="center"/>
    </xf>
    <xf numFmtId="190" fontId="11" fillId="15" borderId="160" xfId="5" applyNumberFormat="1" applyFont="1" applyFill="1" applyBorder="1" applyAlignment="1" applyProtection="1">
      <alignment horizontal="center"/>
    </xf>
    <xf numFmtId="0" fontId="163" fillId="0" borderId="0" xfId="5" applyProtection="1"/>
    <xf numFmtId="0" fontId="163" fillId="0" borderId="0" xfId="5" applyNumberFormat="1" applyProtection="1"/>
    <xf numFmtId="186" fontId="169" fillId="17" borderId="3" xfId="2" applyNumberFormat="1" applyFont="1" applyFill="1" applyBorder="1" applyAlignment="1" applyProtection="1">
      <alignment horizontal="center" vertical="center"/>
    </xf>
    <xf numFmtId="3" fontId="6" fillId="15" borderId="0" xfId="2" quotePrefix="1" applyNumberFormat="1" applyFont="1" applyFill="1" applyAlignment="1" applyProtection="1">
      <alignment horizontal="right" vertical="center"/>
    </xf>
    <xf numFmtId="3" fontId="181" fillId="18" borderId="100" xfId="2" applyNumberFormat="1" applyFont="1" applyFill="1" applyBorder="1" applyAlignment="1" applyProtection="1">
      <alignment horizontal="left" vertical="center"/>
    </xf>
    <xf numFmtId="3" fontId="3" fillId="18" borderId="16" xfId="2" applyNumberFormat="1" applyFont="1" applyFill="1" applyBorder="1" applyAlignment="1" applyProtection="1">
      <alignment horizontal="right" vertical="center"/>
    </xf>
    <xf numFmtId="3" fontId="3" fillId="18" borderId="4" xfId="2" applyNumberFormat="1" applyFont="1" applyFill="1" applyBorder="1" applyAlignment="1" applyProtection="1">
      <alignment horizontal="right" vertical="center"/>
    </xf>
    <xf numFmtId="0" fontId="3" fillId="0" borderId="0" xfId="2" applyFont="1" applyBorder="1" applyAlignment="1" applyProtection="1">
      <alignment vertical="center"/>
    </xf>
    <xf numFmtId="0" fontId="3" fillId="0" borderId="0" xfId="2" applyFont="1" applyBorder="1" applyAlignment="1" applyProtection="1">
      <alignment vertical="center" wrapText="1"/>
    </xf>
    <xf numFmtId="0" fontId="3" fillId="14" borderId="0" xfId="2" applyFont="1" applyFill="1" applyAlignment="1">
      <alignment vertical="center"/>
    </xf>
    <xf numFmtId="0" fontId="3" fillId="14" borderId="0" xfId="2" applyFont="1" applyFill="1" applyAlignment="1">
      <alignment vertical="center" wrapText="1"/>
    </xf>
    <xf numFmtId="0" fontId="3" fillId="14" borderId="0" xfId="2" applyFont="1" applyFill="1" applyAlignment="1" applyProtection="1">
      <alignment vertical="center"/>
    </xf>
    <xf numFmtId="3" fontId="243" fillId="24" borderId="3" xfId="2" applyNumberFormat="1" applyFont="1" applyFill="1" applyBorder="1" applyAlignment="1" applyProtection="1">
      <alignment horizontal="center" vertical="center"/>
    </xf>
    <xf numFmtId="38" fontId="3" fillId="15" borderId="115" xfId="15" applyNumberFormat="1" applyFont="1" applyFill="1" applyBorder="1" applyAlignment="1" applyProtection="1">
      <alignment horizontal="center"/>
    </xf>
    <xf numFmtId="38" fontId="3" fillId="15" borderId="23" xfId="15" applyNumberFormat="1" applyFont="1" applyFill="1" applyBorder="1" applyAlignment="1" applyProtection="1">
      <alignment horizontal="center"/>
    </xf>
    <xf numFmtId="38" fontId="3" fillId="15" borderId="102" xfId="15" applyNumberFormat="1" applyFont="1" applyFill="1" applyBorder="1" applyAlignment="1" applyProtection="1">
      <alignment horizontal="center"/>
    </xf>
    <xf numFmtId="3" fontId="97" fillId="15" borderId="38" xfId="0" applyNumberFormat="1" applyFont="1" applyFill="1" applyBorder="1" applyAlignment="1" applyProtection="1">
      <alignment horizontal="center" vertical="center"/>
    </xf>
    <xf numFmtId="0" fontId="216" fillId="24" borderId="3" xfId="2" applyNumberFormat="1" applyFont="1" applyFill="1" applyBorder="1" applyAlignment="1" applyProtection="1">
      <alignment horizontal="center" vertical="center"/>
    </xf>
    <xf numFmtId="3" fontId="216" fillId="17" borderId="52" xfId="2" applyNumberFormat="1" applyFont="1" applyFill="1" applyBorder="1" applyAlignment="1" applyProtection="1">
      <alignment horizontal="right" vertical="center"/>
    </xf>
    <xf numFmtId="3" fontId="11" fillId="15" borderId="0" xfId="2" quotePrefix="1" applyNumberFormat="1" applyFont="1" applyFill="1" applyAlignment="1" applyProtection="1">
      <alignment horizontal="right" vertical="center"/>
    </xf>
    <xf numFmtId="3" fontId="190" fillId="26" borderId="52" xfId="2" applyNumberFormat="1" applyFont="1" applyFill="1" applyBorder="1" applyAlignment="1" applyProtection="1">
      <alignment vertical="center"/>
    </xf>
    <xf numFmtId="3" fontId="11" fillId="15" borderId="53" xfId="2" applyNumberFormat="1" applyFont="1" applyFill="1" applyBorder="1" applyAlignment="1" applyProtection="1">
      <alignment horizontal="right" vertical="center"/>
    </xf>
    <xf numFmtId="3" fontId="11" fillId="15" borderId="55" xfId="2" applyNumberFormat="1" applyFont="1" applyFill="1" applyBorder="1" applyAlignment="1" applyProtection="1">
      <alignment horizontal="right" vertical="center"/>
    </xf>
    <xf numFmtId="3" fontId="11" fillId="15" borderId="65" xfId="2" applyNumberFormat="1" applyFont="1" applyFill="1" applyBorder="1" applyAlignment="1" applyProtection="1">
      <alignment horizontal="right" vertical="center"/>
    </xf>
    <xf numFmtId="3" fontId="11" fillId="15" borderId="60" xfId="2" applyNumberFormat="1" applyFont="1" applyFill="1" applyBorder="1" applyAlignment="1" applyProtection="1">
      <alignment horizontal="right" vertical="center"/>
    </xf>
    <xf numFmtId="3" fontId="11" fillId="15" borderId="54" xfId="2" applyNumberFormat="1" applyFont="1" applyFill="1" applyBorder="1" applyAlignment="1" applyProtection="1">
      <alignment horizontal="right" vertical="center"/>
    </xf>
    <xf numFmtId="3" fontId="11" fillId="15" borderId="90" xfId="2" applyNumberFormat="1" applyFont="1" applyFill="1" applyBorder="1" applyAlignment="1" applyProtection="1">
      <alignment horizontal="right" vertical="center"/>
    </xf>
    <xf numFmtId="3" fontId="11" fillId="15" borderId="65" xfId="2" applyNumberFormat="1" applyFont="1" applyFill="1" applyBorder="1" applyAlignment="1" applyProtection="1">
      <alignment vertical="center"/>
    </xf>
    <xf numFmtId="3" fontId="11" fillId="15" borderId="10" xfId="2" applyNumberFormat="1" applyFont="1" applyFill="1" applyBorder="1" applyAlignment="1" applyProtection="1">
      <alignment vertical="center"/>
    </xf>
    <xf numFmtId="3" fontId="11" fillId="15" borderId="55" xfId="2" applyNumberFormat="1" applyFont="1" applyFill="1" applyBorder="1" applyAlignment="1" applyProtection="1">
      <alignment vertical="center"/>
    </xf>
    <xf numFmtId="3" fontId="11" fillId="15" borderId="54" xfId="2" applyNumberFormat="1" applyFont="1" applyFill="1" applyBorder="1" applyAlignment="1" applyProtection="1">
      <alignment vertical="center"/>
    </xf>
    <xf numFmtId="3" fontId="11" fillId="15" borderId="53" xfId="2" applyNumberFormat="1" applyFont="1" applyFill="1" applyBorder="1" applyAlignment="1" applyProtection="1">
      <alignment vertical="center"/>
    </xf>
    <xf numFmtId="3" fontId="11" fillId="15" borderId="17" xfId="2" applyNumberFormat="1" applyFont="1" applyFill="1" applyBorder="1" applyAlignment="1" applyProtection="1">
      <alignment vertical="center"/>
    </xf>
    <xf numFmtId="3" fontId="11" fillId="15" borderId="16" xfId="2" applyNumberFormat="1" applyFont="1" applyFill="1" applyBorder="1" applyAlignment="1" applyProtection="1">
      <alignment vertical="center"/>
    </xf>
    <xf numFmtId="3" fontId="11" fillId="15" borderId="57" xfId="2" applyNumberFormat="1" applyFont="1" applyFill="1" applyBorder="1" applyAlignment="1" applyProtection="1">
      <alignment horizontal="right" vertical="center"/>
    </xf>
    <xf numFmtId="3" fontId="11" fillId="15" borderId="120" xfId="2" applyNumberFormat="1" applyFont="1" applyFill="1" applyBorder="1" applyAlignment="1" applyProtection="1">
      <alignment horizontal="right" vertical="center"/>
    </xf>
    <xf numFmtId="3" fontId="11" fillId="15" borderId="120" xfId="2" applyNumberFormat="1" applyFont="1" applyFill="1" applyBorder="1" applyAlignment="1" applyProtection="1">
      <alignment vertical="center"/>
    </xf>
    <xf numFmtId="3" fontId="11" fillId="15" borderId="57" xfId="2" applyNumberFormat="1" applyFont="1" applyFill="1" applyBorder="1" applyAlignment="1" applyProtection="1">
      <alignment vertical="center"/>
    </xf>
    <xf numFmtId="3" fontId="11" fillId="15" borderId="70" xfId="2" applyNumberFormat="1" applyFont="1" applyFill="1" applyBorder="1" applyAlignment="1" applyProtection="1">
      <alignment vertical="center"/>
    </xf>
    <xf numFmtId="3" fontId="11" fillId="15" borderId="70" xfId="2" applyNumberFormat="1" applyFont="1" applyFill="1" applyBorder="1" applyAlignment="1" applyProtection="1">
      <alignment horizontal="right" vertical="center"/>
    </xf>
    <xf numFmtId="3" fontId="11" fillId="15" borderId="10" xfId="2" applyNumberFormat="1" applyFont="1" applyFill="1" applyBorder="1" applyAlignment="1" applyProtection="1">
      <alignment horizontal="right" vertical="center"/>
    </xf>
    <xf numFmtId="3" fontId="11" fillId="15" borderId="60" xfId="2" applyNumberFormat="1" applyFont="1" applyFill="1" applyBorder="1" applyAlignment="1" applyProtection="1">
      <alignment vertical="center"/>
    </xf>
    <xf numFmtId="3" fontId="11" fillId="15" borderId="73" xfId="2" applyNumberFormat="1" applyFont="1" applyFill="1" applyBorder="1" applyAlignment="1" applyProtection="1">
      <alignment vertical="center"/>
    </xf>
    <xf numFmtId="3" fontId="11" fillId="15" borderId="73" xfId="2" applyNumberFormat="1" applyFont="1" applyFill="1" applyBorder="1" applyAlignment="1" applyProtection="1">
      <alignment horizontal="right" vertical="center"/>
    </xf>
    <xf numFmtId="3" fontId="11" fillId="15" borderId="77" xfId="2" applyNumberFormat="1" applyFont="1" applyFill="1" applyBorder="1" applyAlignment="1" applyProtection="1">
      <alignment vertical="center"/>
    </xf>
    <xf numFmtId="0" fontId="58" fillId="20" borderId="10" xfId="2" applyFont="1" applyFill="1" applyBorder="1" applyAlignment="1" applyProtection="1">
      <alignment horizontal="center" vertical="center" wrapText="1"/>
    </xf>
    <xf numFmtId="3" fontId="58" fillId="15" borderId="52" xfId="2" quotePrefix="1" applyNumberFormat="1" applyFont="1" applyFill="1" applyBorder="1" applyAlignment="1" applyProtection="1">
      <alignment horizontal="center" vertical="center"/>
    </xf>
    <xf numFmtId="3" fontId="11" fillId="15" borderId="161" xfId="2" applyNumberFormat="1" applyFont="1" applyFill="1" applyBorder="1" applyAlignment="1" applyProtection="1">
      <alignment vertical="center"/>
    </xf>
    <xf numFmtId="3" fontId="11" fillId="15" borderId="88" xfId="2" applyNumberFormat="1" applyFont="1" applyFill="1" applyBorder="1" applyAlignment="1" applyProtection="1">
      <alignment vertical="center"/>
    </xf>
    <xf numFmtId="0" fontId="57" fillId="41" borderId="14" xfId="0" applyFont="1" applyFill="1" applyBorder="1" applyAlignment="1" applyProtection="1">
      <alignment horizontal="center" vertical="center" wrapText="1"/>
    </xf>
    <xf numFmtId="0" fontId="57" fillId="41" borderId="15" xfId="0" applyFont="1" applyFill="1" applyBorder="1" applyAlignment="1" applyProtection="1">
      <alignment horizontal="center" vertical="center" wrapText="1"/>
    </xf>
    <xf numFmtId="0" fontId="57" fillId="41" borderId="13" xfId="0" applyFont="1" applyFill="1" applyBorder="1" applyAlignment="1" applyProtection="1">
      <alignment horizontal="center" vertical="center" wrapText="1"/>
    </xf>
    <xf numFmtId="3" fontId="34" fillId="15" borderId="25" xfId="0" applyNumberFormat="1" applyFont="1" applyFill="1" applyBorder="1" applyAlignment="1" applyProtection="1"/>
    <xf numFmtId="3" fontId="34" fillId="15" borderId="30" xfId="0" applyNumberFormat="1" applyFont="1" applyFill="1" applyBorder="1" applyAlignment="1" applyProtection="1"/>
    <xf numFmtId="3" fontId="34" fillId="15" borderId="162" xfId="0" applyNumberFormat="1" applyFont="1" applyFill="1" applyBorder="1" applyAlignment="1" applyProtection="1"/>
    <xf numFmtId="3" fontId="34" fillId="24" borderId="21" xfId="0" applyNumberFormat="1" applyFont="1" applyFill="1" applyBorder="1" applyAlignment="1" applyProtection="1"/>
    <xf numFmtId="3" fontId="34" fillId="24" borderId="35" xfId="0" applyNumberFormat="1" applyFont="1" applyFill="1" applyBorder="1" applyAlignment="1" applyProtection="1"/>
    <xf numFmtId="187" fontId="11" fillId="24" borderId="3" xfId="2" applyNumberFormat="1" applyFont="1" applyFill="1" applyBorder="1" applyAlignment="1" applyProtection="1">
      <alignment horizontal="center" vertical="center"/>
      <protection locked="0"/>
    </xf>
    <xf numFmtId="0" fontId="244" fillId="19" borderId="73" xfId="2" applyFont="1" applyFill="1" applyBorder="1" applyAlignment="1" applyProtection="1">
      <alignment horizontal="center" vertical="center" wrapText="1"/>
    </xf>
    <xf numFmtId="3" fontId="29" fillId="0" borderId="52" xfId="2" quotePrefix="1" applyNumberFormat="1" applyFont="1" applyFill="1" applyBorder="1" applyAlignment="1" applyProtection="1">
      <alignment horizontal="center" vertical="center"/>
    </xf>
    <xf numFmtId="3" fontId="12" fillId="15" borderId="21" xfId="2" applyNumberFormat="1" applyFont="1" applyFill="1" applyBorder="1" applyAlignment="1" applyProtection="1">
      <alignment horizontal="right" vertical="center"/>
      <protection locked="0"/>
    </xf>
    <xf numFmtId="3" fontId="12" fillId="15" borderId="30" xfId="2" applyNumberFormat="1" applyFont="1" applyFill="1" applyBorder="1" applyAlignment="1" applyProtection="1">
      <alignment horizontal="right" vertical="center"/>
      <protection locked="0"/>
    </xf>
    <xf numFmtId="3" fontId="12" fillId="15" borderId="25" xfId="2" applyNumberFormat="1" applyFont="1" applyFill="1" applyBorder="1" applyAlignment="1" applyProtection="1">
      <alignment horizontal="right" vertical="center"/>
      <protection locked="0"/>
    </xf>
    <xf numFmtId="3" fontId="12" fillId="15" borderId="35" xfId="2" applyNumberFormat="1" applyFont="1" applyFill="1" applyBorder="1" applyAlignment="1" applyProtection="1">
      <alignment horizontal="right" vertical="center"/>
      <protection locked="0"/>
    </xf>
    <xf numFmtId="3" fontId="183" fillId="24" borderId="8" xfId="2" applyNumberFormat="1" applyFont="1" applyFill="1" applyBorder="1" applyAlignment="1" applyProtection="1">
      <alignment horizontal="right" vertical="center"/>
      <protection locked="0"/>
    </xf>
    <xf numFmtId="3" fontId="183" fillId="24" borderId="3" xfId="2" applyNumberFormat="1" applyFont="1" applyFill="1" applyBorder="1" applyAlignment="1" applyProtection="1">
      <alignment horizontal="right" vertical="center"/>
      <protection locked="0"/>
    </xf>
    <xf numFmtId="3" fontId="183" fillId="24" borderId="9" xfId="2" applyNumberFormat="1" applyFont="1" applyFill="1" applyBorder="1" applyAlignment="1" applyProtection="1">
      <alignment horizontal="right" vertical="center"/>
      <protection locked="0"/>
    </xf>
    <xf numFmtId="3" fontId="12" fillId="15" borderId="67" xfId="2" applyNumberFormat="1" applyFont="1" applyFill="1" applyBorder="1" applyAlignment="1" applyProtection="1">
      <alignment horizontal="right" vertical="center"/>
      <protection locked="0"/>
    </xf>
    <xf numFmtId="3" fontId="12" fillId="15" borderId="74" xfId="2" applyNumberFormat="1" applyFont="1" applyFill="1" applyBorder="1" applyAlignment="1" applyProtection="1">
      <alignment horizontal="right" vertical="center"/>
      <protection locked="0"/>
    </xf>
    <xf numFmtId="3" fontId="12" fillId="15" borderId="72" xfId="2" applyNumberFormat="1" applyFont="1" applyFill="1" applyBorder="1" applyAlignment="1" applyProtection="1">
      <alignment horizontal="right" vertical="center"/>
      <protection locked="0"/>
    </xf>
    <xf numFmtId="3" fontId="12" fillId="15" borderId="62" xfId="2" applyNumberFormat="1" applyFont="1" applyFill="1" applyBorder="1" applyAlignment="1" applyProtection="1">
      <alignment horizontal="right" vertical="center"/>
      <protection locked="0"/>
    </xf>
    <xf numFmtId="3" fontId="178" fillId="17" borderId="8" xfId="2" applyNumberFormat="1" applyFont="1" applyFill="1" applyBorder="1" applyAlignment="1" applyProtection="1">
      <alignment horizontal="right" vertical="center"/>
      <protection locked="0"/>
    </xf>
    <xf numFmtId="3" fontId="178" fillId="17" borderId="3" xfId="2" applyNumberFormat="1" applyFont="1" applyFill="1" applyBorder="1" applyAlignment="1" applyProtection="1">
      <alignment horizontal="right" vertical="center"/>
      <protection locked="0"/>
    </xf>
    <xf numFmtId="3" fontId="178" fillId="17" borderId="9" xfId="2" applyNumberFormat="1" applyFont="1" applyFill="1" applyBorder="1" applyAlignment="1" applyProtection="1">
      <alignment horizontal="right" vertical="center"/>
      <protection locked="0"/>
    </xf>
    <xf numFmtId="200" fontId="181" fillId="18" borderId="42" xfId="12" applyNumberFormat="1" applyFont="1" applyFill="1" applyBorder="1" applyAlignment="1" applyProtection="1">
      <alignment horizontal="center" vertical="center" wrapText="1"/>
    </xf>
    <xf numFmtId="183" fontId="6" fillId="15" borderId="49" xfId="10" quotePrefix="1" applyNumberFormat="1" applyFont="1" applyFill="1" applyBorder="1" applyAlignment="1">
      <alignment horizontal="right" vertical="center"/>
    </xf>
    <xf numFmtId="0" fontId="6" fillId="15" borderId="50" xfId="2" applyFont="1" applyFill="1" applyBorder="1" applyAlignment="1">
      <alignment vertical="center"/>
    </xf>
    <xf numFmtId="0" fontId="6" fillId="15" borderId="50" xfId="2" applyFont="1" applyFill="1" applyBorder="1" applyAlignment="1">
      <alignment vertical="center" wrapText="1"/>
    </xf>
    <xf numFmtId="183" fontId="6" fillId="15" borderId="17" xfId="10" quotePrefix="1" applyNumberFormat="1" applyFont="1" applyFill="1" applyBorder="1" applyAlignment="1">
      <alignment horizontal="right" vertical="center"/>
    </xf>
    <xf numFmtId="0" fontId="6" fillId="15" borderId="0" xfId="2" applyFont="1" applyFill="1" applyBorder="1" applyAlignment="1">
      <alignment vertical="center" wrapText="1"/>
    </xf>
    <xf numFmtId="3" fontId="3" fillId="15" borderId="16" xfId="2" applyNumberFormat="1" applyFont="1" applyFill="1" applyBorder="1" applyAlignment="1" applyProtection="1">
      <alignment horizontal="right" vertical="center"/>
    </xf>
    <xf numFmtId="3" fontId="3" fillId="15" borderId="88" xfId="2" applyNumberFormat="1" applyFont="1" applyFill="1" applyBorder="1" applyAlignment="1" applyProtection="1">
      <alignment horizontal="right" vertical="center"/>
    </xf>
    <xf numFmtId="3" fontId="3" fillId="15" borderId="73" xfId="2" applyNumberFormat="1" applyFont="1" applyFill="1" applyBorder="1" applyAlignment="1" applyProtection="1">
      <alignment horizontal="right" vertical="center"/>
    </xf>
    <xf numFmtId="3" fontId="3" fillId="15" borderId="85" xfId="2" applyNumberFormat="1" applyFont="1" applyFill="1" applyBorder="1" applyAlignment="1">
      <alignment horizontal="right" vertical="center"/>
    </xf>
    <xf numFmtId="3" fontId="3" fillId="15" borderId="84" xfId="2" applyNumberFormat="1" applyFont="1" applyFill="1" applyBorder="1" applyAlignment="1">
      <alignment horizontal="right" vertical="center"/>
    </xf>
    <xf numFmtId="3" fontId="3" fillId="15" borderId="91" xfId="2" applyNumberFormat="1" applyFont="1" applyFill="1" applyBorder="1" applyAlignment="1">
      <alignment horizontal="right" vertical="center"/>
    </xf>
    <xf numFmtId="3" fontId="3" fillId="15" borderId="56" xfId="2" applyNumberFormat="1" applyFont="1" applyFill="1" applyBorder="1" applyAlignment="1">
      <alignment horizontal="right" vertical="center"/>
    </xf>
    <xf numFmtId="3" fontId="3" fillId="15" borderId="1" xfId="2" applyNumberFormat="1" applyFont="1" applyFill="1" applyBorder="1" applyAlignment="1">
      <alignment horizontal="right" vertical="center"/>
    </xf>
    <xf numFmtId="3" fontId="3" fillId="15" borderId="74" xfId="2" applyNumberFormat="1" applyFont="1" applyFill="1" applyBorder="1" applyAlignment="1">
      <alignment horizontal="right" vertical="center"/>
    </xf>
    <xf numFmtId="3" fontId="3" fillId="15" borderId="14" xfId="2" applyNumberFormat="1" applyFont="1" applyFill="1" applyBorder="1" applyAlignment="1">
      <alignment horizontal="right" vertical="center"/>
    </xf>
    <xf numFmtId="3" fontId="3" fillId="15" borderId="15" xfId="2" applyNumberFormat="1" applyFont="1" applyFill="1" applyBorder="1" applyAlignment="1">
      <alignment horizontal="right" vertical="center"/>
    </xf>
    <xf numFmtId="3" fontId="3" fillId="15" borderId="13" xfId="2" applyNumberFormat="1" applyFont="1" applyFill="1" applyBorder="1" applyAlignment="1">
      <alignment horizontal="right" vertical="center"/>
    </xf>
    <xf numFmtId="0" fontId="6" fillId="15" borderId="17" xfId="2" applyFont="1" applyFill="1" applyBorder="1" applyAlignment="1" applyProtection="1">
      <alignment vertical="center"/>
      <protection locked="0"/>
    </xf>
    <xf numFmtId="0" fontId="3" fillId="15" borderId="17" xfId="2" applyFont="1" applyFill="1" applyBorder="1" applyAlignment="1">
      <alignment horizontal="center" vertical="center"/>
    </xf>
    <xf numFmtId="1" fontId="181" fillId="16" borderId="88" xfId="2" applyNumberFormat="1" applyFont="1" applyFill="1" applyBorder="1" applyAlignment="1" applyProtection="1">
      <alignment horizontal="center" vertical="center" wrapText="1"/>
      <protection locked="0"/>
    </xf>
    <xf numFmtId="0" fontId="3" fillId="15" borderId="3" xfId="2" applyFont="1" applyFill="1" applyBorder="1" applyAlignment="1">
      <alignment horizontal="center" vertical="center"/>
    </xf>
    <xf numFmtId="0" fontId="3" fillId="15" borderId="17" xfId="2" applyFont="1" applyFill="1" applyBorder="1" applyAlignment="1">
      <alignment vertical="center"/>
    </xf>
    <xf numFmtId="3" fontId="58" fillId="15" borderId="82" xfId="2" quotePrefix="1" applyNumberFormat="1" applyFont="1" applyFill="1" applyBorder="1" applyAlignment="1">
      <alignment horizontal="center" vertical="center"/>
    </xf>
    <xf numFmtId="0" fontId="3" fillId="15" borderId="11" xfId="2" quotePrefix="1" applyFont="1" applyFill="1" applyBorder="1" applyAlignment="1">
      <alignment horizontal="center" vertical="center"/>
    </xf>
    <xf numFmtId="0" fontId="3" fillId="0" borderId="82" xfId="2" quotePrefix="1" applyFont="1" applyBorder="1" applyAlignment="1">
      <alignment horizontal="center" vertical="center" wrapText="1"/>
    </xf>
    <xf numFmtId="0" fontId="245" fillId="15" borderId="82" xfId="2" applyFont="1" applyFill="1" applyBorder="1" applyAlignment="1">
      <alignment horizontal="center" vertical="center" wrapText="1"/>
    </xf>
    <xf numFmtId="182" fontId="246" fillId="15" borderId="12" xfId="2" applyNumberFormat="1" applyFont="1" applyFill="1" applyBorder="1" applyAlignment="1" applyProtection="1">
      <alignment horizontal="center" vertical="center" wrapText="1"/>
    </xf>
    <xf numFmtId="0" fontId="31" fillId="15" borderId="0" xfId="2" applyFont="1" applyFill="1"/>
    <xf numFmtId="188" fontId="175" fillId="21" borderId="8" xfId="2" applyNumberFormat="1" applyFont="1" applyFill="1" applyBorder="1" applyAlignment="1" applyProtection="1">
      <alignment horizontal="center" vertical="center"/>
    </xf>
    <xf numFmtId="188" fontId="175" fillId="21" borderId="3" xfId="2" applyNumberFormat="1" applyFont="1" applyFill="1" applyBorder="1" applyAlignment="1" applyProtection="1">
      <alignment horizontal="center" vertical="center"/>
    </xf>
    <xf numFmtId="188" fontId="175" fillId="21" borderId="9" xfId="2" applyNumberFormat="1" applyFont="1" applyFill="1" applyBorder="1" applyAlignment="1" applyProtection="1">
      <alignment horizontal="center" vertical="center"/>
    </xf>
    <xf numFmtId="0" fontId="180" fillId="23" borderId="40" xfId="10" applyFont="1" applyFill="1" applyBorder="1" applyAlignment="1" applyProtection="1">
      <alignment horizontal="right" vertical="center"/>
    </xf>
    <xf numFmtId="188" fontId="175" fillId="21" borderId="66" xfId="2" applyNumberFormat="1" applyFont="1" applyFill="1" applyBorder="1" applyAlignment="1" applyProtection="1">
      <alignment horizontal="center" vertical="center"/>
    </xf>
    <xf numFmtId="188" fontId="175" fillId="21" borderId="63" xfId="2" applyNumberFormat="1" applyFont="1" applyFill="1" applyBorder="1" applyAlignment="1" applyProtection="1">
      <alignment horizontal="center" vertical="center"/>
    </xf>
    <xf numFmtId="188" fontId="175" fillId="21" borderId="61" xfId="2" applyNumberFormat="1" applyFont="1" applyFill="1" applyBorder="1" applyAlignment="1" applyProtection="1">
      <alignment horizontal="center" vertical="center"/>
    </xf>
    <xf numFmtId="188" fontId="175" fillId="21" borderId="58" xfId="2" applyNumberFormat="1" applyFont="1" applyFill="1" applyBorder="1" applyAlignment="1" applyProtection="1">
      <alignment horizontal="center" vertical="center"/>
    </xf>
    <xf numFmtId="188" fontId="175" fillId="31" borderId="78" xfId="2" applyNumberFormat="1" applyFont="1" applyFill="1" applyBorder="1" applyAlignment="1" applyProtection="1">
      <alignment horizontal="center" vertical="center"/>
    </xf>
    <xf numFmtId="188" fontId="175" fillId="31" borderId="75" xfId="2" applyNumberFormat="1" applyFont="1" applyFill="1" applyBorder="1" applyAlignment="1" applyProtection="1">
      <alignment horizontal="center" vertical="center"/>
    </xf>
    <xf numFmtId="188" fontId="175" fillId="24" borderId="8" xfId="2" applyNumberFormat="1" applyFont="1" applyFill="1" applyBorder="1" applyAlignment="1" applyProtection="1">
      <alignment horizontal="center" vertical="center"/>
    </xf>
    <xf numFmtId="188" fontId="175" fillId="24" borderId="3" xfId="2" applyNumberFormat="1" applyFont="1" applyFill="1" applyBorder="1" applyAlignment="1" applyProtection="1">
      <alignment horizontal="center" vertical="center"/>
    </xf>
    <xf numFmtId="188" fontId="175" fillId="24" borderId="9" xfId="2" applyNumberFormat="1" applyFont="1" applyFill="1" applyBorder="1" applyAlignment="1" applyProtection="1">
      <alignment horizontal="center" vertical="center"/>
    </xf>
    <xf numFmtId="188" fontId="175" fillId="30" borderId="9" xfId="2" applyNumberFormat="1" applyFont="1" applyFill="1" applyBorder="1" applyAlignment="1" applyProtection="1">
      <alignment horizontal="center" vertical="center"/>
    </xf>
    <xf numFmtId="188" fontId="175" fillId="26" borderId="9" xfId="2" applyNumberFormat="1" applyFont="1" applyFill="1" applyBorder="1" applyAlignment="1" applyProtection="1">
      <alignment horizontal="center" vertical="center"/>
    </xf>
    <xf numFmtId="188" fontId="175" fillId="21" borderId="29" xfId="2" applyNumberFormat="1" applyFont="1" applyFill="1" applyBorder="1" applyAlignment="1" applyProtection="1">
      <alignment horizontal="center" vertical="center"/>
    </xf>
    <xf numFmtId="188" fontId="175" fillId="21" borderId="27" xfId="2" applyNumberFormat="1" applyFont="1" applyFill="1" applyBorder="1" applyAlignment="1" applyProtection="1">
      <alignment horizontal="center" vertical="center"/>
    </xf>
    <xf numFmtId="188" fontId="175" fillId="17" borderId="8" xfId="2" applyNumberFormat="1" applyFont="1" applyFill="1" applyBorder="1" applyAlignment="1" applyProtection="1">
      <alignment horizontal="center" vertical="center"/>
    </xf>
    <xf numFmtId="188" fontId="175" fillId="17" borderId="3" xfId="2" applyNumberFormat="1" applyFont="1" applyFill="1" applyBorder="1" applyAlignment="1" applyProtection="1">
      <alignment horizontal="center" vertical="center"/>
    </xf>
    <xf numFmtId="188" fontId="175" fillId="17" borderId="9" xfId="2" applyNumberFormat="1" applyFont="1" applyFill="1" applyBorder="1" applyAlignment="1" applyProtection="1">
      <alignment horizontal="center" vertical="center"/>
    </xf>
    <xf numFmtId="0" fontId="184" fillId="24" borderId="16" xfId="2" applyFont="1" applyFill="1" applyBorder="1" applyAlignment="1" applyProtection="1">
      <alignment vertical="center" wrapText="1"/>
    </xf>
    <xf numFmtId="3" fontId="34" fillId="31" borderId="80" xfId="0" applyNumberFormat="1" applyFont="1" applyFill="1" applyBorder="1" applyAlignment="1" applyProtection="1"/>
    <xf numFmtId="3" fontId="34" fillId="31" borderId="40" xfId="0" applyNumberFormat="1" applyFont="1" applyFill="1" applyBorder="1" applyAlignment="1" applyProtection="1"/>
    <xf numFmtId="3" fontId="34" fillId="31" borderId="41" xfId="0" applyNumberFormat="1" applyFont="1" applyFill="1" applyBorder="1" applyAlignment="1" applyProtection="1"/>
    <xf numFmtId="3" fontId="34" fillId="31" borderId="42" xfId="0" applyNumberFormat="1" applyFont="1" applyFill="1" applyBorder="1" applyAlignment="1" applyProtection="1"/>
    <xf numFmtId="3" fontId="92" fillId="31" borderId="41" xfId="0" applyNumberFormat="1" applyFont="1" applyFill="1" applyBorder="1" applyAlignment="1" applyProtection="1">
      <alignment horizontal="center"/>
    </xf>
    <xf numFmtId="1" fontId="247" fillId="24" borderId="3" xfId="2" applyNumberFormat="1" applyFont="1" applyFill="1" applyBorder="1" applyAlignment="1" applyProtection="1">
      <alignment horizontal="center" vertical="center"/>
    </xf>
    <xf numFmtId="0" fontId="11" fillId="15" borderId="0" xfId="2" applyFont="1" applyFill="1" applyAlignment="1">
      <alignment horizontal="right" vertical="center"/>
    </xf>
    <xf numFmtId="0" fontId="248" fillId="42" borderId="0" xfId="4" applyFont="1" applyFill="1" applyBorder="1"/>
    <xf numFmtId="0" fontId="248" fillId="42" borderId="0" xfId="4" applyFont="1" applyFill="1" applyBorder="1" applyAlignment="1"/>
    <xf numFmtId="0" fontId="248" fillId="0" borderId="0" xfId="4" applyFont="1" applyFill="1" applyBorder="1"/>
    <xf numFmtId="0" fontId="36" fillId="43" borderId="0" xfId="2" applyFont="1" applyFill="1" applyBorder="1" applyAlignment="1">
      <alignment horizontal="center"/>
    </xf>
    <xf numFmtId="0" fontId="3" fillId="43" borderId="0" xfId="4" applyFont="1" applyFill="1" applyBorder="1" applyAlignment="1">
      <alignment horizontal="left" vertical="center" wrapText="1"/>
    </xf>
    <xf numFmtId="0" fontId="58" fillId="43" borderId="163" xfId="0" quotePrefix="1" applyFont="1" applyFill="1" applyBorder="1" applyAlignment="1" applyProtection="1">
      <alignment horizontal="left"/>
    </xf>
    <xf numFmtId="0" fontId="58" fillId="43" borderId="164" xfId="0" quotePrefix="1" applyFont="1" applyFill="1" applyBorder="1" applyAlignment="1" applyProtection="1">
      <alignment horizontal="left"/>
    </xf>
    <xf numFmtId="0" fontId="58" fillId="43" borderId="107" xfId="0" quotePrefix="1" applyFont="1" applyFill="1" applyBorder="1" applyAlignment="1" applyProtection="1">
      <alignment horizontal="left"/>
    </xf>
    <xf numFmtId="0" fontId="5" fillId="0" borderId="0" xfId="4" applyFont="1" applyFill="1" applyBorder="1" applyAlignment="1">
      <alignment vertical="center" wrapText="1"/>
    </xf>
    <xf numFmtId="0" fontId="3" fillId="0" borderId="0" xfId="4" applyFont="1" applyFill="1" applyBorder="1" applyAlignment="1">
      <alignment horizontal="left" vertical="center" wrapText="1"/>
    </xf>
    <xf numFmtId="0" fontId="3" fillId="0" borderId="0" xfId="2" applyFont="1" applyFill="1" applyBorder="1" applyAlignment="1">
      <alignment horizontal="right" vertical="center"/>
    </xf>
    <xf numFmtId="184" fontId="37" fillId="43" borderId="0" xfId="13" quotePrefix="1" applyNumberFormat="1" applyFont="1" applyFill="1" applyBorder="1" applyAlignment="1">
      <alignment horizontal="right"/>
    </xf>
    <xf numFmtId="0" fontId="14" fillId="43" borderId="0" xfId="13" applyFont="1" applyFill="1" applyBorder="1"/>
    <xf numFmtId="0" fontId="14" fillId="43" borderId="0" xfId="13" quotePrefix="1" applyFont="1" applyFill="1" applyBorder="1" applyAlignment="1">
      <alignment horizontal="left"/>
    </xf>
    <xf numFmtId="0" fontId="9" fillId="43" borderId="0" xfId="13" quotePrefix="1" applyFont="1" applyFill="1" applyBorder="1" applyAlignment="1">
      <alignment horizontal="left"/>
    </xf>
    <xf numFmtId="0" fontId="9" fillId="43" borderId="0" xfId="13" applyFont="1" applyFill="1" applyBorder="1"/>
    <xf numFmtId="0" fontId="21" fillId="43" borderId="0" xfId="13" applyFont="1" applyFill="1" applyBorder="1" applyAlignment="1">
      <alignment horizontal="left"/>
    </xf>
    <xf numFmtId="0" fontId="9" fillId="43" borderId="0" xfId="13" applyFont="1" applyFill="1" applyBorder="1" applyAlignment="1">
      <alignment horizontal="left"/>
    </xf>
    <xf numFmtId="0" fontId="15" fillId="43" borderId="0" xfId="13" applyFont="1" applyFill="1" applyBorder="1"/>
    <xf numFmtId="0" fontId="15" fillId="43" borderId="0" xfId="13" quotePrefix="1" applyFont="1" applyFill="1" applyBorder="1" applyAlignment="1">
      <alignment horizontal="left"/>
    </xf>
    <xf numFmtId="0" fontId="9" fillId="43" borderId="0" xfId="10" applyFont="1" applyFill="1" applyBorder="1" applyAlignment="1">
      <alignment horizontal="left"/>
    </xf>
    <xf numFmtId="0" fontId="21" fillId="43" borderId="0" xfId="10" applyFont="1" applyFill="1" applyBorder="1" applyAlignment="1">
      <alignment horizontal="left"/>
    </xf>
    <xf numFmtId="0" fontId="21" fillId="43" borderId="0" xfId="13" quotePrefix="1" applyFont="1" applyFill="1" applyBorder="1" applyAlignment="1">
      <alignment horizontal="left"/>
    </xf>
    <xf numFmtId="0" fontId="15" fillId="43" borderId="0" xfId="13" applyFont="1" applyFill="1" applyBorder="1" applyAlignment="1">
      <alignment horizontal="left"/>
    </xf>
    <xf numFmtId="184" fontId="38" fillId="43" borderId="0" xfId="13" quotePrefix="1" applyNumberFormat="1" applyFont="1" applyFill="1" applyBorder="1" applyAlignment="1">
      <alignment horizontal="right"/>
    </xf>
    <xf numFmtId="0" fontId="21" fillId="43" borderId="0" xfId="13" applyFont="1" applyFill="1" applyBorder="1"/>
    <xf numFmtId="184" fontId="37" fillId="43" borderId="0" xfId="13" applyNumberFormat="1" applyFont="1" applyFill="1" applyBorder="1" applyAlignment="1">
      <alignment horizontal="right"/>
    </xf>
    <xf numFmtId="0" fontId="14" fillId="43" borderId="0" xfId="13" applyFont="1" applyFill="1" applyBorder="1" applyAlignment="1">
      <alignment horizontal="left"/>
    </xf>
    <xf numFmtId="0" fontId="248" fillId="0" borderId="0" xfId="4" applyFont="1" applyFill="1" applyBorder="1" applyAlignment="1"/>
    <xf numFmtId="0" fontId="32" fillId="43" borderId="0" xfId="2" applyFont="1" applyFill="1" applyBorder="1"/>
    <xf numFmtId="0" fontId="31" fillId="43" borderId="0" xfId="2" applyFont="1" applyFill="1" applyBorder="1"/>
    <xf numFmtId="0" fontId="32" fillId="43" borderId="3" xfId="2" applyNumberFormat="1" applyFont="1" applyFill="1" applyBorder="1" applyProtection="1">
      <protection locked="0"/>
    </xf>
    <xf numFmtId="49" fontId="0" fillId="44" borderId="3" xfId="0" applyNumberFormat="1" applyFont="1" applyFill="1" applyBorder="1"/>
    <xf numFmtId="49" fontId="0" fillId="45" borderId="3" xfId="0" applyNumberFormat="1" applyFont="1" applyFill="1" applyBorder="1"/>
    <xf numFmtId="49" fontId="0" fillId="46" borderId="3" xfId="0" applyNumberFormat="1" applyFont="1" applyFill="1" applyBorder="1"/>
    <xf numFmtId="49" fontId="32" fillId="43" borderId="3" xfId="2" applyNumberFormat="1" applyFont="1" applyFill="1" applyBorder="1" applyProtection="1">
      <protection locked="0"/>
    </xf>
    <xf numFmtId="49" fontId="249" fillId="43" borderId="165" xfId="2" quotePrefix="1" applyNumberFormat="1" applyFont="1" applyFill="1" applyBorder="1" applyAlignment="1">
      <alignment horizontal="center"/>
    </xf>
    <xf numFmtId="0" fontId="3" fillId="43" borderId="166" xfId="2" applyFont="1" applyFill="1" applyBorder="1"/>
    <xf numFmtId="49" fontId="249" fillId="43" borderId="55" xfId="2" quotePrefix="1" applyNumberFormat="1" applyFont="1" applyFill="1" applyBorder="1" applyAlignment="1">
      <alignment horizontal="center"/>
    </xf>
    <xf numFmtId="0" fontId="3" fillId="43" borderId="102" xfId="2" applyFont="1" applyFill="1" applyBorder="1"/>
    <xf numFmtId="0" fontId="3" fillId="43" borderId="55" xfId="2" applyFont="1" applyFill="1" applyBorder="1"/>
    <xf numFmtId="0" fontId="3" fillId="43" borderId="55" xfId="2" quotePrefix="1" applyFont="1" applyFill="1" applyBorder="1" applyAlignment="1">
      <alignment horizontal="left"/>
    </xf>
    <xf numFmtId="49" fontId="250" fillId="43" borderId="55" xfId="2" quotePrefix="1" applyNumberFormat="1" applyFont="1" applyFill="1" applyBorder="1" applyAlignment="1">
      <alignment horizontal="center" vertical="center"/>
    </xf>
    <xf numFmtId="0" fontId="16" fillId="43" borderId="55" xfId="2" applyFont="1" applyFill="1" applyBorder="1" applyAlignment="1">
      <alignment wrapText="1"/>
    </xf>
    <xf numFmtId="49" fontId="250" fillId="43" borderId="55" xfId="2" quotePrefix="1" applyNumberFormat="1" applyFont="1" applyFill="1" applyBorder="1" applyAlignment="1">
      <alignment horizontal="center"/>
    </xf>
    <xf numFmtId="0" fontId="16" fillId="43" borderId="55" xfId="2" applyFont="1" applyFill="1" applyBorder="1"/>
    <xf numFmtId="49" fontId="249" fillId="43" borderId="57" xfId="2" quotePrefix="1" applyNumberFormat="1" applyFont="1" applyFill="1" applyBorder="1" applyAlignment="1">
      <alignment horizontal="center"/>
    </xf>
    <xf numFmtId="0" fontId="3" fillId="43" borderId="57" xfId="2" applyFont="1" applyFill="1" applyBorder="1"/>
    <xf numFmtId="49" fontId="251" fillId="43" borderId="57" xfId="2" quotePrefix="1" applyNumberFormat="1" applyFont="1" applyFill="1" applyBorder="1" applyAlignment="1">
      <alignment horizontal="center"/>
    </xf>
    <xf numFmtId="0" fontId="252" fillId="43" borderId="57" xfId="2" applyFont="1" applyFill="1" applyBorder="1"/>
    <xf numFmtId="49" fontId="249" fillId="43" borderId="167" xfId="2" quotePrefix="1" applyNumberFormat="1" applyFont="1" applyFill="1" applyBorder="1" applyAlignment="1">
      <alignment horizontal="center"/>
    </xf>
    <xf numFmtId="0" fontId="3" fillId="43" borderId="167" xfId="2" applyFont="1" applyFill="1" applyBorder="1"/>
    <xf numFmtId="0" fontId="253" fillId="43" borderId="89" xfId="11" applyFont="1" applyFill="1" applyBorder="1"/>
    <xf numFmtId="0" fontId="8" fillId="47" borderId="0" xfId="11" quotePrefix="1" applyFont="1" applyFill="1" applyBorder="1" applyAlignment="1">
      <alignment horizontal="left"/>
    </xf>
    <xf numFmtId="49" fontId="254" fillId="43" borderId="88" xfId="2" applyNumberFormat="1" applyFont="1" applyFill="1" applyBorder="1" applyAlignment="1">
      <alignment horizontal="center"/>
    </xf>
    <xf numFmtId="182" fontId="255" fillId="43" borderId="52" xfId="2" applyNumberFormat="1" applyFont="1" applyFill="1" applyBorder="1" applyAlignment="1">
      <alignment horizontal="left"/>
    </xf>
    <xf numFmtId="182" fontId="256" fillId="43" borderId="52" xfId="2" applyNumberFormat="1" applyFont="1" applyFill="1" applyBorder="1" applyAlignment="1">
      <alignment horizontal="left"/>
    </xf>
    <xf numFmtId="0" fontId="257" fillId="43" borderId="133" xfId="2" applyFont="1" applyFill="1" applyBorder="1"/>
    <xf numFmtId="49" fontId="258" fillId="43" borderId="55" xfId="2" quotePrefix="1" applyNumberFormat="1" applyFont="1" applyFill="1" applyBorder="1" applyAlignment="1">
      <alignment horizontal="center"/>
    </xf>
    <xf numFmtId="0" fontId="257" fillId="43" borderId="102" xfId="2" applyFont="1" applyFill="1" applyBorder="1"/>
    <xf numFmtId="0" fontId="257" fillId="43" borderId="55" xfId="2" applyFont="1" applyFill="1" applyBorder="1"/>
    <xf numFmtId="0" fontId="259" fillId="43" borderId="55" xfId="2" applyFont="1" applyFill="1" applyBorder="1"/>
    <xf numFmtId="0" fontId="257" fillId="43" borderId="55" xfId="2" applyFont="1" applyFill="1" applyBorder="1" applyAlignment="1">
      <alignment horizontal="left"/>
    </xf>
    <xf numFmtId="0" fontId="248" fillId="0" borderId="0" xfId="4" quotePrefix="1" applyFont="1" applyFill="1" applyBorder="1"/>
    <xf numFmtId="182" fontId="248" fillId="0" borderId="0" xfId="4" applyNumberFormat="1" applyFont="1" applyFill="1" applyBorder="1"/>
    <xf numFmtId="0" fontId="257" fillId="43" borderId="55" xfId="2" applyFont="1" applyFill="1" applyBorder="1" applyAlignment="1">
      <alignment horizontal="left" wrapText="1"/>
    </xf>
    <xf numFmtId="0" fontId="3" fillId="0" borderId="3" xfId="9" applyFont="1" applyFill="1" applyBorder="1" applyAlignment="1"/>
    <xf numFmtId="0" fontId="260" fillId="43" borderId="57" xfId="2" applyFont="1" applyFill="1" applyBorder="1"/>
    <xf numFmtId="182" fontId="261" fillId="43" borderId="31" xfId="2" applyNumberFormat="1" applyFont="1" applyFill="1" applyBorder="1" applyAlignment="1">
      <alignment horizontal="left"/>
    </xf>
    <xf numFmtId="0" fontId="3" fillId="43" borderId="133" xfId="2" applyFont="1" applyFill="1" applyBorder="1"/>
    <xf numFmtId="0" fontId="16" fillId="43" borderId="54" xfId="2" applyFont="1" applyFill="1" applyBorder="1"/>
    <xf numFmtId="182" fontId="255" fillId="43" borderId="31" xfId="2" applyNumberFormat="1" applyFont="1" applyFill="1" applyBorder="1" applyAlignment="1">
      <alignment horizontal="left"/>
    </xf>
    <xf numFmtId="0" fontId="3" fillId="43" borderId="54" xfId="2" applyFont="1" applyFill="1" applyBorder="1"/>
    <xf numFmtId="49" fontId="258" fillId="43" borderId="120" xfId="2" quotePrefix="1" applyNumberFormat="1" applyFont="1" applyFill="1" applyBorder="1" applyAlignment="1">
      <alignment horizontal="center"/>
    </xf>
    <xf numFmtId="0" fontId="16" fillId="43" borderId="167" xfId="2" applyFont="1" applyFill="1" applyBorder="1"/>
    <xf numFmtId="0" fontId="3" fillId="43" borderId="120" xfId="2" applyFont="1" applyFill="1" applyBorder="1"/>
    <xf numFmtId="0" fontId="43" fillId="43" borderId="57" xfId="2" applyFont="1" applyFill="1" applyBorder="1"/>
    <xf numFmtId="0" fontId="3" fillId="43" borderId="165" xfId="2" applyFont="1" applyFill="1" applyBorder="1"/>
    <xf numFmtId="0" fontId="252" fillId="43" borderId="55" xfId="2" applyFont="1" applyFill="1" applyBorder="1"/>
    <xf numFmtId="0" fontId="3" fillId="43" borderId="167" xfId="2" applyFont="1" applyFill="1" applyBorder="1" applyAlignment="1">
      <alignment horizontal="left" wrapText="1"/>
    </xf>
    <xf numFmtId="0" fontId="24" fillId="43" borderId="53" xfId="2" applyFont="1" applyFill="1" applyBorder="1" applyAlignment="1">
      <alignment horizontal="left"/>
    </xf>
    <xf numFmtId="0" fontId="24" fillId="43" borderId="55" xfId="2" applyFont="1" applyFill="1" applyBorder="1" applyAlignment="1">
      <alignment horizontal="left"/>
    </xf>
    <xf numFmtId="0" fontId="262" fillId="43" borderId="55" xfId="2" applyFont="1" applyFill="1" applyBorder="1" applyAlignment="1">
      <alignment horizontal="left"/>
    </xf>
    <xf numFmtId="0" fontId="24" fillId="43" borderId="55" xfId="2" quotePrefix="1" applyFont="1" applyFill="1" applyBorder="1" applyAlignment="1">
      <alignment horizontal="left"/>
    </xf>
    <xf numFmtId="0" fontId="24" fillId="43" borderId="167" xfId="2" applyFont="1" applyFill="1" applyBorder="1" applyAlignment="1">
      <alignment horizontal="left"/>
    </xf>
    <xf numFmtId="0" fontId="262" fillId="43" borderId="53" xfId="2" applyFont="1" applyFill="1" applyBorder="1" applyAlignment="1">
      <alignment horizontal="left"/>
    </xf>
    <xf numFmtId="0" fontId="24" fillId="43" borderId="57" xfId="2" applyFont="1" applyFill="1" applyBorder="1" applyAlignment="1">
      <alignment horizontal="left"/>
    </xf>
    <xf numFmtId="0" fontId="24" fillId="43" borderId="120" xfId="2" applyFont="1" applyFill="1" applyBorder="1" applyAlignment="1">
      <alignment horizontal="left"/>
    </xf>
    <xf numFmtId="0" fontId="44" fillId="43" borderId="167" xfId="2" applyFont="1" applyFill="1" applyBorder="1" applyAlignment="1">
      <alignment horizontal="left"/>
    </xf>
    <xf numFmtId="0" fontId="262" fillId="43" borderId="167" xfId="2" applyFont="1" applyFill="1" applyBorder="1" applyAlignment="1">
      <alignment horizontal="left"/>
    </xf>
    <xf numFmtId="0" fontId="258" fillId="0" borderId="0" xfId="2" quotePrefix="1" applyNumberFormat="1" applyFont="1" applyFill="1" applyBorder="1" applyAlignment="1">
      <alignment horizontal="center"/>
    </xf>
    <xf numFmtId="0" fontId="262" fillId="0" borderId="0" xfId="2" applyFont="1" applyFill="1" applyBorder="1" applyAlignment="1">
      <alignment horizontal="left"/>
    </xf>
    <xf numFmtId="0" fontId="248" fillId="42" borderId="3" xfId="4" applyFont="1" applyFill="1" applyBorder="1"/>
    <xf numFmtId="0" fontId="248" fillId="42" borderId="3" xfId="4" applyFont="1" applyFill="1" applyBorder="1" applyAlignment="1"/>
    <xf numFmtId="0" fontId="248" fillId="45" borderId="3" xfId="4" applyFont="1" applyFill="1" applyBorder="1"/>
    <xf numFmtId="0" fontId="248" fillId="0" borderId="3" xfId="4" applyFont="1" applyFill="1" applyBorder="1"/>
    <xf numFmtId="14" fontId="248" fillId="43" borderId="3" xfId="4" applyNumberFormat="1" applyFont="1" applyFill="1" applyBorder="1" applyAlignment="1">
      <alignment horizontal="left"/>
    </xf>
    <xf numFmtId="49" fontId="169" fillId="17" borderId="3" xfId="2" applyNumberFormat="1" applyFont="1" applyFill="1" applyBorder="1" applyAlignment="1" applyProtection="1">
      <alignment horizontal="center" vertical="center"/>
      <protection locked="0"/>
    </xf>
    <xf numFmtId="49" fontId="181" fillId="16" borderId="4" xfId="2" applyNumberFormat="1" applyFont="1" applyFill="1" applyBorder="1" applyAlignment="1" applyProtection="1">
      <alignment horizontal="center" vertical="center" wrapText="1"/>
    </xf>
    <xf numFmtId="49" fontId="32" fillId="43" borderId="0" xfId="2" applyNumberFormat="1" applyFont="1" applyFill="1" applyBorder="1"/>
    <xf numFmtId="186" fontId="8" fillId="43" borderId="0" xfId="11" quotePrefix="1" applyNumberFormat="1" applyFont="1" applyFill="1" applyBorder="1" applyAlignment="1">
      <alignment horizontal="left"/>
    </xf>
    <xf numFmtId="186" fontId="254" fillId="43" borderId="88" xfId="2" applyNumberFormat="1" applyFont="1" applyFill="1" applyBorder="1" applyAlignment="1">
      <alignment horizontal="center"/>
    </xf>
    <xf numFmtId="49" fontId="263" fillId="43" borderId="57" xfId="2" quotePrefix="1" applyNumberFormat="1" applyFont="1" applyFill="1" applyBorder="1" applyAlignment="1">
      <alignment horizontal="center"/>
    </xf>
    <xf numFmtId="49" fontId="258" fillId="43" borderId="54" xfId="2" quotePrefix="1" applyNumberFormat="1" applyFont="1" applyFill="1" applyBorder="1" applyAlignment="1">
      <alignment horizontal="center"/>
    </xf>
    <xf numFmtId="49" fontId="249" fillId="43" borderId="54" xfId="2" quotePrefix="1" applyNumberFormat="1" applyFont="1" applyFill="1" applyBorder="1" applyAlignment="1">
      <alignment horizontal="center"/>
    </xf>
    <xf numFmtId="49" fontId="258" fillId="43" borderId="167" xfId="2" quotePrefix="1" applyNumberFormat="1" applyFont="1" applyFill="1" applyBorder="1" applyAlignment="1">
      <alignment horizontal="center"/>
    </xf>
    <xf numFmtId="49" fontId="249" fillId="43" borderId="120" xfId="2" quotePrefix="1" applyNumberFormat="1" applyFont="1" applyFill="1" applyBorder="1" applyAlignment="1">
      <alignment horizontal="center"/>
    </xf>
    <xf numFmtId="49" fontId="258" fillId="43" borderId="57" xfId="2" quotePrefix="1" applyNumberFormat="1" applyFont="1" applyFill="1" applyBorder="1" applyAlignment="1">
      <alignment horizontal="center"/>
    </xf>
    <xf numFmtId="49" fontId="251" fillId="43" borderId="55" xfId="2" quotePrefix="1" applyNumberFormat="1" applyFont="1" applyFill="1" applyBorder="1" applyAlignment="1">
      <alignment horizontal="center"/>
    </xf>
    <xf numFmtId="49" fontId="246" fillId="15" borderId="4" xfId="2" applyNumberFormat="1" applyFont="1" applyFill="1" applyBorder="1" applyAlignment="1" applyProtection="1">
      <alignment horizontal="center" vertical="center" wrapText="1"/>
    </xf>
    <xf numFmtId="0" fontId="171" fillId="17" borderId="14" xfId="0" applyFont="1" applyFill="1" applyBorder="1" applyAlignment="1" applyProtection="1">
      <alignment horizontal="center" vertical="center" wrapText="1"/>
    </xf>
    <xf numFmtId="0" fontId="171" fillId="17" borderId="15" xfId="0" applyFont="1" applyFill="1" applyBorder="1" applyAlignment="1" applyProtection="1">
      <alignment horizontal="center" vertical="center" wrapText="1"/>
    </xf>
    <xf numFmtId="0" fontId="171" fillId="17" borderId="13" xfId="0" applyFont="1" applyFill="1" applyBorder="1" applyAlignment="1" applyProtection="1">
      <alignment horizontal="center" vertical="center" wrapText="1"/>
    </xf>
    <xf numFmtId="0" fontId="264" fillId="0" borderId="0" xfId="0" applyFont="1" applyFill="1" applyBorder="1" applyAlignment="1" applyProtection="1">
      <alignment vertical="top"/>
    </xf>
    <xf numFmtId="0" fontId="145" fillId="0" borderId="0" xfId="0" applyFont="1" applyFill="1" applyBorder="1" applyAlignment="1" applyProtection="1">
      <alignment vertical="top"/>
    </xf>
    <xf numFmtId="0" fontId="0" fillId="0" borderId="0" xfId="0" applyFont="1" applyFill="1" applyBorder="1"/>
    <xf numFmtId="0" fontId="144" fillId="48" borderId="0" xfId="0" applyFont="1" applyFill="1" applyBorder="1" applyAlignment="1" applyProtection="1">
      <alignment horizontal="left" vertical="top" wrapText="1"/>
    </xf>
    <xf numFmtId="0" fontId="265" fillId="48" borderId="0" xfId="0" applyFont="1" applyFill="1" applyBorder="1" applyAlignment="1" applyProtection="1">
      <alignment horizontal="center" vertical="top"/>
    </xf>
    <xf numFmtId="0" fontId="145" fillId="48" borderId="0" xfId="0" applyFont="1" applyFill="1" applyBorder="1" applyAlignment="1" applyProtection="1">
      <alignment vertical="top"/>
    </xf>
    <xf numFmtId="49" fontId="265" fillId="48" borderId="0" xfId="0" applyNumberFormat="1" applyFont="1" applyFill="1" applyBorder="1" applyAlignment="1" applyProtection="1">
      <alignment horizontal="center" vertical="top"/>
    </xf>
    <xf numFmtId="0" fontId="145" fillId="0" borderId="47" xfId="0" applyFont="1" applyFill="1" applyBorder="1" applyAlignment="1" applyProtection="1">
      <alignment vertical="top"/>
    </xf>
    <xf numFmtId="0" fontId="144" fillId="47" borderId="95" xfId="0" applyFont="1" applyFill="1" applyBorder="1" applyAlignment="1" applyProtection="1">
      <alignment horizontal="center" vertical="center" wrapText="1"/>
    </xf>
    <xf numFmtId="0" fontId="144" fillId="47" borderId="125" xfId="0" applyFont="1" applyFill="1" applyBorder="1" applyAlignment="1" applyProtection="1">
      <alignment horizontal="center" vertical="center"/>
    </xf>
    <xf numFmtId="0" fontId="144" fillId="47" borderId="17" xfId="0" applyFont="1" applyFill="1" applyBorder="1" applyAlignment="1" applyProtection="1">
      <alignment horizontal="center" vertical="center" wrapText="1"/>
    </xf>
    <xf numFmtId="0" fontId="36" fillId="47" borderId="118" xfId="0" applyNumberFormat="1" applyFont="1" applyFill="1" applyBorder="1" applyAlignment="1" applyProtection="1">
      <alignment horizontal="center" vertical="center"/>
    </xf>
    <xf numFmtId="0" fontId="36" fillId="49" borderId="119" xfId="0" applyFont="1" applyFill="1" applyBorder="1" applyAlignment="1" applyProtection="1">
      <alignment horizontal="center" vertical="center"/>
    </xf>
    <xf numFmtId="0" fontId="36" fillId="49" borderId="168" xfId="0" applyFont="1" applyFill="1" applyBorder="1" applyAlignment="1" applyProtection="1">
      <alignment horizontal="center" vertical="center"/>
    </xf>
    <xf numFmtId="0" fontId="144" fillId="47" borderId="17" xfId="0" applyFont="1" applyFill="1" applyBorder="1" applyAlignment="1" applyProtection="1">
      <alignment vertical="center" wrapText="1"/>
    </xf>
    <xf numFmtId="0" fontId="266" fillId="47" borderId="118" xfId="0" applyNumberFormat="1" applyFont="1" applyFill="1" applyBorder="1" applyAlignment="1" applyProtection="1">
      <alignment horizontal="center" vertical="center"/>
    </xf>
    <xf numFmtId="0" fontId="266" fillId="49" borderId="119" xfId="0" applyFont="1" applyFill="1" applyBorder="1" applyAlignment="1" applyProtection="1">
      <alignment horizontal="center" vertical="center"/>
    </xf>
    <xf numFmtId="0" fontId="266" fillId="49" borderId="168" xfId="0" applyFont="1" applyFill="1" applyBorder="1" applyAlignment="1" applyProtection="1">
      <alignment horizontal="center" vertical="center"/>
    </xf>
    <xf numFmtId="49" fontId="144" fillId="47" borderId="124" xfId="0" applyNumberFormat="1" applyFont="1" applyFill="1" applyBorder="1" applyAlignment="1" applyProtection="1">
      <alignment horizontal="center" vertical="center"/>
    </xf>
    <xf numFmtId="49" fontId="144" fillId="47" borderId="169" xfId="0" applyNumberFormat="1" applyFont="1" applyFill="1" applyBorder="1" applyAlignment="1" applyProtection="1">
      <alignment horizontal="center" vertical="center"/>
    </xf>
    <xf numFmtId="49" fontId="144" fillId="49" borderId="169" xfId="0" applyNumberFormat="1" applyFont="1" applyFill="1" applyBorder="1" applyAlignment="1" applyProtection="1">
      <alignment horizontal="center" vertical="center"/>
    </xf>
    <xf numFmtId="0" fontId="145" fillId="0" borderId="170" xfId="0" applyFont="1" applyFill="1" applyBorder="1" applyAlignment="1" applyProtection="1">
      <alignment horizontal="center"/>
    </xf>
    <xf numFmtId="0" fontId="146" fillId="48" borderId="8" xfId="0" quotePrefix="1" applyNumberFormat="1" applyFont="1" applyFill="1" applyBorder="1" applyAlignment="1" applyProtection="1">
      <alignment horizontal="left" vertical="top" wrapText="1"/>
    </xf>
    <xf numFmtId="3" fontId="267" fillId="48" borderId="3" xfId="0" applyNumberFormat="1" applyFont="1" applyFill="1" applyBorder="1" applyAlignment="1" applyProtection="1">
      <alignment vertical="top"/>
    </xf>
    <xf numFmtId="3" fontId="267" fillId="48" borderId="9" xfId="0" applyNumberFormat="1" applyFont="1" applyFill="1" applyBorder="1" applyAlignment="1" applyProtection="1">
      <alignment vertical="top"/>
    </xf>
    <xf numFmtId="202" fontId="268" fillId="0" borderId="56" xfId="0" quotePrefix="1" applyNumberFormat="1" applyFont="1" applyFill="1" applyBorder="1" applyAlignment="1" applyProtection="1">
      <alignment horizontal="left" vertical="top" wrapText="1"/>
    </xf>
    <xf numFmtId="0" fontId="145" fillId="0" borderId="1" xfId="0" quotePrefix="1" applyNumberFormat="1" applyFont="1" applyFill="1" applyBorder="1" applyAlignment="1" applyProtection="1">
      <alignment horizontal="center" vertical="top"/>
    </xf>
    <xf numFmtId="3" fontId="267" fillId="0" borderId="1" xfId="0" applyNumberFormat="1" applyFont="1" applyFill="1" applyBorder="1" applyAlignment="1" applyProtection="1">
      <alignment vertical="center"/>
    </xf>
    <xf numFmtId="3" fontId="267" fillId="0" borderId="74" xfId="0" applyNumberFormat="1" applyFont="1" applyFill="1" applyBorder="1" applyAlignment="1" applyProtection="1">
      <alignment vertical="center"/>
    </xf>
    <xf numFmtId="202" fontId="269" fillId="0" borderId="132" xfId="0" quotePrefix="1" applyNumberFormat="1" applyFont="1" applyFill="1" applyBorder="1" applyAlignment="1" applyProtection="1">
      <alignment horizontal="left" vertical="top" wrapText="1"/>
    </xf>
    <xf numFmtId="181" fontId="36" fillId="0" borderId="1" xfId="10" quotePrefix="1" applyNumberFormat="1" applyFont="1" applyFill="1" applyBorder="1" applyAlignment="1">
      <alignment horizontal="center" vertical="center"/>
    </xf>
    <xf numFmtId="3" fontId="267" fillId="0" borderId="98" xfId="0" applyNumberFormat="1" applyFont="1" applyFill="1" applyBorder="1" applyAlignment="1" applyProtection="1">
      <alignment vertical="center"/>
    </xf>
    <xf numFmtId="3" fontId="267" fillId="0" borderId="98" xfId="0" applyNumberFormat="1" applyFont="1" applyFill="1" applyBorder="1" applyAlignment="1" applyProtection="1">
      <alignment vertical="center"/>
      <protection locked="0"/>
    </xf>
    <xf numFmtId="0" fontId="145" fillId="0" borderId="0" xfId="0" applyFont="1" applyFill="1" applyBorder="1" applyProtection="1"/>
    <xf numFmtId="0" fontId="267" fillId="0" borderId="56" xfId="0" applyNumberFormat="1" applyFont="1" applyFill="1" applyBorder="1" applyAlignment="1" applyProtection="1">
      <alignment vertical="top" wrapText="1"/>
    </xf>
    <xf numFmtId="3" fontId="267" fillId="0" borderId="1" xfId="0" applyNumberFormat="1" applyFont="1" applyFill="1" applyBorder="1" applyAlignment="1" applyProtection="1">
      <alignment vertical="center"/>
      <protection locked="0"/>
    </xf>
    <xf numFmtId="0" fontId="145" fillId="0" borderId="56" xfId="0" applyNumberFormat="1" applyFont="1" applyFill="1" applyBorder="1" applyAlignment="1" applyProtection="1">
      <alignment vertical="top" wrapText="1"/>
    </xf>
    <xf numFmtId="0" fontId="267" fillId="0" borderId="101" xfId="0" applyNumberFormat="1" applyFont="1" applyFill="1" applyBorder="1" applyAlignment="1" applyProtection="1">
      <alignment vertical="top" wrapText="1"/>
    </xf>
    <xf numFmtId="0" fontId="27" fillId="0" borderId="56" xfId="0" applyNumberFormat="1" applyFont="1" applyFill="1" applyBorder="1" applyAlignment="1" applyProtection="1">
      <alignment vertical="top" wrapText="1"/>
    </xf>
    <xf numFmtId="0" fontId="27" fillId="0" borderId="14" xfId="0" applyNumberFormat="1" applyFont="1" applyFill="1" applyBorder="1" applyAlignment="1" applyProtection="1">
      <alignment vertical="top" wrapText="1"/>
    </xf>
    <xf numFmtId="3" fontId="267" fillId="0" borderId="15" xfId="0" applyNumberFormat="1" applyFont="1" applyFill="1" applyBorder="1" applyAlignment="1" applyProtection="1">
      <alignment vertical="center"/>
    </xf>
    <xf numFmtId="3" fontId="267" fillId="0" borderId="15" xfId="0" applyNumberFormat="1" applyFont="1" applyFill="1" applyBorder="1" applyAlignment="1" applyProtection="1">
      <alignment vertical="center"/>
      <protection locked="0"/>
    </xf>
    <xf numFmtId="0" fontId="146" fillId="48" borderId="8" xfId="0" quotePrefix="1" applyFont="1" applyFill="1" applyBorder="1" applyAlignment="1" applyProtection="1">
      <alignment horizontal="left" vertical="top" wrapText="1"/>
    </xf>
    <xf numFmtId="3" fontId="267" fillId="48" borderId="3" xfId="0" applyNumberFormat="1" applyFont="1" applyFill="1" applyBorder="1" applyAlignment="1" applyProtection="1">
      <alignment vertical="center"/>
    </xf>
    <xf numFmtId="3" fontId="267" fillId="48" borderId="9" xfId="0" applyNumberFormat="1" applyFont="1" applyFill="1" applyBorder="1" applyAlignment="1" applyProtection="1">
      <alignment vertical="center"/>
    </xf>
    <xf numFmtId="49" fontId="268" fillId="0" borderId="1" xfId="0" applyNumberFormat="1" applyFont="1" applyFill="1" applyBorder="1" applyAlignment="1" applyProtection="1">
      <alignment horizontal="center" vertical="top"/>
    </xf>
    <xf numFmtId="202" fontId="27" fillId="50" borderId="56" xfId="0" applyNumberFormat="1" applyFont="1" applyFill="1" applyBorder="1" applyAlignment="1" applyProtection="1">
      <alignment vertical="top" wrapText="1"/>
    </xf>
    <xf numFmtId="3" fontId="267" fillId="50" borderId="1" xfId="0" applyNumberFormat="1" applyFont="1" applyFill="1" applyBorder="1" applyAlignment="1" applyProtection="1">
      <alignment vertical="center"/>
    </xf>
    <xf numFmtId="202" fontId="27" fillId="0" borderId="56" xfId="0" applyNumberFormat="1" applyFont="1" applyFill="1" applyBorder="1" applyAlignment="1" applyProtection="1">
      <alignment vertical="top" wrapText="1"/>
    </xf>
    <xf numFmtId="181" fontId="270" fillId="0" borderId="1" xfId="10" quotePrefix="1" applyNumberFormat="1" applyFont="1" applyFill="1" applyBorder="1" applyAlignment="1">
      <alignment horizontal="center" vertical="center"/>
    </xf>
    <xf numFmtId="202" fontId="149" fillId="0" borderId="56" xfId="0" applyNumberFormat="1" applyFont="1" applyFill="1" applyBorder="1" applyAlignment="1" applyProtection="1">
      <alignment vertical="top" wrapText="1"/>
    </xf>
    <xf numFmtId="3" fontId="145" fillId="0" borderId="1" xfId="0" applyNumberFormat="1" applyFont="1" applyFill="1" applyBorder="1" applyAlignment="1" applyProtection="1">
      <alignment vertical="center"/>
    </xf>
    <xf numFmtId="3" fontId="145" fillId="0" borderId="1" xfId="0" applyNumberFormat="1" applyFont="1" applyFill="1" applyBorder="1" applyAlignment="1" applyProtection="1">
      <alignment vertical="center"/>
      <protection locked="0"/>
    </xf>
    <xf numFmtId="202" fontId="27" fillId="0" borderId="56" xfId="0" quotePrefix="1" applyNumberFormat="1" applyFont="1" applyFill="1" applyBorder="1" applyAlignment="1" applyProtection="1">
      <alignment vertical="top" wrapText="1"/>
    </xf>
    <xf numFmtId="202" fontId="27" fillId="0" borderId="14" xfId="0" applyNumberFormat="1" applyFont="1" applyFill="1" applyBorder="1" applyAlignment="1" applyProtection="1">
      <alignment vertical="top" wrapText="1"/>
    </xf>
    <xf numFmtId="3" fontId="145" fillId="0" borderId="15" xfId="0" applyNumberFormat="1" applyFont="1" applyFill="1" applyBorder="1" applyAlignment="1" applyProtection="1">
      <alignment vertical="center"/>
    </xf>
    <xf numFmtId="3" fontId="145" fillId="0" borderId="15" xfId="0" applyNumberFormat="1" applyFont="1" applyFill="1" applyBorder="1" applyAlignment="1" applyProtection="1">
      <alignment vertical="center"/>
      <protection locked="0"/>
    </xf>
    <xf numFmtId="0" fontId="264" fillId="0" borderId="0" xfId="0" applyFont="1" applyFill="1" applyBorder="1" applyProtection="1"/>
    <xf numFmtId="0" fontId="271" fillId="48" borderId="8" xfId="0" quotePrefix="1" applyNumberFormat="1" applyFont="1" applyFill="1" applyBorder="1" applyAlignment="1" applyProtection="1">
      <alignment horizontal="left" vertical="top" wrapText="1"/>
    </xf>
    <xf numFmtId="0" fontId="144" fillId="0" borderId="56" xfId="0" applyNumberFormat="1" applyFont="1" applyFill="1" applyBorder="1" applyAlignment="1" applyProtection="1">
      <alignment vertical="top" wrapText="1"/>
    </xf>
    <xf numFmtId="0" fontId="148" fillId="0" borderId="1" xfId="0" applyNumberFormat="1" applyFont="1" applyFill="1" applyBorder="1" applyAlignment="1" applyProtection="1">
      <alignment horizontal="center" vertical="top"/>
    </xf>
    <xf numFmtId="0" fontId="148" fillId="50" borderId="8" xfId="0" quotePrefix="1" applyNumberFormat="1" applyFont="1" applyFill="1" applyBorder="1" applyAlignment="1" applyProtection="1">
      <alignment horizontal="left" vertical="top" wrapText="1"/>
    </xf>
    <xf numFmtId="0" fontId="148" fillId="50" borderId="3" xfId="0" quotePrefix="1" applyNumberFormat="1" applyFont="1" applyFill="1" applyBorder="1" applyAlignment="1" applyProtection="1">
      <alignment horizontal="center" vertical="top"/>
    </xf>
    <xf numFmtId="3" fontId="267" fillId="50" borderId="3" xfId="0" applyNumberFormat="1" applyFont="1" applyFill="1" applyBorder="1" applyAlignment="1" applyProtection="1">
      <alignment vertical="center"/>
    </xf>
    <xf numFmtId="0" fontId="272" fillId="0" borderId="56" xfId="0" applyNumberFormat="1" applyFont="1" applyFill="1" applyBorder="1" applyAlignment="1" applyProtection="1">
      <alignment horizontal="right" vertical="top" wrapText="1"/>
    </xf>
    <xf numFmtId="0" fontId="273" fillId="0" borderId="1" xfId="0" quotePrefix="1" applyNumberFormat="1" applyFont="1" applyFill="1" applyBorder="1" applyAlignment="1" applyProtection="1">
      <alignment horizontal="center" vertical="top"/>
    </xf>
    <xf numFmtId="3" fontId="272" fillId="0" borderId="1" xfId="0" applyNumberFormat="1" applyFont="1" applyFill="1" applyBorder="1" applyAlignment="1" applyProtection="1">
      <alignment vertical="center"/>
    </xf>
    <xf numFmtId="0" fontId="274" fillId="0" borderId="0" xfId="0" applyFont="1" applyFill="1" applyBorder="1" applyAlignment="1" applyProtection="1">
      <alignment vertical="top"/>
    </xf>
    <xf numFmtId="0" fontId="152" fillId="48" borderId="8" xfId="0" quotePrefix="1" applyNumberFormat="1" applyFont="1" applyFill="1" applyBorder="1" applyAlignment="1" applyProtection="1">
      <alignment horizontal="left" vertical="top" wrapText="1"/>
    </xf>
    <xf numFmtId="3" fontId="275" fillId="48" borderId="3" xfId="0" applyNumberFormat="1" applyFont="1" applyFill="1" applyBorder="1" applyAlignment="1" applyProtection="1">
      <alignment vertical="center"/>
    </xf>
    <xf numFmtId="3" fontId="275" fillId="48" borderId="9" xfId="0" applyNumberFormat="1" applyFont="1" applyFill="1" applyBorder="1" applyAlignment="1" applyProtection="1">
      <alignment vertical="center"/>
    </xf>
    <xf numFmtId="0" fontId="144" fillId="0" borderId="56" xfId="0" applyNumberFormat="1" applyFont="1" applyFill="1" applyBorder="1" applyAlignment="1" applyProtection="1">
      <alignment horizontal="left" vertical="top" wrapText="1"/>
    </xf>
    <xf numFmtId="0" fontId="36" fillId="0" borderId="1" xfId="0" applyNumberFormat="1" applyFont="1" applyFill="1" applyBorder="1" applyAlignment="1" applyProtection="1">
      <alignment horizontal="center" vertical="top"/>
    </xf>
    <xf numFmtId="3" fontId="27" fillId="0" borderId="1" xfId="0" applyNumberFormat="1" applyFont="1" applyFill="1" applyBorder="1" applyAlignment="1" applyProtection="1">
      <alignment vertical="center"/>
    </xf>
    <xf numFmtId="3" fontId="27" fillId="0" borderId="74" xfId="0" applyNumberFormat="1" applyFont="1" applyFill="1" applyBorder="1" applyAlignment="1" applyProtection="1">
      <alignment vertical="center"/>
    </xf>
    <xf numFmtId="0" fontId="27" fillId="0" borderId="56" xfId="0" quotePrefix="1" applyNumberFormat="1" applyFont="1" applyFill="1" applyBorder="1" applyAlignment="1" applyProtection="1">
      <alignment horizontal="left" vertical="top" wrapText="1"/>
    </xf>
    <xf numFmtId="3" fontId="275" fillId="0" borderId="1" xfId="0" applyNumberFormat="1" applyFont="1" applyFill="1" applyBorder="1" applyAlignment="1" applyProtection="1">
      <alignment vertical="center"/>
    </xf>
    <xf numFmtId="3" fontId="275" fillId="0" borderId="1" xfId="0" applyNumberFormat="1" applyFont="1" applyFill="1" applyBorder="1" applyAlignment="1" applyProtection="1">
      <alignment vertical="center"/>
      <protection locked="0"/>
    </xf>
    <xf numFmtId="202" fontId="267" fillId="0" borderId="56" xfId="0" applyNumberFormat="1" applyFont="1" applyFill="1" applyBorder="1" applyAlignment="1" applyProtection="1">
      <alignment horizontal="left" vertical="top" wrapText="1"/>
    </xf>
    <xf numFmtId="0" fontId="27" fillId="50" borderId="56" xfId="0" quotePrefix="1" applyNumberFormat="1" applyFont="1" applyFill="1" applyBorder="1" applyAlignment="1" applyProtection="1">
      <alignment horizontal="left" vertical="top" wrapText="1"/>
    </xf>
    <xf numFmtId="3" fontId="275" fillId="50" borderId="1" xfId="0" applyNumberFormat="1" applyFont="1" applyFill="1" applyBorder="1" applyAlignment="1" applyProtection="1">
      <alignment vertical="center"/>
    </xf>
    <xf numFmtId="3" fontId="275" fillId="50" borderId="74" xfId="0" applyNumberFormat="1" applyFont="1" applyFill="1" applyBorder="1" applyAlignment="1" applyProtection="1">
      <alignment vertical="center"/>
    </xf>
    <xf numFmtId="0" fontId="27" fillId="0" borderId="56" xfId="0" applyNumberFormat="1" applyFont="1" applyFill="1" applyBorder="1" applyAlignment="1" applyProtection="1">
      <alignment horizontal="left" vertical="top" wrapText="1" indent="1"/>
    </xf>
    <xf numFmtId="0" fontId="27" fillId="0" borderId="56" xfId="0" quotePrefix="1" applyNumberFormat="1" applyFont="1" applyFill="1" applyBorder="1" applyAlignment="1" applyProtection="1">
      <alignment horizontal="left" vertical="top" wrapText="1" indent="1"/>
    </xf>
    <xf numFmtId="3" fontId="267" fillId="50" borderId="74" xfId="0" applyNumberFormat="1" applyFont="1" applyFill="1" applyBorder="1" applyAlignment="1" applyProtection="1">
      <alignment vertical="center"/>
    </xf>
    <xf numFmtId="0" fontId="27" fillId="0" borderId="56" xfId="0" quotePrefix="1" applyNumberFormat="1" applyFont="1" applyFill="1" applyBorder="1" applyAlignment="1" applyProtection="1">
      <alignment vertical="top" wrapText="1"/>
    </xf>
    <xf numFmtId="0" fontId="27" fillId="0" borderId="56" xfId="0" applyNumberFormat="1" applyFont="1" applyFill="1" applyBorder="1" applyAlignment="1" applyProtection="1">
      <alignment horizontal="left" vertical="top" wrapText="1"/>
    </xf>
    <xf numFmtId="0" fontId="27" fillId="50" borderId="56" xfId="0" applyNumberFormat="1" applyFont="1" applyFill="1" applyBorder="1" applyAlignment="1" applyProtection="1">
      <alignment horizontal="left" vertical="top" wrapText="1"/>
    </xf>
    <xf numFmtId="0" fontId="27" fillId="0" borderId="171" xfId="0" quotePrefix="1" applyNumberFormat="1" applyFont="1" applyFill="1" applyBorder="1" applyAlignment="1" applyProtection="1">
      <alignment horizontal="left" vertical="top" wrapText="1" indent="1"/>
    </xf>
    <xf numFmtId="181" fontId="36" fillId="0" borderId="172" xfId="10" quotePrefix="1" applyNumberFormat="1" applyFont="1" applyFill="1" applyBorder="1" applyAlignment="1">
      <alignment horizontal="center" vertical="center"/>
    </xf>
    <xf numFmtId="3" fontId="267" fillId="0" borderId="172" xfId="0" applyNumberFormat="1" applyFont="1" applyFill="1" applyBorder="1" applyAlignment="1" applyProtection="1">
      <alignment vertical="center"/>
    </xf>
    <xf numFmtId="3" fontId="267" fillId="0" borderId="172" xfId="0" applyNumberFormat="1" applyFont="1" applyFill="1" applyBorder="1" applyAlignment="1" applyProtection="1">
      <alignment vertical="center"/>
      <protection locked="0"/>
    </xf>
    <xf numFmtId="3" fontId="267" fillId="0" borderId="173" xfId="0" applyNumberFormat="1" applyFont="1" applyFill="1" applyBorder="1" applyAlignment="1" applyProtection="1">
      <alignment vertical="center"/>
    </xf>
    <xf numFmtId="0" fontId="276" fillId="0" borderId="0" xfId="0" quotePrefix="1" applyFont="1" applyFill="1" applyBorder="1"/>
    <xf numFmtId="0" fontId="154" fillId="0" borderId="0" xfId="0" applyFont="1" applyFill="1" applyBorder="1"/>
    <xf numFmtId="0" fontId="155" fillId="0" borderId="0" xfId="0" applyFont="1" applyFill="1" applyBorder="1" applyAlignment="1">
      <alignment wrapText="1"/>
    </xf>
    <xf numFmtId="0" fontId="215" fillId="15" borderId="0" xfId="2" applyFont="1" applyFill="1" applyAlignment="1">
      <alignment horizontal="center" vertical="center"/>
    </xf>
    <xf numFmtId="0" fontId="36" fillId="0" borderId="125" xfId="0" applyFont="1" applyFill="1" applyBorder="1" applyAlignment="1" applyProtection="1">
      <alignment horizontal="center" vertical="center" wrapText="1"/>
    </xf>
    <xf numFmtId="3" fontId="267" fillId="48" borderId="3" xfId="0" applyNumberFormat="1" applyFont="1" applyFill="1" applyBorder="1" applyAlignment="1" applyProtection="1">
      <alignment vertical="top"/>
      <protection locked="0"/>
    </xf>
    <xf numFmtId="3" fontId="267" fillId="48" borderId="3" xfId="0" applyNumberFormat="1" applyFont="1" applyFill="1" applyBorder="1" applyAlignment="1" applyProtection="1">
      <alignment vertical="center"/>
      <protection locked="0"/>
    </xf>
    <xf numFmtId="3" fontId="275" fillId="48" borderId="3" xfId="0" applyNumberFormat="1" applyFont="1" applyFill="1" applyBorder="1" applyAlignment="1" applyProtection="1">
      <alignment vertical="center"/>
      <protection locked="0"/>
    </xf>
    <xf numFmtId="0" fontId="156" fillId="15" borderId="0" xfId="0" quotePrefix="1" applyFont="1" applyFill="1" applyAlignment="1">
      <alignment vertical="center"/>
    </xf>
    <xf numFmtId="181" fontId="277" fillId="50" borderId="1" xfId="0" applyNumberFormat="1" applyFont="1" applyFill="1" applyBorder="1" applyAlignment="1" applyProtection="1">
      <alignment horizontal="center" vertical="top"/>
    </xf>
    <xf numFmtId="181" fontId="278" fillId="45" borderId="109" xfId="0" quotePrefix="1" applyNumberFormat="1" applyFont="1" applyFill="1" applyBorder="1" applyAlignment="1" applyProtection="1">
      <alignment horizontal="center" vertical="top"/>
    </xf>
    <xf numFmtId="181" fontId="279" fillId="48" borderId="3" xfId="0" quotePrefix="1" applyNumberFormat="1" applyFont="1" applyFill="1" applyBorder="1" applyAlignment="1" applyProtection="1">
      <alignment horizontal="center" vertical="top"/>
    </xf>
    <xf numFmtId="181" fontId="279" fillId="48" borderId="3" xfId="0" applyNumberFormat="1" applyFont="1" applyFill="1" applyBorder="1" applyAlignment="1" applyProtection="1">
      <alignment horizontal="center" vertical="top"/>
    </xf>
    <xf numFmtId="0" fontId="165" fillId="51" borderId="0" xfId="4" applyFill="1"/>
    <xf numFmtId="0" fontId="165" fillId="51" borderId="0" xfId="4" applyFill="1" applyAlignment="1"/>
    <xf numFmtId="0" fontId="165" fillId="17" borderId="0" xfId="4" applyFill="1"/>
    <xf numFmtId="0" fontId="165" fillId="17" borderId="0" xfId="4" applyFill="1" applyAlignment="1"/>
    <xf numFmtId="188" fontId="175" fillId="52" borderId="22" xfId="2" applyNumberFormat="1" applyFont="1" applyFill="1" applyBorder="1" applyAlignment="1" applyProtection="1">
      <alignment horizontal="center" vertical="center"/>
    </xf>
    <xf numFmtId="188" fontId="175" fillId="30" borderId="88" xfId="2" applyNumberFormat="1" applyFont="1" applyFill="1" applyBorder="1" applyAlignment="1" applyProtection="1">
      <alignment horizontal="center" vertical="center"/>
    </xf>
    <xf numFmtId="188" fontId="175" fillId="30" borderId="8" xfId="2" applyNumberFormat="1" applyFont="1" applyFill="1" applyBorder="1" applyAlignment="1" applyProtection="1">
      <alignment horizontal="center" vertical="center"/>
    </xf>
    <xf numFmtId="188" fontId="175" fillId="30" borderId="4" xfId="2" applyNumberFormat="1" applyFont="1" applyFill="1" applyBorder="1" applyAlignment="1" applyProtection="1">
      <alignment horizontal="center" vertical="center"/>
    </xf>
    <xf numFmtId="188" fontId="175" fillId="26" borderId="88" xfId="2" applyNumberFormat="1" applyFont="1" applyFill="1" applyBorder="1" applyAlignment="1" applyProtection="1">
      <alignment horizontal="center" vertical="center"/>
    </xf>
    <xf numFmtId="188" fontId="175" fillId="26" borderId="8" xfId="2" applyNumberFormat="1" applyFont="1" applyFill="1" applyBorder="1" applyAlignment="1" applyProtection="1">
      <alignment horizontal="center" vertical="center"/>
    </xf>
    <xf numFmtId="188" fontId="175" fillId="26" borderId="4" xfId="2" applyNumberFormat="1" applyFont="1" applyFill="1" applyBorder="1" applyAlignment="1" applyProtection="1">
      <alignment horizontal="center" vertical="center"/>
    </xf>
    <xf numFmtId="188" fontId="175" fillId="21" borderId="115" xfId="2" applyNumberFormat="1" applyFont="1" applyFill="1" applyBorder="1" applyAlignment="1" applyProtection="1">
      <alignment horizontal="center" vertical="center"/>
    </xf>
    <xf numFmtId="188" fontId="175" fillId="21" borderId="102" xfId="2" applyNumberFormat="1" applyFont="1" applyFill="1" applyBorder="1" applyAlignment="1" applyProtection="1">
      <alignment horizontal="center" vertical="center"/>
    </xf>
    <xf numFmtId="3" fontId="12" fillId="15" borderId="174" xfId="2" applyNumberFormat="1" applyFont="1" applyFill="1" applyBorder="1" applyAlignment="1" applyProtection="1">
      <alignment horizontal="right" vertical="center"/>
      <protection locked="0"/>
    </xf>
    <xf numFmtId="3" fontId="12" fillId="15" borderId="175" xfId="2" applyNumberFormat="1" applyFont="1" applyFill="1" applyBorder="1" applyAlignment="1" applyProtection="1">
      <alignment horizontal="right" vertical="center"/>
      <protection locked="0"/>
    </xf>
    <xf numFmtId="3" fontId="12" fillId="15" borderId="176" xfId="2" applyNumberFormat="1" applyFont="1" applyFill="1" applyBorder="1" applyAlignment="1" applyProtection="1">
      <alignment horizontal="right" vertical="center"/>
      <protection locked="0"/>
    </xf>
    <xf numFmtId="188" fontId="175" fillId="21" borderId="14" xfId="2" applyNumberFormat="1" applyFont="1" applyFill="1" applyBorder="1" applyAlignment="1" applyProtection="1">
      <alignment horizontal="center" vertical="center"/>
    </xf>
    <xf numFmtId="188" fontId="175" fillId="21" borderId="83" xfId="2" applyNumberFormat="1" applyFont="1" applyFill="1" applyBorder="1" applyAlignment="1" applyProtection="1">
      <alignment horizontal="center" vertical="center"/>
    </xf>
    <xf numFmtId="188" fontId="175" fillId="21" borderId="174" xfId="2" applyNumberFormat="1" applyFont="1" applyFill="1" applyBorder="1" applyAlignment="1" applyProtection="1">
      <alignment horizontal="center" vertical="center"/>
    </xf>
    <xf numFmtId="188" fontId="175" fillId="31" borderId="177" xfId="2" applyNumberFormat="1" applyFont="1" applyFill="1" applyBorder="1" applyAlignment="1" applyProtection="1">
      <alignment horizontal="center" vertical="center"/>
    </xf>
    <xf numFmtId="188" fontId="175" fillId="52" borderId="178" xfId="2" applyNumberFormat="1" applyFont="1" applyFill="1" applyBorder="1" applyAlignment="1" applyProtection="1">
      <alignment horizontal="center" vertical="center"/>
    </xf>
    <xf numFmtId="188" fontId="175" fillId="52" borderId="179" xfId="2" applyNumberFormat="1" applyFont="1" applyFill="1" applyBorder="1" applyAlignment="1" applyProtection="1">
      <alignment horizontal="center" vertical="center"/>
    </xf>
    <xf numFmtId="188" fontId="175" fillId="31" borderId="180" xfId="2" applyNumberFormat="1" applyFont="1" applyFill="1" applyBorder="1" applyAlignment="1" applyProtection="1">
      <alignment horizontal="center" vertical="center"/>
    </xf>
    <xf numFmtId="188" fontId="175" fillId="31" borderId="162" xfId="2" applyNumberFormat="1" applyFont="1" applyFill="1" applyBorder="1" applyAlignment="1" applyProtection="1">
      <alignment horizontal="center" vertical="center"/>
    </xf>
    <xf numFmtId="181" fontId="280" fillId="53" borderId="22" xfId="10" quotePrefix="1" applyNumberFormat="1" applyFont="1" applyFill="1" applyBorder="1" applyAlignment="1">
      <alignment horizontal="right" vertical="center"/>
    </xf>
    <xf numFmtId="0" fontId="6" fillId="53" borderId="17" xfId="10" quotePrefix="1" applyFont="1" applyFill="1" applyBorder="1" applyAlignment="1">
      <alignment horizontal="right" vertical="center"/>
    </xf>
    <xf numFmtId="0" fontId="3" fillId="53" borderId="23" xfId="10" applyFont="1" applyFill="1" applyBorder="1" applyAlignment="1">
      <alignment horizontal="left" vertical="center" wrapText="1"/>
    </xf>
    <xf numFmtId="3" fontId="182" fillId="23" borderId="10" xfId="2" applyNumberFormat="1" applyFont="1" applyFill="1" applyBorder="1" applyAlignment="1" applyProtection="1">
      <alignment horizontal="center" vertical="center" wrapText="1"/>
    </xf>
    <xf numFmtId="0" fontId="3" fillId="0" borderId="0" xfId="10" quotePrefix="1" applyNumberFormat="1" applyFont="1" applyFill="1" applyBorder="1" applyAlignment="1">
      <alignment horizontal="right"/>
    </xf>
    <xf numFmtId="0" fontId="57" fillId="15" borderId="73" xfId="0" quotePrefix="1" applyFont="1" applyFill="1" applyBorder="1" applyAlignment="1" applyProtection="1">
      <alignment horizontal="left"/>
    </xf>
    <xf numFmtId="0" fontId="34" fillId="15" borderId="53" xfId="0" quotePrefix="1" applyFont="1" applyFill="1" applyBorder="1" applyAlignment="1" applyProtection="1">
      <alignment horizontal="left"/>
    </xf>
    <xf numFmtId="3" fontId="34" fillId="15" borderId="21" xfId="0" applyNumberFormat="1" applyFont="1" applyFill="1" applyBorder="1" applyAlignment="1" applyProtection="1"/>
    <xf numFmtId="0" fontId="34" fillId="24" borderId="55" xfId="0" quotePrefix="1" applyFont="1" applyFill="1" applyBorder="1" applyAlignment="1" applyProtection="1">
      <alignment horizontal="left"/>
    </xf>
    <xf numFmtId="0" fontId="34" fillId="24" borderId="55" xfId="0" applyFont="1" applyFill="1" applyBorder="1" applyAlignment="1" applyProtection="1">
      <alignment horizontal="left"/>
    </xf>
    <xf numFmtId="3" fontId="34" fillId="24" borderId="55" xfId="0" applyNumberFormat="1" applyFont="1" applyFill="1" applyBorder="1" applyAlignment="1" applyProtection="1"/>
    <xf numFmtId="3" fontId="34" fillId="24" borderId="24" xfId="0" applyNumberFormat="1" applyFont="1" applyFill="1" applyBorder="1" applyAlignment="1" applyProtection="1"/>
    <xf numFmtId="3" fontId="34" fillId="24" borderId="22" xfId="0" applyNumberFormat="1" applyFont="1" applyFill="1" applyBorder="1" applyAlignment="1" applyProtection="1"/>
    <xf numFmtId="3" fontId="34" fillId="24" borderId="25" xfId="0" applyNumberFormat="1" applyFont="1" applyFill="1" applyBorder="1" applyAlignment="1" applyProtection="1"/>
    <xf numFmtId="3" fontId="92" fillId="24" borderId="22" xfId="0" applyNumberFormat="1" applyFont="1" applyFill="1" applyBorder="1" applyAlignment="1" applyProtection="1">
      <alignment horizontal="center"/>
    </xf>
    <xf numFmtId="38" fontId="3" fillId="21" borderId="23" xfId="15" applyNumberFormat="1" applyFont="1" applyFill="1" applyBorder="1" applyAlignment="1" applyProtection="1"/>
    <xf numFmtId="38" fontId="3" fillId="21" borderId="102" xfId="15" applyNumberFormat="1" applyFont="1" applyFill="1" applyBorder="1" applyAlignment="1" applyProtection="1"/>
    <xf numFmtId="38" fontId="281" fillId="21" borderId="116" xfId="15" applyNumberFormat="1" applyFont="1" applyFill="1" applyBorder="1" applyAlignment="1" applyProtection="1"/>
    <xf numFmtId="38" fontId="281" fillId="21" borderId="38" xfId="15" applyNumberFormat="1" applyFont="1" applyFill="1" applyBorder="1" applyAlignment="1" applyProtection="1"/>
    <xf numFmtId="38" fontId="281" fillId="21" borderId="138" xfId="15" applyNumberFormat="1" applyFont="1" applyFill="1" applyBorder="1" applyAlignment="1" applyProtection="1"/>
    <xf numFmtId="197" fontId="282" fillId="21" borderId="57" xfId="5" applyNumberFormat="1" applyFont="1" applyFill="1" applyBorder="1" applyAlignment="1" applyProtection="1"/>
    <xf numFmtId="197" fontId="283" fillId="21" borderId="57" xfId="5" applyNumberFormat="1" applyFont="1" applyFill="1" applyBorder="1" applyAlignment="1" applyProtection="1"/>
    <xf numFmtId="197" fontId="283" fillId="21" borderId="136" xfId="5" applyNumberFormat="1" applyFont="1" applyFill="1" applyBorder="1" applyAlignment="1" applyProtection="1"/>
    <xf numFmtId="38" fontId="281" fillId="21" borderId="116" xfId="15" applyNumberFormat="1" applyFont="1" applyFill="1" applyBorder="1" applyAlignment="1" applyProtection="1">
      <alignment horizontal="center"/>
    </xf>
    <xf numFmtId="38" fontId="281" fillId="21" borderId="38" xfId="15" applyNumberFormat="1" applyFont="1" applyFill="1" applyBorder="1" applyAlignment="1" applyProtection="1">
      <alignment horizontal="center"/>
    </xf>
    <xf numFmtId="38" fontId="281" fillId="21" borderId="138" xfId="15" applyNumberFormat="1" applyFont="1" applyFill="1" applyBorder="1" applyAlignment="1" applyProtection="1">
      <alignment horizontal="center"/>
    </xf>
    <xf numFmtId="188" fontId="175" fillId="17" borderId="4" xfId="2" applyNumberFormat="1" applyFont="1" applyFill="1" applyBorder="1" applyAlignment="1" applyProtection="1">
      <alignment horizontal="center" vertical="center"/>
    </xf>
    <xf numFmtId="188" fontId="175" fillId="21" borderId="51" xfId="2" applyNumberFormat="1" applyFont="1" applyFill="1" applyBorder="1" applyAlignment="1" applyProtection="1">
      <alignment horizontal="center" vertical="center"/>
    </xf>
    <xf numFmtId="188" fontId="175" fillId="21" borderId="181" xfId="2" applyNumberFormat="1" applyFont="1" applyFill="1" applyBorder="1" applyAlignment="1" applyProtection="1">
      <alignment horizontal="center" vertical="center"/>
    </xf>
    <xf numFmtId="188" fontId="175" fillId="31" borderId="102" xfId="2" applyNumberFormat="1" applyFont="1" applyFill="1" applyBorder="1" applyAlignment="1" applyProtection="1">
      <alignment horizontal="center" vertical="center"/>
    </xf>
    <xf numFmtId="188" fontId="175" fillId="31" borderId="137" xfId="2" applyNumberFormat="1" applyFont="1" applyFill="1" applyBorder="1" applyAlignment="1" applyProtection="1">
      <alignment horizontal="center" vertical="center"/>
    </xf>
    <xf numFmtId="188" fontId="175" fillId="31" borderId="24" xfId="2" applyNumberFormat="1" applyFont="1" applyFill="1" applyBorder="1" applyAlignment="1" applyProtection="1">
      <alignment horizontal="center" vertical="center"/>
    </xf>
    <xf numFmtId="188" fontId="175" fillId="31" borderId="20" xfId="2" applyNumberFormat="1" applyFont="1" applyFill="1" applyBorder="1" applyAlignment="1" applyProtection="1">
      <alignment horizontal="center" vertical="center"/>
    </xf>
    <xf numFmtId="188" fontId="175" fillId="31" borderId="175" xfId="2" applyNumberFormat="1" applyFont="1" applyFill="1" applyBorder="1" applyAlignment="1" applyProtection="1">
      <alignment horizontal="center" vertical="center"/>
    </xf>
    <xf numFmtId="188" fontId="175" fillId="31" borderId="174" xfId="2" applyNumberFormat="1" applyFont="1" applyFill="1" applyBorder="1" applyAlignment="1" applyProtection="1">
      <alignment horizontal="center" vertical="center"/>
    </xf>
    <xf numFmtId="188" fontId="175" fillId="21" borderId="182" xfId="2" applyNumberFormat="1" applyFont="1" applyFill="1" applyBorder="1" applyAlignment="1" applyProtection="1">
      <alignment horizontal="center" vertical="center"/>
    </xf>
    <xf numFmtId="188" fontId="175" fillId="21" borderId="183" xfId="2" applyNumberFormat="1" applyFont="1" applyFill="1" applyBorder="1" applyAlignment="1" applyProtection="1">
      <alignment horizontal="center" vertical="center"/>
    </xf>
    <xf numFmtId="3" fontId="12" fillId="15" borderId="184" xfId="2" applyNumberFormat="1" applyFont="1" applyFill="1" applyBorder="1" applyAlignment="1" applyProtection="1">
      <alignment horizontal="right" vertical="center"/>
      <protection locked="0"/>
    </xf>
    <xf numFmtId="188" fontId="175" fillId="21" borderId="185" xfId="2" applyNumberFormat="1" applyFont="1" applyFill="1" applyBorder="1" applyAlignment="1" applyProtection="1">
      <alignment horizontal="center" vertical="center"/>
    </xf>
    <xf numFmtId="188" fontId="175" fillId="24" borderId="4" xfId="2" applyNumberFormat="1" applyFont="1" applyFill="1" applyBorder="1" applyAlignment="1" applyProtection="1">
      <alignment horizontal="center" vertical="center"/>
    </xf>
    <xf numFmtId="1" fontId="12" fillId="0" borderId="21" xfId="2" applyNumberFormat="1" applyFont="1" applyFill="1" applyBorder="1" applyAlignment="1" applyProtection="1">
      <alignment horizontal="center" vertical="center"/>
      <protection locked="0"/>
    </xf>
    <xf numFmtId="0" fontId="184" fillId="24" borderId="16" xfId="2" applyFont="1" applyFill="1" applyBorder="1" applyAlignment="1" applyProtection="1">
      <alignment vertical="center" wrapText="1"/>
    </xf>
    <xf numFmtId="0" fontId="216" fillId="15" borderId="100" xfId="2" quotePrefix="1" applyFont="1" applyFill="1" applyBorder="1" applyAlignment="1" applyProtection="1">
      <alignment horizontal="center" vertical="center"/>
    </xf>
    <xf numFmtId="0" fontId="216" fillId="15" borderId="16" xfId="2" quotePrefix="1" applyFont="1" applyFill="1" applyBorder="1" applyAlignment="1" applyProtection="1">
      <alignment horizontal="center" vertical="center"/>
    </xf>
    <xf numFmtId="0" fontId="216" fillId="15" borderId="4" xfId="2" quotePrefix="1" applyFont="1" applyFill="1" applyBorder="1" applyAlignment="1" applyProtection="1">
      <alignment horizontal="center" vertical="center"/>
    </xf>
    <xf numFmtId="186" fontId="166" fillId="15" borderId="100" xfId="17" applyNumberFormat="1" applyFill="1" applyBorder="1" applyAlignment="1" applyProtection="1">
      <alignment horizontal="center" vertical="center"/>
    </xf>
    <xf numFmtId="186" fontId="223" fillId="15" borderId="4" xfId="2" applyNumberFormat="1" applyFont="1" applyFill="1" applyBorder="1" applyAlignment="1" applyProtection="1">
      <alignment horizontal="center" vertical="center"/>
    </xf>
    <xf numFmtId="3" fontId="166" fillId="15" borderId="100" xfId="17" applyNumberFormat="1" applyFill="1" applyBorder="1" applyAlignment="1" applyProtection="1">
      <alignment horizontal="center"/>
    </xf>
    <xf numFmtId="0" fontId="223" fillId="15" borderId="16" xfId="14" applyFont="1" applyFill="1" applyBorder="1" applyAlignment="1" applyProtection="1">
      <alignment horizontal="center"/>
    </xf>
    <xf numFmtId="0" fontId="223" fillId="15" borderId="4" xfId="14" applyFont="1" applyFill="1" applyBorder="1" applyAlignment="1" applyProtection="1">
      <alignment horizontal="center"/>
    </xf>
    <xf numFmtId="1" fontId="181" fillId="24" borderId="100" xfId="2" applyNumberFormat="1" applyFont="1" applyFill="1" applyBorder="1" applyAlignment="1" applyProtection="1">
      <alignment horizontal="center" vertical="center"/>
    </xf>
    <xf numFmtId="1" fontId="181" fillId="24" borderId="4" xfId="2" applyNumberFormat="1" applyFont="1" applyFill="1" applyBorder="1" applyAlignment="1" applyProtection="1">
      <alignment horizontal="center" vertical="center"/>
    </xf>
    <xf numFmtId="0" fontId="285" fillId="17" borderId="0" xfId="5" applyFont="1" applyFill="1" applyBorder="1" applyAlignment="1" applyProtection="1">
      <alignment horizontal="center"/>
    </xf>
    <xf numFmtId="194" fontId="225" fillId="17" borderId="0" xfId="5" applyNumberFormat="1" applyFont="1" applyFill="1" applyBorder="1" applyAlignment="1" applyProtection="1">
      <alignment horizontal="center"/>
    </xf>
    <xf numFmtId="0" fontId="88" fillId="19" borderId="5" xfId="2" applyFont="1" applyFill="1" applyBorder="1" applyAlignment="1" applyProtection="1">
      <alignment horizontal="center" vertical="center"/>
    </xf>
    <xf numFmtId="0" fontId="88" fillId="19" borderId="6" xfId="2" applyFont="1" applyFill="1" applyBorder="1" applyAlignment="1" applyProtection="1">
      <alignment horizontal="center" vertical="center"/>
    </xf>
    <xf numFmtId="0" fontId="88" fillId="19" borderId="7" xfId="2" applyFont="1" applyFill="1" applyBorder="1" applyAlignment="1" applyProtection="1">
      <alignment horizontal="center" vertical="center"/>
    </xf>
    <xf numFmtId="0" fontId="88" fillId="15" borderId="31" xfId="5" applyFont="1" applyFill="1" applyBorder="1" applyAlignment="1" applyProtection="1">
      <alignment horizontal="center" vertical="center" wrapText="1"/>
    </xf>
    <xf numFmtId="0" fontId="88" fillId="15" borderId="16" xfId="5" applyFont="1" applyFill="1" applyBorder="1" applyAlignment="1" applyProtection="1">
      <alignment horizontal="center" vertical="center" wrapText="1"/>
    </xf>
    <xf numFmtId="0" fontId="88" fillId="15" borderId="88" xfId="5" applyFont="1" applyFill="1" applyBorder="1" applyAlignment="1" applyProtection="1">
      <alignment horizontal="center" vertical="center" wrapText="1"/>
    </xf>
    <xf numFmtId="38" fontId="3" fillId="15" borderId="132" xfId="15" applyNumberFormat="1" applyFont="1" applyFill="1" applyBorder="1" applyAlignment="1" applyProtection="1">
      <alignment horizontal="center"/>
    </xf>
    <xf numFmtId="38" fontId="3" fillId="15" borderId="99" xfId="15" applyNumberFormat="1" applyFont="1" applyFill="1" applyBorder="1" applyAlignment="1" applyProtection="1">
      <alignment horizontal="center"/>
    </xf>
    <xf numFmtId="38" fontId="3" fillId="15" borderId="133" xfId="15" applyNumberFormat="1" applyFont="1" applyFill="1" applyBorder="1" applyAlignment="1" applyProtection="1">
      <alignment horizontal="center"/>
    </xf>
    <xf numFmtId="38" fontId="3" fillId="15" borderId="115" xfId="15" applyNumberFormat="1" applyFont="1" applyFill="1" applyBorder="1" applyAlignment="1" applyProtection="1">
      <alignment horizontal="center"/>
    </xf>
    <xf numFmtId="38" fontId="3" fillId="15" borderId="23" xfId="15" applyNumberFormat="1" applyFont="1" applyFill="1" applyBorder="1" applyAlignment="1" applyProtection="1">
      <alignment horizontal="center"/>
    </xf>
    <xf numFmtId="38" fontId="3" fillId="15" borderId="102" xfId="15" applyNumberFormat="1" applyFont="1" applyFill="1" applyBorder="1" applyAlignment="1" applyProtection="1">
      <alignment horizontal="center"/>
    </xf>
    <xf numFmtId="38" fontId="3" fillId="21" borderId="115" xfId="15" applyNumberFormat="1" applyFont="1" applyFill="1" applyBorder="1" applyAlignment="1" applyProtection="1">
      <alignment horizontal="center" vertical="center"/>
    </xf>
    <xf numFmtId="38" fontId="3" fillId="21" borderId="23" xfId="15" applyNumberFormat="1" applyFont="1" applyFill="1" applyBorder="1" applyAlignment="1" applyProtection="1">
      <alignment horizontal="center" vertical="center"/>
    </xf>
    <xf numFmtId="38" fontId="3" fillId="21" borderId="102" xfId="15" applyNumberFormat="1" applyFont="1" applyFill="1" applyBorder="1" applyAlignment="1" applyProtection="1">
      <alignment horizontal="center" vertical="center"/>
    </xf>
    <xf numFmtId="38" fontId="3" fillId="15" borderId="113" xfId="15" applyNumberFormat="1" applyFont="1" applyFill="1" applyBorder="1" applyAlignment="1" applyProtection="1">
      <alignment horizontal="center"/>
    </xf>
    <xf numFmtId="38" fontId="3" fillId="15" borderId="32" xfId="15" applyNumberFormat="1" applyFont="1" applyFill="1" applyBorder="1" applyAlignment="1" applyProtection="1">
      <alignment horizontal="center"/>
    </xf>
    <xf numFmtId="38" fontId="3" fillId="15" borderId="39" xfId="15" applyNumberFormat="1" applyFont="1" applyFill="1" applyBorder="1" applyAlignment="1" applyProtection="1">
      <alignment horizontal="center"/>
    </xf>
    <xf numFmtId="38" fontId="6" fillId="24" borderId="31" xfId="15" applyNumberFormat="1" applyFont="1" applyFill="1" applyBorder="1" applyAlignment="1" applyProtection="1">
      <alignment horizontal="center"/>
    </xf>
    <xf numFmtId="38" fontId="6" fillId="24" borderId="16" xfId="15" applyNumberFormat="1" applyFont="1" applyFill="1" applyBorder="1" applyAlignment="1" applyProtection="1">
      <alignment horizontal="center"/>
    </xf>
    <xf numFmtId="38" fontId="6" fillId="24" borderId="88" xfId="15" applyNumberFormat="1" applyFont="1" applyFill="1" applyBorder="1" applyAlignment="1" applyProtection="1">
      <alignment horizontal="center"/>
    </xf>
    <xf numFmtId="38" fontId="14" fillId="21" borderId="114" xfId="15" applyNumberFormat="1" applyFont="1" applyFill="1" applyBorder="1" applyAlignment="1" applyProtection="1">
      <alignment horizontal="center"/>
    </xf>
    <xf numFmtId="38" fontId="14" fillId="21" borderId="19" xfId="15" applyNumberFormat="1" applyFont="1" applyFill="1" applyBorder="1" applyAlignment="1" applyProtection="1">
      <alignment horizontal="center"/>
    </xf>
    <xf numFmtId="38" fontId="14" fillId="21" borderId="137" xfId="15" applyNumberFormat="1" applyFont="1" applyFill="1" applyBorder="1" applyAlignment="1" applyProtection="1">
      <alignment horizontal="center"/>
    </xf>
    <xf numFmtId="38" fontId="14" fillId="21" borderId="115" xfId="15" applyNumberFormat="1" applyFont="1" applyFill="1" applyBorder="1" applyAlignment="1" applyProtection="1">
      <alignment horizontal="center"/>
    </xf>
    <xf numFmtId="38" fontId="14" fillId="21" borderId="23" xfId="15" applyNumberFormat="1" applyFont="1" applyFill="1" applyBorder="1" applyAlignment="1" applyProtection="1">
      <alignment horizontal="center"/>
    </xf>
    <xf numFmtId="38" fontId="14" fillId="21" borderId="102" xfId="15" applyNumberFormat="1" applyFont="1" applyFill="1" applyBorder="1" applyAlignment="1" applyProtection="1">
      <alignment horizontal="center"/>
    </xf>
    <xf numFmtId="38" fontId="14" fillId="21" borderId="113" xfId="15" applyNumberFormat="1" applyFont="1" applyFill="1" applyBorder="1" applyAlignment="1" applyProtection="1">
      <alignment horizontal="center"/>
    </xf>
    <xf numFmtId="38" fontId="14" fillId="21" borderId="32" xfId="15" applyNumberFormat="1" applyFont="1" applyFill="1" applyBorder="1" applyAlignment="1" applyProtection="1">
      <alignment horizontal="center"/>
    </xf>
    <xf numFmtId="38" fontId="14" fillId="21" borderId="39" xfId="15" applyNumberFormat="1" applyFont="1" applyFill="1" applyBorder="1" applyAlignment="1" applyProtection="1">
      <alignment horizontal="center"/>
    </xf>
    <xf numFmtId="0" fontId="57" fillId="19" borderId="141" xfId="5" applyFont="1" applyFill="1" applyBorder="1" applyAlignment="1" applyProtection="1">
      <alignment horizontal="center"/>
    </xf>
    <xf numFmtId="0" fontId="57" fillId="19" borderId="142" xfId="5" applyFont="1" applyFill="1" applyBorder="1" applyAlignment="1" applyProtection="1">
      <alignment horizontal="center"/>
    </xf>
    <xf numFmtId="0" fontId="57" fillId="19" borderId="143" xfId="5" applyFont="1" applyFill="1" applyBorder="1" applyAlignment="1" applyProtection="1">
      <alignment horizontal="center"/>
    </xf>
    <xf numFmtId="0" fontId="57" fillId="39" borderId="141" xfId="5" quotePrefix="1" applyFont="1" applyFill="1" applyBorder="1" applyAlignment="1" applyProtection="1">
      <alignment horizontal="center"/>
    </xf>
    <xf numFmtId="0" fontId="57" fillId="39" borderId="142" xfId="5" quotePrefix="1" applyFont="1" applyFill="1" applyBorder="1" applyAlignment="1" applyProtection="1">
      <alignment horizontal="center"/>
    </xf>
    <xf numFmtId="0" fontId="57" fillId="39" borderId="143" xfId="5" quotePrefix="1" applyFont="1" applyFill="1" applyBorder="1" applyAlignment="1" applyProtection="1">
      <alignment horizontal="center"/>
    </xf>
    <xf numFmtId="0" fontId="57" fillId="26" borderId="141" xfId="5" applyFont="1" applyFill="1" applyBorder="1" applyAlignment="1" applyProtection="1">
      <alignment horizontal="center"/>
    </xf>
    <xf numFmtId="0" fontId="57" fillId="26" borderId="142" xfId="5" applyFont="1" applyFill="1" applyBorder="1" applyAlignment="1" applyProtection="1">
      <alignment horizontal="center"/>
    </xf>
    <xf numFmtId="0" fontId="57" fillId="26" borderId="143" xfId="5" applyFont="1" applyFill="1" applyBorder="1" applyAlignment="1" applyProtection="1">
      <alignment horizontal="center"/>
    </xf>
    <xf numFmtId="0" fontId="284" fillId="15" borderId="17" xfId="6" applyFont="1" applyFill="1" applyBorder="1" applyAlignment="1" applyProtection="1">
      <alignment horizontal="center"/>
    </xf>
    <xf numFmtId="0" fontId="284" fillId="15" borderId="0" xfId="6" applyFont="1" applyFill="1" applyBorder="1" applyAlignment="1" applyProtection="1">
      <alignment horizontal="center"/>
    </xf>
    <xf numFmtId="0" fontId="284" fillId="15" borderId="2" xfId="6" applyFont="1" applyFill="1" applyBorder="1" applyAlignment="1" applyProtection="1">
      <alignment horizontal="center"/>
    </xf>
    <xf numFmtId="38" fontId="78" fillId="15" borderId="132" xfId="15" applyNumberFormat="1" applyFont="1" applyFill="1" applyBorder="1" applyAlignment="1" applyProtection="1">
      <alignment horizontal="center"/>
    </xf>
    <xf numFmtId="38" fontId="78" fillId="15" borderId="99" xfId="15" applyNumberFormat="1" applyFont="1" applyFill="1" applyBorder="1" applyAlignment="1" applyProtection="1">
      <alignment horizontal="center"/>
    </xf>
    <xf numFmtId="38" fontId="78" fillId="15" borderId="133" xfId="15" applyNumberFormat="1" applyFont="1" applyFill="1" applyBorder="1" applyAlignment="1" applyProtection="1">
      <alignment horizontal="center"/>
    </xf>
    <xf numFmtId="38" fontId="31" fillId="15" borderId="113" xfId="15" applyNumberFormat="1" applyFont="1" applyFill="1" applyBorder="1" applyAlignment="1" applyProtection="1">
      <alignment horizontal="center"/>
    </xf>
    <xf numFmtId="38" fontId="31" fillId="15" borderId="32" xfId="15" applyNumberFormat="1" applyFont="1" applyFill="1" applyBorder="1" applyAlignment="1" applyProtection="1">
      <alignment horizontal="center"/>
    </xf>
    <xf numFmtId="38" fontId="31" fillId="15" borderId="39" xfId="15" applyNumberFormat="1" applyFont="1" applyFill="1" applyBorder="1" applyAlignment="1" applyProtection="1">
      <alignment horizontal="center"/>
    </xf>
    <xf numFmtId="38" fontId="12" fillId="15" borderId="113" xfId="15" applyNumberFormat="1" applyFont="1" applyFill="1" applyBorder="1" applyAlignment="1" applyProtection="1">
      <alignment horizontal="center"/>
    </xf>
    <xf numFmtId="38" fontId="12" fillId="15" borderId="32" xfId="15" applyNumberFormat="1" applyFont="1" applyFill="1" applyBorder="1" applyAlignment="1" applyProtection="1">
      <alignment horizontal="center"/>
    </xf>
    <xf numFmtId="38" fontId="12" fillId="15" borderId="39" xfId="15" applyNumberFormat="1" applyFont="1" applyFill="1" applyBorder="1" applyAlignment="1" applyProtection="1">
      <alignment horizontal="center"/>
    </xf>
    <xf numFmtId="0" fontId="57" fillId="15" borderId="104" xfId="5" applyFont="1" applyFill="1" applyBorder="1" applyAlignment="1" applyProtection="1">
      <alignment horizontal="center"/>
    </xf>
    <xf numFmtId="0" fontId="57" fillId="15" borderId="108" xfId="5" applyFont="1" applyFill="1" applyBorder="1" applyAlignment="1" applyProtection="1">
      <alignment horizontal="center"/>
    </xf>
    <xf numFmtId="0" fontId="57" fillId="15" borderId="105" xfId="5" applyFont="1" applyFill="1" applyBorder="1" applyAlignment="1" applyProtection="1">
      <alignment horizontal="center"/>
    </xf>
    <xf numFmtId="0" fontId="284" fillId="35" borderId="94" xfId="6" applyFont="1" applyFill="1" applyBorder="1" applyAlignment="1" applyProtection="1">
      <alignment horizontal="center"/>
    </xf>
    <xf numFmtId="1" fontId="57" fillId="17" borderId="99" xfId="5" applyNumberFormat="1" applyFont="1" applyFill="1" applyBorder="1" applyAlignment="1" applyProtection="1">
      <alignment horizontal="center"/>
    </xf>
    <xf numFmtId="0" fontId="57" fillId="17" borderId="99" xfId="5" applyNumberFormat="1" applyFont="1" applyFill="1" applyBorder="1" applyAlignment="1" applyProtection="1">
      <alignment horizontal="center"/>
    </xf>
    <xf numFmtId="38" fontId="189" fillId="40" borderId="113" xfId="15" applyNumberFormat="1" applyFont="1" applyFill="1" applyBorder="1" applyAlignment="1" applyProtection="1">
      <alignment horizontal="center"/>
    </xf>
    <xf numFmtId="38" fontId="189" fillId="40" borderId="32" xfId="15" applyNumberFormat="1" applyFont="1" applyFill="1" applyBorder="1" applyAlignment="1" applyProtection="1">
      <alignment horizontal="center"/>
    </xf>
    <xf numFmtId="38" fontId="189" fillId="40" borderId="39" xfId="15" applyNumberFormat="1" applyFont="1" applyFill="1" applyBorder="1" applyAlignment="1" applyProtection="1">
      <alignment horizontal="center"/>
    </xf>
    <xf numFmtId="0" fontId="3" fillId="15" borderId="50" xfId="2" applyFont="1" applyFill="1" applyBorder="1" applyAlignment="1" applyProtection="1">
      <alignment horizontal="right" vertical="top" wrapText="1"/>
    </xf>
    <xf numFmtId="0" fontId="3" fillId="15" borderId="0" xfId="2" applyFont="1" applyFill="1" applyAlignment="1" applyProtection="1">
      <alignment horizontal="right" vertical="top" wrapText="1"/>
    </xf>
    <xf numFmtId="0" fontId="90" fillId="19" borderId="117" xfId="2" applyFont="1" applyFill="1" applyBorder="1" applyAlignment="1" applyProtection="1">
      <alignment horizontal="center" vertical="center" wrapText="1"/>
    </xf>
    <xf numFmtId="0" fontId="90" fillId="19" borderId="10" xfId="2" applyFont="1" applyFill="1" applyBorder="1" applyAlignment="1" applyProtection="1">
      <alignment horizontal="center" vertical="center" wrapText="1"/>
    </xf>
    <xf numFmtId="0" fontId="168" fillId="19" borderId="117" xfId="0" applyFont="1" applyFill="1" applyBorder="1" applyAlignment="1" applyProtection="1">
      <alignment horizontal="center" vertical="center" wrapText="1"/>
    </xf>
    <xf numFmtId="0" fontId="168" fillId="19" borderId="10" xfId="0" applyFont="1" applyFill="1" applyBorder="1" applyAlignment="1" applyProtection="1">
      <alignment horizontal="center" vertical="center" wrapText="1"/>
    </xf>
    <xf numFmtId="0" fontId="9" fillId="15" borderId="50" xfId="2" applyFont="1" applyFill="1" applyBorder="1" applyAlignment="1" applyProtection="1">
      <alignment horizontal="center" vertical="center"/>
    </xf>
    <xf numFmtId="3" fontId="97" fillId="15" borderId="38" xfId="0" applyNumberFormat="1" applyFont="1" applyFill="1" applyBorder="1" applyAlignment="1" applyProtection="1">
      <alignment horizontal="center" vertical="center"/>
    </xf>
    <xf numFmtId="0" fontId="184" fillId="24" borderId="16" xfId="2" applyFont="1" applyFill="1" applyBorder="1" applyAlignment="1" applyProtection="1">
      <alignment horizontal="left"/>
    </xf>
    <xf numFmtId="0" fontId="184" fillId="24" borderId="88" xfId="2" applyFont="1" applyFill="1" applyBorder="1" applyAlignment="1" applyProtection="1">
      <alignment horizontal="left"/>
    </xf>
    <xf numFmtId="0" fontId="184" fillId="24" borderId="16" xfId="2" applyFont="1" applyFill="1" applyBorder="1" applyAlignment="1" applyProtection="1">
      <alignment horizontal="left" vertical="center"/>
    </xf>
    <xf numFmtId="0" fontId="184" fillId="24" borderId="88" xfId="2" applyFont="1" applyFill="1" applyBorder="1" applyAlignment="1" applyProtection="1">
      <alignment horizontal="left" vertical="center"/>
    </xf>
    <xf numFmtId="0" fontId="184" fillId="24" borderId="16" xfId="2" applyFont="1" applyFill="1" applyBorder="1" applyAlignment="1" applyProtection="1">
      <alignment wrapText="1"/>
    </xf>
    <xf numFmtId="0" fontId="184" fillId="24" borderId="88" xfId="2" applyFont="1" applyFill="1" applyBorder="1" applyAlignment="1" applyProtection="1">
      <alignment wrapText="1"/>
    </xf>
    <xf numFmtId="0" fontId="184" fillId="17" borderId="100" xfId="2" applyFont="1" applyFill="1" applyBorder="1" applyAlignment="1" applyProtection="1">
      <alignment horizontal="left" vertical="center"/>
    </xf>
    <xf numFmtId="0" fontId="184" fillId="17" borderId="88" xfId="2" applyFont="1" applyFill="1" applyBorder="1" applyAlignment="1" applyProtection="1">
      <alignment horizontal="left" vertical="center"/>
    </xf>
    <xf numFmtId="0" fontId="184" fillId="24" borderId="16" xfId="2" applyFont="1" applyFill="1" applyBorder="1" applyAlignment="1" applyProtection="1">
      <alignment vertical="center" wrapText="1"/>
    </xf>
    <xf numFmtId="0" fontId="184" fillId="24" borderId="88" xfId="2" applyFont="1" applyFill="1" applyBorder="1" applyAlignment="1" applyProtection="1">
      <alignment vertical="center" wrapText="1"/>
    </xf>
    <xf numFmtId="0" fontId="184" fillId="24" borderId="16" xfId="10" applyFont="1" applyFill="1" applyBorder="1" applyAlignment="1" applyProtection="1">
      <alignment horizontal="left" vertical="center"/>
    </xf>
    <xf numFmtId="0" fontId="184" fillId="24" borderId="88" xfId="10" applyFont="1" applyFill="1" applyBorder="1" applyAlignment="1" applyProtection="1">
      <alignment horizontal="left" vertical="center"/>
    </xf>
    <xf numFmtId="0" fontId="184" fillId="24" borderId="16" xfId="10" quotePrefix="1" applyFont="1" applyFill="1" applyBorder="1" applyAlignment="1" applyProtection="1">
      <alignment horizontal="left" vertical="center"/>
    </xf>
    <xf numFmtId="0" fontId="184" fillId="24" borderId="88" xfId="10" quotePrefix="1" applyFont="1" applyFill="1" applyBorder="1" applyAlignment="1" applyProtection="1">
      <alignment horizontal="left" vertical="center"/>
    </xf>
    <xf numFmtId="0" fontId="184" fillId="24" borderId="16" xfId="10" quotePrefix="1" applyFont="1" applyFill="1" applyBorder="1" applyAlignment="1" applyProtection="1">
      <alignment horizontal="left" vertical="center" wrapText="1"/>
    </xf>
    <xf numFmtId="0" fontId="184" fillId="24" borderId="88" xfId="10" quotePrefix="1" applyFont="1" applyFill="1" applyBorder="1" applyAlignment="1" applyProtection="1">
      <alignment horizontal="left" vertical="center" wrapText="1"/>
    </xf>
    <xf numFmtId="0" fontId="3" fillId="15" borderId="0" xfId="2" applyFont="1" applyFill="1" applyAlignment="1" applyProtection="1">
      <alignment horizontal="left" vertical="center" wrapText="1"/>
    </xf>
    <xf numFmtId="0" fontId="5" fillId="15" borderId="0" xfId="2" applyFont="1" applyFill="1" applyAlignment="1" applyProtection="1">
      <alignment vertical="center" wrapText="1"/>
    </xf>
    <xf numFmtId="0" fontId="178" fillId="24" borderId="100" xfId="2" applyFont="1" applyFill="1" applyBorder="1" applyAlignment="1" applyProtection="1">
      <alignment horizontal="center" vertical="center" wrapText="1"/>
    </xf>
    <xf numFmtId="0" fontId="178" fillId="24" borderId="16" xfId="2" applyFont="1" applyFill="1" applyBorder="1" applyAlignment="1" applyProtection="1">
      <alignment horizontal="center" vertical="center" wrapText="1"/>
    </xf>
    <xf numFmtId="0" fontId="178" fillId="24" borderId="4" xfId="2" applyFont="1" applyFill="1" applyBorder="1" applyAlignment="1" applyProtection="1">
      <alignment horizontal="center" vertical="center" wrapText="1"/>
    </xf>
    <xf numFmtId="0" fontId="226" fillId="17" borderId="100" xfId="2" applyFont="1" applyFill="1" applyBorder="1" applyAlignment="1" applyProtection="1">
      <alignment horizontal="center" vertical="center" wrapText="1"/>
    </xf>
    <xf numFmtId="0" fontId="226" fillId="17" borderId="16" xfId="2" applyFont="1" applyFill="1" applyBorder="1" applyAlignment="1" applyProtection="1">
      <alignment horizontal="center" vertical="center" wrapText="1"/>
    </xf>
    <xf numFmtId="0" fontId="226" fillId="17" borderId="4" xfId="2" applyFont="1" applyFill="1" applyBorder="1" applyAlignment="1" applyProtection="1">
      <alignment horizontal="center" vertical="center" wrapText="1"/>
    </xf>
    <xf numFmtId="0" fontId="55" fillId="54" borderId="5" xfId="2" applyFont="1" applyFill="1" applyBorder="1" applyAlignment="1" applyProtection="1">
      <alignment horizontal="center" vertical="center"/>
    </xf>
    <xf numFmtId="0" fontId="55" fillId="54" borderId="6" xfId="2" applyFont="1" applyFill="1" applyBorder="1" applyAlignment="1" applyProtection="1">
      <alignment horizontal="center" vertical="center"/>
    </xf>
    <xf numFmtId="0" fontId="55" fillId="54" borderId="7" xfId="2" applyFont="1" applyFill="1" applyBorder="1" applyAlignment="1" applyProtection="1">
      <alignment horizontal="center" vertical="center"/>
    </xf>
    <xf numFmtId="0" fontId="182" fillId="23" borderId="5" xfId="0" applyFont="1" applyFill="1" applyBorder="1" applyAlignment="1" applyProtection="1">
      <alignment horizontal="center" vertical="center"/>
    </xf>
    <xf numFmtId="0" fontId="182" fillId="23" borderId="6" xfId="0" applyFont="1" applyFill="1" applyBorder="1" applyAlignment="1" applyProtection="1">
      <alignment horizontal="center" vertical="center"/>
    </xf>
    <xf numFmtId="0" fontId="182" fillId="23" borderId="7" xfId="0" applyFont="1" applyFill="1" applyBorder="1" applyAlignment="1" applyProtection="1">
      <alignment horizontal="center" vertical="center"/>
    </xf>
    <xf numFmtId="0" fontId="184" fillId="24" borderId="16" xfId="10" applyFont="1" applyFill="1" applyBorder="1" applyAlignment="1" applyProtection="1">
      <alignment vertical="center" wrapText="1"/>
    </xf>
    <xf numFmtId="0" fontId="184" fillId="24" borderId="88" xfId="10" applyFont="1" applyFill="1" applyBorder="1" applyAlignment="1" applyProtection="1">
      <alignment vertical="center" wrapText="1"/>
    </xf>
    <xf numFmtId="0" fontId="11" fillId="54" borderId="5" xfId="2" applyFont="1" applyFill="1" applyBorder="1" applyAlignment="1" applyProtection="1">
      <alignment horizontal="center" vertical="center"/>
    </xf>
    <xf numFmtId="0" fontId="11" fillId="54" borderId="6" xfId="2" applyFont="1" applyFill="1" applyBorder="1" applyAlignment="1" applyProtection="1">
      <alignment horizontal="center" vertical="center"/>
    </xf>
    <xf numFmtId="0" fontId="11" fillId="54" borderId="7" xfId="2" applyFont="1" applyFill="1" applyBorder="1" applyAlignment="1" applyProtection="1">
      <alignment horizontal="center" vertical="center"/>
    </xf>
    <xf numFmtId="0" fontId="244" fillId="19" borderId="5" xfId="2" applyFont="1" applyFill="1" applyBorder="1" applyAlignment="1" applyProtection="1">
      <alignment horizontal="center" vertical="center"/>
    </xf>
    <xf numFmtId="0" fontId="244" fillId="19" borderId="6" xfId="2" applyFont="1" applyFill="1" applyBorder="1" applyAlignment="1" applyProtection="1">
      <alignment horizontal="center" vertical="center"/>
    </xf>
    <xf numFmtId="0" fontId="244" fillId="19" borderId="7" xfId="2" applyFont="1" applyFill="1" applyBorder="1" applyAlignment="1" applyProtection="1">
      <alignment horizontal="center" vertical="center"/>
    </xf>
    <xf numFmtId="0" fontId="64" fillId="54" borderId="5" xfId="2" applyFont="1" applyFill="1" applyBorder="1" applyAlignment="1" applyProtection="1">
      <alignment horizontal="center" vertical="center"/>
    </xf>
    <xf numFmtId="0" fontId="64" fillId="54" borderId="6" xfId="2" applyFont="1" applyFill="1" applyBorder="1" applyAlignment="1" applyProtection="1">
      <alignment horizontal="center" vertical="center"/>
    </xf>
    <xf numFmtId="0" fontId="64" fillId="54" borderId="7" xfId="2" applyFont="1" applyFill="1" applyBorder="1" applyAlignment="1" applyProtection="1">
      <alignment horizontal="center" vertical="center"/>
    </xf>
    <xf numFmtId="0" fontId="61" fillId="8" borderId="16" xfId="10" quotePrefix="1" applyFont="1" applyFill="1" applyBorder="1" applyAlignment="1" applyProtection="1">
      <alignment horizontal="left" vertical="center"/>
    </xf>
    <xf numFmtId="0" fontId="61" fillId="8" borderId="88" xfId="10" quotePrefix="1" applyFont="1" applyFill="1" applyBorder="1" applyAlignment="1" applyProtection="1">
      <alignment horizontal="left" vertical="center"/>
    </xf>
    <xf numFmtId="0" fontId="3" fillId="0" borderId="0" xfId="0" applyFont="1" applyFill="1" applyAlignment="1">
      <alignment horizontal="left" vertical="top" wrapText="1"/>
    </xf>
    <xf numFmtId="0" fontId="5" fillId="0" borderId="0" xfId="0" applyFont="1" applyFill="1" applyAlignment="1">
      <alignment vertical="top" wrapText="1"/>
    </xf>
    <xf numFmtId="0" fontId="178" fillId="24" borderId="100" xfId="2" applyFont="1" applyFill="1" applyBorder="1" applyAlignment="1" applyProtection="1">
      <alignment horizontal="center" vertical="center" wrapText="1"/>
      <protection locked="0"/>
    </xf>
    <xf numFmtId="0" fontId="178" fillId="24" borderId="16" xfId="2" applyFont="1" applyFill="1" applyBorder="1" applyAlignment="1" applyProtection="1">
      <alignment horizontal="center" vertical="center" wrapText="1"/>
      <protection locked="0"/>
    </xf>
    <xf numFmtId="0" fontId="178" fillId="24" borderId="4" xfId="2" applyFont="1" applyFill="1" applyBorder="1" applyAlignment="1" applyProtection="1">
      <alignment horizontal="center" vertical="center" wrapText="1"/>
      <protection locked="0"/>
    </xf>
    <xf numFmtId="0" fontId="226" fillId="17" borderId="100" xfId="2" applyFont="1" applyFill="1" applyBorder="1" applyAlignment="1" applyProtection="1">
      <alignment vertical="center" wrapText="1"/>
    </xf>
    <xf numFmtId="0" fontId="226" fillId="17" borderId="16" xfId="2" applyFont="1" applyFill="1" applyBorder="1" applyAlignment="1" applyProtection="1">
      <alignment vertical="center" wrapText="1"/>
    </xf>
    <xf numFmtId="0" fontId="226" fillId="17" borderId="4" xfId="2" applyFont="1" applyFill="1" applyBorder="1" applyAlignment="1" applyProtection="1">
      <alignment vertical="center" wrapText="1"/>
    </xf>
    <xf numFmtId="0" fontId="3" fillId="15" borderId="0" xfId="2" applyFont="1" applyFill="1" applyAlignment="1">
      <alignment horizontal="left" vertical="center" wrapText="1"/>
    </xf>
    <xf numFmtId="0" fontId="5" fillId="15" borderId="0" xfId="2" applyFont="1" applyFill="1" applyAlignment="1">
      <alignment vertical="center" wrapText="1"/>
    </xf>
    <xf numFmtId="0" fontId="3" fillId="7" borderId="0" xfId="2" applyFont="1" applyFill="1" applyBorder="1" applyAlignment="1">
      <alignment horizontal="left" vertical="center" wrapText="1"/>
    </xf>
    <xf numFmtId="0" fontId="5" fillId="7" borderId="0" xfId="2" applyFont="1" applyFill="1" applyBorder="1" applyAlignment="1">
      <alignment vertical="center" wrapText="1"/>
    </xf>
    <xf numFmtId="0" fontId="6" fillId="7" borderId="0" xfId="2" applyFont="1" applyFill="1" applyBorder="1" applyAlignment="1">
      <alignment vertical="center" wrapText="1"/>
    </xf>
    <xf numFmtId="178" fontId="3" fillId="7" borderId="0" xfId="2" applyNumberFormat="1" applyFont="1" applyFill="1" applyBorder="1" applyAlignment="1">
      <alignment horizontal="left" wrapText="1"/>
    </xf>
    <xf numFmtId="0" fontId="199" fillId="26" borderId="16" xfId="10" quotePrefix="1" applyFont="1" applyFill="1" applyBorder="1" applyAlignment="1">
      <alignment horizontal="left" vertical="center" wrapText="1"/>
    </xf>
    <xf numFmtId="0" fontId="286" fillId="26" borderId="16" xfId="2" applyFont="1" applyFill="1" applyBorder="1" applyAlignment="1">
      <alignment horizontal="left" vertical="center" wrapText="1"/>
    </xf>
    <xf numFmtId="0" fontId="199" fillId="26" borderId="16" xfId="10" quotePrefix="1" applyFont="1" applyFill="1" applyBorder="1" applyAlignment="1" applyProtection="1">
      <alignment horizontal="left" vertical="center" wrapText="1"/>
    </xf>
    <xf numFmtId="0" fontId="286" fillId="26" borderId="16" xfId="2" applyFont="1" applyFill="1" applyBorder="1" applyAlignment="1" applyProtection="1">
      <alignment horizontal="left" vertical="center" wrapText="1"/>
    </xf>
    <xf numFmtId="0" fontId="3" fillId="0" borderId="0" xfId="2" applyFont="1" applyFill="1" applyAlignment="1" applyProtection="1">
      <alignment horizontal="left" vertical="center" wrapText="1"/>
    </xf>
    <xf numFmtId="0" fontId="209" fillId="30" borderId="16" xfId="2" applyFont="1" applyFill="1" applyBorder="1" applyAlignment="1">
      <alignment vertical="center" wrapText="1"/>
    </xf>
    <xf numFmtId="0" fontId="289" fillId="30" borderId="16" xfId="2" applyFont="1" applyFill="1" applyBorder="1" applyAlignment="1">
      <alignment vertical="center" wrapText="1"/>
    </xf>
    <xf numFmtId="0" fontId="3" fillId="0" borderId="0" xfId="2" applyFont="1" applyFill="1" applyBorder="1" applyAlignment="1" applyProtection="1">
      <alignment horizontal="left" vertical="center" wrapText="1"/>
    </xf>
    <xf numFmtId="0" fontId="5" fillId="0" borderId="0" xfId="2" applyFont="1" applyFill="1" applyBorder="1" applyAlignment="1" applyProtection="1">
      <alignment vertical="center" wrapText="1"/>
    </xf>
    <xf numFmtId="0" fontId="209" fillId="30" borderId="16" xfId="10" applyFont="1" applyFill="1" applyBorder="1" applyAlignment="1">
      <alignment horizontal="left" vertical="center" wrapText="1"/>
    </xf>
    <xf numFmtId="0" fontId="288" fillId="30" borderId="16" xfId="2" applyFont="1" applyFill="1" applyBorder="1" applyAlignment="1">
      <alignment horizontal="left" vertical="center" wrapText="1"/>
    </xf>
    <xf numFmtId="0" fontId="209" fillId="30" borderId="16" xfId="10" applyFont="1" applyFill="1" applyBorder="1" applyAlignment="1">
      <alignment horizontal="left" vertical="center"/>
    </xf>
    <xf numFmtId="0" fontId="209" fillId="30" borderId="16" xfId="10" applyFont="1" applyFill="1" applyBorder="1" applyAlignment="1">
      <alignment vertical="center" wrapText="1"/>
    </xf>
    <xf numFmtId="0" fontId="288" fillId="30" borderId="16" xfId="2" applyFont="1" applyFill="1" applyBorder="1" applyAlignment="1">
      <alignment vertical="center" wrapText="1"/>
    </xf>
    <xf numFmtId="0" fontId="209" fillId="30" borderId="16" xfId="10" quotePrefix="1" applyFont="1" applyFill="1" applyBorder="1" applyAlignment="1">
      <alignment horizontal="left" vertical="center" wrapText="1"/>
    </xf>
    <xf numFmtId="0" fontId="289" fillId="30" borderId="16" xfId="2" applyFont="1" applyFill="1" applyBorder="1" applyAlignment="1">
      <alignment horizontal="left" vertical="center" wrapText="1"/>
    </xf>
    <xf numFmtId="0" fontId="209" fillId="30" borderId="16" xfId="10" quotePrefix="1" applyFont="1" applyFill="1" applyBorder="1" applyAlignment="1">
      <alignment horizontal="left" vertical="center"/>
    </xf>
    <xf numFmtId="0" fontId="209" fillId="30" borderId="12" xfId="10" applyFont="1" applyFill="1" applyBorder="1" applyAlignment="1">
      <alignment vertical="center" wrapText="1"/>
    </xf>
    <xf numFmtId="0" fontId="209" fillId="30" borderId="88" xfId="10" applyFont="1" applyFill="1" applyBorder="1" applyAlignment="1">
      <alignment horizontal="left" vertical="center"/>
    </xf>
    <xf numFmtId="3" fontId="287" fillId="17" borderId="100" xfId="2" applyNumberFormat="1" applyFont="1" applyFill="1" applyBorder="1" applyAlignment="1" applyProtection="1">
      <alignment horizontal="center" vertical="center"/>
      <protection locked="0"/>
    </xf>
    <xf numFmtId="3" fontId="287" fillId="17" borderId="16" xfId="2" applyNumberFormat="1" applyFont="1" applyFill="1" applyBorder="1" applyAlignment="1" applyProtection="1">
      <alignment horizontal="center" vertical="center"/>
      <protection locked="0"/>
    </xf>
    <xf numFmtId="3" fontId="287" fillId="17" borderId="4" xfId="2" applyNumberFormat="1" applyFont="1" applyFill="1" applyBorder="1" applyAlignment="1" applyProtection="1">
      <alignment horizontal="center" vertical="center"/>
      <protection locked="0"/>
    </xf>
    <xf numFmtId="0" fontId="209" fillId="30" borderId="16" xfId="2" applyFont="1" applyFill="1" applyBorder="1" applyAlignment="1">
      <alignment horizontal="left" vertical="center"/>
    </xf>
    <xf numFmtId="0" fontId="209" fillId="30" borderId="16" xfId="2" applyFont="1" applyFill="1" applyBorder="1" applyAlignment="1">
      <alignment horizontal="left" vertical="center" wrapText="1"/>
    </xf>
    <xf numFmtId="0" fontId="209" fillId="30" borderId="88" xfId="2" applyFont="1" applyFill="1" applyBorder="1" applyAlignment="1">
      <alignment horizontal="left" vertical="center" wrapText="1"/>
    </xf>
    <xf numFmtId="0" fontId="14" fillId="15" borderId="164" xfId="2" applyFont="1" applyFill="1" applyBorder="1" applyAlignment="1" applyProtection="1">
      <alignment horizontal="center"/>
    </xf>
    <xf numFmtId="0" fontId="14" fillId="15" borderId="12" xfId="2" applyFont="1" applyFill="1" applyBorder="1" applyAlignment="1" applyProtection="1">
      <alignment horizontal="center"/>
    </xf>
    <xf numFmtId="0" fontId="14" fillId="15" borderId="50" xfId="2" applyFont="1" applyFill="1" applyBorder="1" applyAlignment="1" applyProtection="1">
      <alignment horizontal="center" vertical="center"/>
    </xf>
    <xf numFmtId="14" fontId="40" fillId="17" borderId="100" xfId="7" applyNumberFormat="1" applyFont="1" applyFill="1" applyBorder="1" applyAlignment="1" applyProtection="1">
      <alignment horizontal="center" vertical="center"/>
      <protection locked="0"/>
    </xf>
    <xf numFmtId="14" fontId="40" fillId="17" borderId="4" xfId="7" applyNumberFormat="1" applyFont="1" applyFill="1" applyBorder="1" applyAlignment="1" applyProtection="1">
      <alignment horizontal="center" vertical="center"/>
      <protection locked="0"/>
    </xf>
    <xf numFmtId="0" fontId="166" fillId="24" borderId="100" xfId="17" applyFill="1" applyBorder="1" applyAlignment="1" applyProtection="1">
      <alignment horizontal="center" vertical="center"/>
      <protection locked="0"/>
    </xf>
    <xf numFmtId="0" fontId="57" fillId="24" borderId="16" xfId="2" applyFont="1" applyFill="1" applyBorder="1" applyAlignment="1" applyProtection="1">
      <alignment horizontal="center" vertical="center"/>
      <protection locked="0"/>
    </xf>
    <xf numFmtId="0" fontId="57" fillId="24" borderId="4" xfId="2" applyFont="1" applyFill="1" applyBorder="1" applyAlignment="1" applyProtection="1">
      <alignment horizontal="center" vertical="center"/>
      <protection locked="0"/>
    </xf>
    <xf numFmtId="1" fontId="181" fillId="24" borderId="100" xfId="2" applyNumberFormat="1" applyFont="1" applyFill="1" applyBorder="1" applyAlignment="1" applyProtection="1">
      <alignment horizontal="center" vertical="center"/>
      <protection locked="0"/>
    </xf>
    <xf numFmtId="1" fontId="181" fillId="24" borderId="4" xfId="2" applyNumberFormat="1" applyFont="1" applyFill="1" applyBorder="1" applyAlignment="1" applyProtection="1">
      <alignment horizontal="center" vertical="center"/>
      <protection locked="0"/>
    </xf>
    <xf numFmtId="0" fontId="3" fillId="15" borderId="50" xfId="2" applyFont="1" applyFill="1" applyBorder="1" applyAlignment="1">
      <alignment horizontal="right" vertical="top" wrapText="1"/>
    </xf>
    <xf numFmtId="0" fontId="3" fillId="15" borderId="0" xfId="2" applyFont="1" applyFill="1" applyAlignment="1">
      <alignment horizontal="right" vertical="top" wrapText="1"/>
    </xf>
    <xf numFmtId="3" fontId="214" fillId="17" borderId="100" xfId="2" applyNumberFormat="1" applyFont="1" applyFill="1" applyBorder="1" applyAlignment="1" applyProtection="1">
      <alignment horizontal="center" vertical="center"/>
      <protection locked="0"/>
    </xf>
    <xf numFmtId="3" fontId="214" fillId="17" borderId="16" xfId="2" applyNumberFormat="1" applyFont="1" applyFill="1" applyBorder="1" applyAlignment="1" applyProtection="1">
      <alignment horizontal="center" vertical="center"/>
      <protection locked="0"/>
    </xf>
    <xf numFmtId="3" fontId="214" fillId="17" borderId="4" xfId="2" applyNumberFormat="1" applyFont="1" applyFill="1" applyBorder="1" applyAlignment="1" applyProtection="1">
      <alignment horizontal="center" vertical="center"/>
      <protection locked="0"/>
    </xf>
    <xf numFmtId="0" fontId="155" fillId="0" borderId="0" xfId="0" applyFont="1" applyFill="1" applyBorder="1" applyAlignment="1">
      <alignment horizontal="left" vertical="center" wrapText="1"/>
    </xf>
    <xf numFmtId="0" fontId="144" fillId="0" borderId="0" xfId="0" quotePrefix="1" applyFont="1" applyFill="1" applyBorder="1" applyAlignment="1" applyProtection="1">
      <alignment horizontal="center" vertical="center"/>
    </xf>
    <xf numFmtId="0" fontId="144" fillId="0" borderId="117" xfId="0" applyFont="1" applyFill="1" applyBorder="1" applyAlignment="1" applyProtection="1">
      <alignment horizontal="center" vertical="center" wrapText="1"/>
    </xf>
    <xf numFmtId="0" fontId="144" fillId="0" borderId="73" xfId="0" applyFont="1" applyFill="1" applyBorder="1" applyAlignment="1" applyProtection="1">
      <alignment horizontal="center" vertical="center" wrapText="1"/>
    </xf>
    <xf numFmtId="0" fontId="144" fillId="0" borderId="123" xfId="0" applyFont="1" applyFill="1" applyBorder="1" applyAlignment="1" applyProtection="1">
      <alignment horizontal="center" vertical="center" wrapText="1"/>
    </xf>
    <xf numFmtId="0" fontId="145" fillId="0" borderId="117" xfId="0" applyFont="1" applyFill="1" applyBorder="1" applyAlignment="1" applyProtection="1">
      <alignment horizontal="center" vertical="center" wrapText="1"/>
    </xf>
    <xf numFmtId="0" fontId="145" fillId="0" borderId="73" xfId="0" applyFont="1" applyFill="1" applyBorder="1" applyAlignment="1" applyProtection="1">
      <alignment horizontal="center" vertical="center" wrapText="1"/>
    </xf>
    <xf numFmtId="0" fontId="145" fillId="0" borderId="123" xfId="0" applyFont="1" applyFill="1" applyBorder="1" applyAlignment="1" applyProtection="1">
      <alignment horizontal="center" vertical="center" wrapText="1"/>
    </xf>
    <xf numFmtId="0" fontId="144" fillId="49" borderId="124" xfId="0" applyFont="1" applyFill="1" applyBorder="1" applyAlignment="1" applyProtection="1">
      <alignment horizontal="center" vertical="center" wrapText="1"/>
    </xf>
    <xf numFmtId="0" fontId="144" fillId="49" borderId="126" xfId="0" applyFont="1" applyFill="1" applyBorder="1" applyAlignment="1" applyProtection="1">
      <alignment horizontal="center" vertical="center" wrapText="1"/>
    </xf>
    <xf numFmtId="0" fontId="144" fillId="49" borderId="186" xfId="0" applyFont="1" applyFill="1" applyBorder="1" applyAlignment="1" applyProtection="1">
      <alignment horizontal="center" vertical="center" wrapText="1"/>
    </xf>
    <xf numFmtId="0" fontId="36" fillId="0" borderId="117" xfId="0" applyFont="1" applyFill="1" applyBorder="1" applyAlignment="1" applyProtection="1">
      <alignment horizontal="center" vertical="center" wrapText="1"/>
    </xf>
    <xf numFmtId="0" fontId="36" fillId="0" borderId="123" xfId="0" applyFont="1" applyFill="1" applyBorder="1" applyAlignment="1" applyProtection="1">
      <alignment horizontal="center" vertical="center" wrapText="1"/>
    </xf>
  </cellXfs>
  <cellStyles count="18">
    <cellStyle name="Hyperlink 2" xfId="1"/>
    <cellStyle name="Normal 2" xfId="2"/>
    <cellStyle name="Normal 3" xfId="3"/>
    <cellStyle name="Normal 3 2" xfId="4"/>
    <cellStyle name="Normal 4" xfId="5"/>
    <cellStyle name="Normal_B3_2013" xfId="6"/>
    <cellStyle name="Normal_BIN 7301,7311 and 6301" xfId="7"/>
    <cellStyle name="Normal_COA-2001-ZAPOVED-No-81-29012002-ANNEX" xfId="8"/>
    <cellStyle name="Normal_DOMV" xfId="9"/>
    <cellStyle name="Normal_EBK_PROJECT_2001-last" xfId="10"/>
    <cellStyle name="Normal_EBK-2002-draft" xfId="11"/>
    <cellStyle name="Normal_MAKET" xfId="12"/>
    <cellStyle name="Normal_Sheet2" xfId="13"/>
    <cellStyle name="Normal_TRIAL-BALANCE-2001-MAKET" xfId="14"/>
    <cellStyle name="Normal_ZADACHA" xfId="15"/>
    <cellStyle name="Запетая" xfId="16" builtinId="3"/>
    <cellStyle name="Нормален" xfId="0" builtinId="0"/>
    <cellStyle name="Хипервръзка" xfId="17" builtinId="8"/>
  </cellStyles>
  <dxfs count="802">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0000"/>
        </patternFill>
      </fill>
    </dxf>
    <dxf>
      <fill>
        <patternFill>
          <bgColor rgb="FFFF0000"/>
        </patternFill>
      </fill>
    </dxf>
    <dxf>
      <fill>
        <patternFill>
          <bgColor rgb="FFFF0000"/>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FF00"/>
        </patternFill>
      </fill>
    </dxf>
    <dxf>
      <fill>
        <patternFill>
          <bgColor rgb="FFFFFF00"/>
        </patternFill>
      </fill>
    </dxf>
    <dxf>
      <font>
        <color rgb="FFFFFF00"/>
        <name val="Cambria"/>
        <scheme val="none"/>
      </font>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ill>
        <patternFill>
          <bgColor rgb="FFFF0000"/>
        </patternFill>
      </fill>
    </dxf>
    <dxf>
      <fill>
        <patternFill>
          <bgColor rgb="FFFF0000"/>
        </patternFill>
      </fill>
    </dxf>
    <dxf>
      <numFmt numFmtId="186" formatCode="0&quot; &quot;0&quot; &quot;0&quot; &quot;0"/>
    </dxf>
    <dxf>
      <numFmt numFmtId="193" formatCode="0000&quot; &quot;0000"/>
    </dxf>
    <dxf>
      <numFmt numFmtId="192" formatCode="0000&quot; &quot;0000&quot; &quot;0000"/>
    </dxf>
    <dxf>
      <numFmt numFmtId="191" formatCode="0000&quot; &quot;0000&quot; &quot;0000&quot; &quot;0000"/>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99"/>
      </font>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numFmt numFmtId="182" formatCode="0000"/>
    </dxf>
    <dxf>
      <numFmt numFmtId="193" formatCode="0000&quot; &quot;0000"/>
    </dxf>
    <dxf>
      <numFmt numFmtId="192" formatCode="0000&quot; &quot;0000&quot; &quot;0000"/>
    </dxf>
    <dxf>
      <numFmt numFmtId="191" formatCode="0000&quot; &quot;0000&quot; &quot;0000&quot; &quot;0000"/>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0FDCF"/>
      </font>
    </dxf>
    <dxf>
      <font>
        <color rgb="FFFFFF00"/>
      </font>
      <numFmt numFmtId="190" formatCode="#,##0;\(#,##0\)"/>
      <fill>
        <patternFill>
          <bgColor rgb="FFFF0000"/>
        </patternFill>
      </fill>
    </dxf>
    <dxf>
      <font>
        <color rgb="FFFFFF00"/>
      </font>
      <numFmt numFmtId="190" formatCode="#,##0;\(#,##0\)"/>
      <fill>
        <patternFill>
          <bgColor rgb="FFFF0000"/>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FFFFCC"/>
      </font>
    </dxf>
    <dxf>
      <font>
        <color rgb="FFFFFFCC"/>
      </font>
      <numFmt numFmtId="1" formatCode="0"/>
      <fill>
        <patternFill>
          <bgColor rgb="FFFFFFCC"/>
        </patternFill>
      </fill>
    </dxf>
    <dxf>
      <numFmt numFmtId="182" formatCode="0000"/>
    </dxf>
    <dxf>
      <numFmt numFmtId="193" formatCode="0000&quot; &quot;0000"/>
    </dxf>
    <dxf>
      <numFmt numFmtId="192" formatCode="0000&quot; &quot;0000&quot; &quot;0000"/>
    </dxf>
    <dxf>
      <numFmt numFmtId="191" formatCode="0000&quot; &quot;0000&quot; &quot;0000&quot; &quot;0000"/>
    </dxf>
    <dxf>
      <font>
        <color rgb="FFFFFF00"/>
      </font>
      <numFmt numFmtId="190" formatCode="#,##0;\(#,##0\)"/>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90"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90" formatCode="#,##0;\(#,##0\)"/>
      <fill>
        <patternFill>
          <bgColor rgb="FFFF0000"/>
        </patternFill>
      </fill>
    </dxf>
    <dxf>
      <font>
        <color rgb="FFFFFF00"/>
      </font>
      <numFmt numFmtId="190" formatCode="#,##0;\(#,##0\)"/>
      <fill>
        <patternFill>
          <bgColor rgb="FFFF0000"/>
        </patternFill>
      </fill>
    </dxf>
    <dxf>
      <font>
        <color rgb="FFFFFF00"/>
      </font>
      <numFmt numFmtId="190" formatCode="#,##0;\(#,##0\)"/>
      <fill>
        <patternFill>
          <bgColor rgb="FFFF0000"/>
        </patternFill>
      </fill>
    </dxf>
    <dxf>
      <font>
        <color rgb="FFFFFF00"/>
      </font>
      <numFmt numFmtId="190" formatCode="#,##0;\(#,##0\)"/>
      <fill>
        <patternFill>
          <bgColor rgb="FFFF0000"/>
        </patternFill>
      </fill>
    </dxf>
    <dxf>
      <font>
        <color rgb="FFFFFF00"/>
      </font>
      <numFmt numFmtId="190" formatCode="#,##0;\(#,##0\)"/>
      <fill>
        <patternFill>
          <bgColor rgb="FFFF0000"/>
        </patternFill>
      </fill>
    </dxf>
    <dxf>
      <font>
        <color rgb="FFFFFF00"/>
      </font>
      <numFmt numFmtId="190" formatCode="#,##0;\(#,##0\)"/>
      <fill>
        <patternFill>
          <bgColor rgb="FFFF0000"/>
        </patternFill>
      </fill>
    </dxf>
    <dxf>
      <font>
        <color rgb="FFFFFF00"/>
      </font>
      <numFmt numFmtId="190"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numFmt numFmtId="190"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comments" Target="../comments2.x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vmlDrawing" Target="../drawings/vmlDrawing2.vml"/><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4"/>
  <dimension ref="A1:AA209"/>
  <sheetViews>
    <sheetView showZeros="0" zoomScale="85" zoomScaleNormal="85" workbookViewId="0">
      <pane xSplit="5" ySplit="10" topLeftCell="F11" activePane="bottomRight" state="frozen"/>
      <selection pane="topRight" activeCell="D1" sqref="D1"/>
      <selection pane="bottomLeft" activeCell="A11" sqref="A11"/>
      <selection pane="bottomRight" activeCell="B2" sqref="B2:D2"/>
    </sheetView>
  </sheetViews>
  <sheetFormatPr defaultRowHeight="15"/>
  <cols>
    <col min="1" max="1" width="3.7109375" style="1358" customWidth="1"/>
    <col min="2" max="2" width="20.140625" style="1358" customWidth="1"/>
    <col min="3" max="3" width="22.42578125" style="1358" customWidth="1"/>
    <col min="4" max="4" width="34.5703125" style="1358" customWidth="1"/>
    <col min="5" max="5" width="0.7109375" style="1358" customWidth="1"/>
    <col min="6" max="7" width="17.140625" style="1358" customWidth="1"/>
    <col min="8" max="8" width="0.7109375" style="1358" customWidth="1"/>
    <col min="9" max="9" width="16.7109375" style="1358" customWidth="1"/>
    <col min="10" max="10" width="17.140625" style="1358" customWidth="1"/>
    <col min="11" max="11" width="0.7109375" style="1358" customWidth="1"/>
    <col min="12" max="12" width="17.140625" style="1358" customWidth="1"/>
    <col min="13" max="13" width="0.7109375" style="1358" customWidth="1"/>
    <col min="14" max="14" width="17.140625" style="1358" customWidth="1"/>
    <col min="15" max="15" width="3.5703125" style="1358" customWidth="1"/>
    <col min="16" max="17" width="20" style="1359" customWidth="1"/>
    <col min="18" max="18" width="1.140625" style="1359" customWidth="1"/>
    <col min="19" max="19" width="59.5703125" style="1358" customWidth="1"/>
    <col min="20" max="21" width="12.28515625" style="1358" customWidth="1"/>
    <col min="22" max="22" width="1.140625" style="1358" customWidth="1"/>
    <col min="23" max="24" width="12.28515625" style="1358" customWidth="1"/>
    <col min="25" max="26" width="9.140625" style="1358"/>
    <col min="27" max="27" width="10.42578125" style="1358" customWidth="1"/>
    <col min="28" max="16384" width="9.140625" style="1358"/>
  </cols>
  <sheetData>
    <row r="1" spans="1:27" s="1018" customFormat="1" ht="15.75" customHeight="1">
      <c r="A1" s="1006"/>
      <c r="B1" s="1007" t="s">
        <v>987</v>
      </c>
      <c r="C1" s="1007"/>
      <c r="D1" s="1007"/>
      <c r="E1" s="1008"/>
      <c r="F1" s="1009" t="s">
        <v>970</v>
      </c>
      <c r="G1" s="1010" t="s">
        <v>988</v>
      </c>
      <c r="H1" s="1008"/>
      <c r="I1" s="1011" t="s">
        <v>989</v>
      </c>
      <c r="J1" s="1011"/>
      <c r="K1" s="1008"/>
      <c r="L1" s="1012" t="s">
        <v>990</v>
      </c>
      <c r="M1" s="1008"/>
      <c r="N1" s="1013"/>
      <c r="O1" s="1008"/>
      <c r="P1" s="1014" t="s">
        <v>991</v>
      </c>
      <c r="Q1" s="1015"/>
      <c r="R1" s="1016"/>
      <c r="S1" s="1006"/>
      <c r="T1" s="1006"/>
      <c r="U1" s="1006"/>
      <c r="V1" s="1006"/>
      <c r="W1" s="1017"/>
      <c r="X1" s="1017"/>
      <c r="Y1" s="1017"/>
      <c r="Z1" s="1017"/>
      <c r="AA1" s="1017"/>
    </row>
    <row r="2" spans="1:27" s="1027" customFormat="1" ht="20.25" customHeight="1">
      <c r="A2" s="1006"/>
      <c r="B2" s="1774" t="str">
        <f>+OTCHET!B9</f>
        <v>ДГ ЩАСТЛИВО ДЕТСТВО</v>
      </c>
      <c r="C2" s="1775"/>
      <c r="D2" s="1776"/>
      <c r="E2" s="1019"/>
      <c r="F2" s="1020">
        <f>+OTCHET!H9</f>
        <v>0</v>
      </c>
      <c r="G2" s="1021" t="str">
        <f>+OTCHET!F12</f>
        <v>6611</v>
      </c>
      <c r="H2" s="1022"/>
      <c r="I2" s="1777">
        <f>+OTCHET!H607</f>
        <v>0</v>
      </c>
      <c r="J2" s="1778"/>
      <c r="K2" s="1013"/>
      <c r="L2" s="1779">
        <f>OTCHET!H605</f>
        <v>0</v>
      </c>
      <c r="M2" s="1780"/>
      <c r="N2" s="1781"/>
      <c r="O2" s="1023"/>
      <c r="P2" s="1024">
        <f>OTCHET!E15</f>
        <v>0</v>
      </c>
      <c r="Q2" s="1025" t="str">
        <f>OTCHET!F15</f>
        <v>БЮДЖЕТ</v>
      </c>
      <c r="R2" s="1026"/>
      <c r="S2" s="1006" t="s">
        <v>992</v>
      </c>
      <c r="T2" s="1782">
        <f>+OTCHET!I9</f>
        <v>0</v>
      </c>
      <c r="U2" s="1783"/>
      <c r="V2" s="1023"/>
      <c r="W2" s="1017"/>
      <c r="X2" s="1017"/>
      <c r="Y2" s="1017"/>
      <c r="Z2" s="1017"/>
      <c r="AA2" s="1017"/>
    </row>
    <row r="3" spans="1:27" s="1027" customFormat="1" ht="4.5" customHeight="1">
      <c r="A3" s="1006"/>
      <c r="B3" s="1028"/>
      <c r="C3" s="1028"/>
      <c r="D3" s="1028"/>
      <c r="E3" s="1019"/>
      <c r="F3" s="1029"/>
      <c r="G3" s="1023"/>
      <c r="H3" s="1022"/>
      <c r="I3" s="1023"/>
      <c r="J3" s="1023"/>
      <c r="K3" s="1022"/>
      <c r="L3" s="1013"/>
      <c r="M3" s="1008"/>
      <c r="N3" s="1013"/>
      <c r="O3" s="1023"/>
      <c r="P3" s="1030"/>
      <c r="Q3" s="1026"/>
      <c r="R3" s="1026"/>
      <c r="S3" s="1006"/>
      <c r="T3" s="1006"/>
      <c r="U3" s="1006"/>
      <c r="V3" s="1023"/>
      <c r="W3" s="1017"/>
      <c r="X3" s="1017"/>
      <c r="Y3" s="1017"/>
      <c r="Z3" s="1017"/>
      <c r="AA3" s="1017"/>
    </row>
    <row r="4" spans="1:27" s="1027" customFormat="1" ht="18.75" customHeight="1">
      <c r="A4" s="1006"/>
      <c r="B4" s="1031" t="s">
        <v>993</v>
      </c>
      <c r="C4" s="1031"/>
      <c r="D4" s="1031"/>
      <c r="E4" s="1032"/>
      <c r="F4" s="1031"/>
      <c r="G4" s="1033"/>
      <c r="H4" s="1033"/>
      <c r="I4" s="1033"/>
      <c r="J4" s="1033" t="s">
        <v>994</v>
      </c>
      <c r="K4" s="1022"/>
      <c r="L4" s="1034">
        <f>+Q4</f>
        <v>2020</v>
      </c>
      <c r="M4" s="1035"/>
      <c r="N4" s="1035"/>
      <c r="O4" s="1023"/>
      <c r="P4" s="1036" t="s">
        <v>994</v>
      </c>
      <c r="Q4" s="1034">
        <f>+OTCHET!C3</f>
        <v>2020</v>
      </c>
      <c r="R4" s="1026"/>
      <c r="S4" s="1784" t="s">
        <v>995</v>
      </c>
      <c r="T4" s="1784"/>
      <c r="U4" s="1784"/>
      <c r="V4" s="1006"/>
      <c r="W4" s="1017"/>
      <c r="X4" s="1017"/>
      <c r="Y4" s="1017"/>
      <c r="Z4" s="1017"/>
      <c r="AA4" s="1017"/>
    </row>
    <row r="5" spans="1:27" s="1027" customFormat="1" ht="2.25" customHeight="1">
      <c r="A5" s="1022"/>
      <c r="B5" s="1037"/>
      <c r="C5" s="1037"/>
      <c r="D5" s="1037"/>
      <c r="E5" s="1037"/>
      <c r="F5" s="1037"/>
      <c r="G5" s="1038"/>
      <c r="H5" s="1037"/>
      <c r="I5" s="1038"/>
      <c r="J5" s="1039"/>
      <c r="K5" s="1022"/>
      <c r="L5" s="1023"/>
      <c r="M5" s="1023"/>
      <c r="N5" s="1022"/>
      <c r="O5" s="1023"/>
      <c r="P5" s="1023"/>
      <c r="Q5" s="1040"/>
      <c r="R5" s="1026"/>
      <c r="S5" s="1006"/>
      <c r="T5" s="1006"/>
      <c r="U5" s="1006"/>
      <c r="V5" s="1006"/>
      <c r="W5" s="1017"/>
      <c r="X5" s="1017"/>
      <c r="Y5" s="1017"/>
      <c r="Z5" s="1017"/>
      <c r="AA5" s="1017"/>
    </row>
    <row r="6" spans="1:27" s="1018" customFormat="1" ht="17.25" customHeight="1">
      <c r="A6" s="1006"/>
      <c r="B6" s="1031" t="s">
        <v>996</v>
      </c>
      <c r="C6" s="1031"/>
      <c r="D6" s="1031"/>
      <c r="E6" s="1032"/>
      <c r="F6" s="1041"/>
      <c r="G6" s="1041"/>
      <c r="H6" s="1032"/>
      <c r="I6" s="1041"/>
      <c r="J6" s="1042"/>
      <c r="K6" s="1019"/>
      <c r="L6" s="1043" t="str">
        <f>OTCHET!F9</f>
        <v>30.06.2020</v>
      </c>
      <c r="M6" s="1019"/>
      <c r="N6" s="1044" t="s">
        <v>997</v>
      </c>
      <c r="O6" s="1008"/>
      <c r="P6" s="1045" t="str">
        <f>OTCHET!F9</f>
        <v>30.06.2020</v>
      </c>
      <c r="Q6" s="1044" t="s">
        <v>997</v>
      </c>
      <c r="R6" s="1046"/>
      <c r="S6" s="1785">
        <f>+Q4</f>
        <v>2020</v>
      </c>
      <c r="T6" s="1785"/>
      <c r="U6" s="1785"/>
      <c r="V6" s="1006"/>
      <c r="W6" s="1017"/>
      <c r="X6" s="1017"/>
      <c r="Y6" s="1017"/>
      <c r="Z6" s="1017"/>
      <c r="AA6" s="1017"/>
    </row>
    <row r="7" spans="1:27" s="1018" customFormat="1" ht="4.5" customHeight="1" thickBot="1">
      <c r="A7" s="1006"/>
      <c r="B7" s="1047"/>
      <c r="C7" s="1047"/>
      <c r="D7" s="1047"/>
      <c r="E7" s="1019"/>
      <c r="F7" s="1048"/>
      <c r="G7" s="1048"/>
      <c r="H7" s="1019"/>
      <c r="I7" s="1048"/>
      <c r="J7" s="1048"/>
      <c r="K7" s="1019"/>
      <c r="L7" s="1048"/>
      <c r="M7" s="1019"/>
      <c r="N7" s="1048"/>
      <c r="O7" s="1049"/>
      <c r="P7" s="1050"/>
      <c r="Q7" s="1050"/>
      <c r="R7" s="1046"/>
      <c r="S7" s="1051"/>
      <c r="T7" s="1051"/>
      <c r="U7" s="1051"/>
      <c r="V7" s="1008"/>
      <c r="W7" s="1017"/>
      <c r="X7" s="1017"/>
      <c r="Y7" s="1017"/>
      <c r="Z7" s="1017"/>
    </row>
    <row r="8" spans="1:27" s="1018" customFormat="1" ht="57" customHeight="1">
      <c r="A8" s="1006"/>
      <c r="B8" s="1052"/>
      <c r="C8" s="1053"/>
      <c r="D8" s="1054"/>
      <c r="E8" s="1019"/>
      <c r="F8" s="1055" t="s">
        <v>998</v>
      </c>
      <c r="G8" s="1056" t="s">
        <v>999</v>
      </c>
      <c r="H8" s="1019"/>
      <c r="I8" s="1057" t="s">
        <v>1000</v>
      </c>
      <c r="J8" s="1058" t="s">
        <v>1001</v>
      </c>
      <c r="K8" s="1019"/>
      <c r="L8" s="1059" t="s">
        <v>1002</v>
      </c>
      <c r="M8" s="1019"/>
      <c r="N8" s="1060" t="s">
        <v>1003</v>
      </c>
      <c r="O8" s="1061"/>
      <c r="P8" s="1062" t="s">
        <v>1004</v>
      </c>
      <c r="Q8" s="1063" t="s">
        <v>1005</v>
      </c>
      <c r="R8" s="1046"/>
      <c r="S8" s="1786" t="s">
        <v>974</v>
      </c>
      <c r="T8" s="1787"/>
      <c r="U8" s="1788"/>
      <c r="V8" s="1008"/>
      <c r="W8" s="1017"/>
      <c r="X8" s="1017"/>
      <c r="Y8" s="1017"/>
      <c r="Z8" s="1017"/>
    </row>
    <row r="9" spans="1:27" s="1018" customFormat="1" ht="18" customHeight="1" thickBot="1">
      <c r="A9" s="1006"/>
      <c r="B9" s="1064" t="s">
        <v>1006</v>
      </c>
      <c r="C9" s="1065"/>
      <c r="D9" s="1066"/>
      <c r="E9" s="1019"/>
      <c r="F9" s="1067">
        <f>+L4</f>
        <v>2020</v>
      </c>
      <c r="G9" s="1068" t="str">
        <f>+L6</f>
        <v>30.06.2020</v>
      </c>
      <c r="H9" s="1019"/>
      <c r="I9" s="1069">
        <f>+L4</f>
        <v>2020</v>
      </c>
      <c r="J9" s="1070" t="str">
        <f>+L6</f>
        <v>30.06.2020</v>
      </c>
      <c r="K9" s="1071"/>
      <c r="L9" s="1072" t="str">
        <f>+L6</f>
        <v>30.06.2020</v>
      </c>
      <c r="M9" s="1071"/>
      <c r="N9" s="1073" t="str">
        <f>+L6</f>
        <v>30.06.2020</v>
      </c>
      <c r="O9" s="1074"/>
      <c r="P9" s="1075">
        <f>+L4</f>
        <v>2020</v>
      </c>
      <c r="Q9" s="1073" t="str">
        <f>+L6</f>
        <v>30.06.2020</v>
      </c>
      <c r="R9" s="1046"/>
      <c r="S9" s="1789" t="s">
        <v>975</v>
      </c>
      <c r="T9" s="1790"/>
      <c r="U9" s="1791"/>
      <c r="V9" s="1076"/>
      <c r="W9" s="1017"/>
      <c r="X9" s="1017"/>
      <c r="Y9" s="1017"/>
      <c r="Z9" s="1017"/>
    </row>
    <row r="10" spans="1:27" s="1018" customFormat="1" ht="15.75">
      <c r="A10" s="1006"/>
      <c r="B10" s="1077" t="s">
        <v>1007</v>
      </c>
      <c r="C10" s="1078"/>
      <c r="D10" s="1079"/>
      <c r="E10" s="1019"/>
      <c r="F10" s="1080" t="s">
        <v>173</v>
      </c>
      <c r="G10" s="1081" t="s">
        <v>174</v>
      </c>
      <c r="H10" s="1019"/>
      <c r="I10" s="1080" t="s">
        <v>716</v>
      </c>
      <c r="J10" s="1081" t="s">
        <v>717</v>
      </c>
      <c r="K10" s="1019"/>
      <c r="L10" s="1081" t="s">
        <v>696</v>
      </c>
      <c r="M10" s="1019"/>
      <c r="N10" s="1082" t="s">
        <v>1008</v>
      </c>
      <c r="O10" s="1083"/>
      <c r="P10" s="1084" t="s">
        <v>173</v>
      </c>
      <c r="Q10" s="1085" t="s">
        <v>174</v>
      </c>
      <c r="R10" s="1046"/>
      <c r="S10" s="1086"/>
      <c r="T10" s="1087"/>
      <c r="U10" s="1088"/>
      <c r="V10" s="1076"/>
      <c r="W10" s="1017"/>
      <c r="X10" s="1017"/>
      <c r="Y10" s="1017"/>
      <c r="Z10" s="1017"/>
    </row>
    <row r="11" spans="1:27" s="1018" customFormat="1" ht="15.75">
      <c r="A11" s="1089"/>
      <c r="B11" s="1090" t="s">
        <v>1009</v>
      </c>
      <c r="C11" s="1091"/>
      <c r="D11" s="1092"/>
      <c r="E11" s="1019"/>
      <c r="F11" s="1093"/>
      <c r="G11" s="1094"/>
      <c r="H11" s="1019"/>
      <c r="I11" s="1093"/>
      <c r="J11" s="1093"/>
      <c r="K11" s="1095"/>
      <c r="L11" s="1093"/>
      <c r="M11" s="1095"/>
      <c r="N11" s="1096"/>
      <c r="O11" s="1097"/>
      <c r="P11" s="1093"/>
      <c r="Q11" s="1093"/>
      <c r="R11" s="1046"/>
      <c r="S11" s="1090" t="s">
        <v>1009</v>
      </c>
      <c r="T11" s="1091"/>
      <c r="U11" s="1092"/>
      <c r="V11" s="1076"/>
      <c r="W11" s="1017"/>
      <c r="X11" s="1017"/>
      <c r="Y11" s="1017"/>
      <c r="Z11" s="1017"/>
    </row>
    <row r="12" spans="1:27" s="1018" customFormat="1" ht="15.75">
      <c r="A12" s="1089"/>
      <c r="B12" s="1098" t="s">
        <v>1010</v>
      </c>
      <c r="C12" s="1099"/>
      <c r="D12" s="1100"/>
      <c r="E12" s="1019"/>
      <c r="F12" s="1101"/>
      <c r="G12" s="1102"/>
      <c r="H12" s="1019"/>
      <c r="I12" s="1101"/>
      <c r="J12" s="1101"/>
      <c r="K12" s="1095"/>
      <c r="L12" s="1101"/>
      <c r="M12" s="1095"/>
      <c r="N12" s="1103"/>
      <c r="O12" s="1097"/>
      <c r="P12" s="1101"/>
      <c r="Q12" s="1101"/>
      <c r="R12" s="1046"/>
      <c r="S12" s="1098" t="s">
        <v>1010</v>
      </c>
      <c r="T12" s="1099"/>
      <c r="U12" s="1100"/>
      <c r="V12" s="1076"/>
      <c r="W12" s="1017"/>
      <c r="X12" s="1017"/>
      <c r="Y12" s="1017"/>
      <c r="Z12" s="1017"/>
    </row>
    <row r="13" spans="1:27" s="1018" customFormat="1" ht="15.75">
      <c r="A13" s="1089"/>
      <c r="B13" s="1104" t="s">
        <v>1011</v>
      </c>
      <c r="C13" s="1105"/>
      <c r="D13" s="1106"/>
      <c r="E13" s="1019"/>
      <c r="F13" s="1107">
        <f>+IF($P$2=0,$P13,0)</f>
        <v>0</v>
      </c>
      <c r="G13" s="1108">
        <f>+IF($P$2=0,$Q13,0)</f>
        <v>0</v>
      </c>
      <c r="H13" s="1019"/>
      <c r="I13" s="1107">
        <f>+IF(OR($P$2=98,$P$2=42,$P$2=96,$P$2=97),$P13,0)</f>
        <v>0</v>
      </c>
      <c r="J13" s="1108">
        <f>+IF(OR($P$2=98,$P$2=42,$P$2=96,$P$2=97),$Q13,0)</f>
        <v>0</v>
      </c>
      <c r="K13" s="1095"/>
      <c r="L13" s="1108">
        <f>+IF($P$2=33,$Q13,0)</f>
        <v>0</v>
      </c>
      <c r="M13" s="1095"/>
      <c r="N13" s="1109">
        <f>+ROUND(+G13+J13+L13,0)</f>
        <v>0</v>
      </c>
      <c r="O13" s="1097"/>
      <c r="P13" s="1107">
        <f>+ROUND(OTCHET!E22+OTCHET!E28+OTCHET!E33+OTCHET!E39+OTCHET!E47+OTCHET!E52+OTCHET!E58+OTCHET!E61+OTCHET!E64+OTCHET!E65+OTCHET!E72+OTCHET!E73,0)</f>
        <v>0</v>
      </c>
      <c r="Q13" s="1108">
        <f>+ROUND(OTCHET!L22+OTCHET!L28+OTCHET!L33+OTCHET!L39+OTCHET!L47+OTCHET!L52+OTCHET!L58+OTCHET!L61+OTCHET!L64+OTCHET!L65+OTCHET!L72+OTCHET!L73,0)</f>
        <v>0</v>
      </c>
      <c r="R13" s="1046"/>
      <c r="S13" s="1792" t="s">
        <v>1012</v>
      </c>
      <c r="T13" s="1793"/>
      <c r="U13" s="1794"/>
      <c r="V13" s="1076"/>
      <c r="W13" s="1017"/>
      <c r="X13" s="1017"/>
      <c r="Y13" s="1017"/>
      <c r="Z13" s="1017"/>
    </row>
    <row r="14" spans="1:27" s="1018" customFormat="1" ht="15.75">
      <c r="A14" s="1089"/>
      <c r="B14" s="1110" t="s">
        <v>2101</v>
      </c>
      <c r="C14" s="1111"/>
      <c r="D14" s="1112"/>
      <c r="E14" s="1019"/>
      <c r="F14" s="1113">
        <f t="shared" ref="F14:F22" si="0">+IF($P$2=0,$P14,0)</f>
        <v>0</v>
      </c>
      <c r="G14" s="1114">
        <f t="shared" ref="G14:G22" si="1">+IF($P$2=0,$Q14,0)</f>
        <v>0</v>
      </c>
      <c r="H14" s="1019"/>
      <c r="I14" s="1113">
        <f t="shared" ref="I14:I22" si="2">+IF(OR($P$2=98,$P$2=42,$P$2=96,$P$2=97),$P14,0)</f>
        <v>0</v>
      </c>
      <c r="J14" s="1114">
        <f t="shared" ref="J14:J22" si="3">+IF(OR($P$2=98,$P$2=42,$P$2=96,$P$2=97),$Q14,0)</f>
        <v>0</v>
      </c>
      <c r="K14" s="1095"/>
      <c r="L14" s="1114">
        <f t="shared" ref="L14:L22" si="4">+IF($P$2=33,$Q14,0)</f>
        <v>0</v>
      </c>
      <c r="M14" s="1095"/>
      <c r="N14" s="1115">
        <f t="shared" ref="N14:N22" si="5">+ROUND(+G14+J14+L14,0)</f>
        <v>0</v>
      </c>
      <c r="O14" s="1097"/>
      <c r="P14" s="1113">
        <f>+ROUND(+OTCHET!E90+OTCHET!E93+OTCHET!E94+OTCHET!E115+OTCHET!E116,0)</f>
        <v>0</v>
      </c>
      <c r="Q14" s="1114">
        <f>+ROUND(+OTCHET!L90+OTCHET!L93+OTCHET!L94+OTCHET!L115+OTCHET!L116,0)</f>
        <v>0</v>
      </c>
      <c r="R14" s="1046"/>
      <c r="S14" s="1795" t="s">
        <v>2088</v>
      </c>
      <c r="T14" s="1796"/>
      <c r="U14" s="1797"/>
      <c r="V14" s="1076"/>
      <c r="W14" s="1017"/>
      <c r="X14" s="1017"/>
      <c r="Y14" s="1017"/>
      <c r="Z14" s="1017"/>
    </row>
    <row r="15" spans="1:27" s="1018" customFormat="1" ht="15.75">
      <c r="A15" s="1089"/>
      <c r="B15" s="1154" t="s">
        <v>2086</v>
      </c>
      <c r="C15" s="1747"/>
      <c r="D15" s="1748"/>
      <c r="E15" s="1019"/>
      <c r="F15" s="1155">
        <f>+IF($P$2=0,$P15,0)</f>
        <v>0</v>
      </c>
      <c r="G15" s="1156">
        <f>+IF($P$2=0,$Q15,0)</f>
        <v>0</v>
      </c>
      <c r="H15" s="1019"/>
      <c r="I15" s="1155">
        <f>+IF(OR($P$2=98,$P$2=42,$P$2=96,$P$2=97),$P15,0)</f>
        <v>0</v>
      </c>
      <c r="J15" s="1156">
        <f>+IF(OR($P$2=98,$P$2=42,$P$2=96,$P$2=97),$Q15,0)</f>
        <v>0</v>
      </c>
      <c r="K15" s="1095"/>
      <c r="L15" s="1156">
        <f>+IF($P$2=33,$Q15,0)</f>
        <v>0</v>
      </c>
      <c r="M15" s="1095"/>
      <c r="N15" s="1157">
        <f>+ROUND(+G15+J15+L15,0)</f>
        <v>0</v>
      </c>
      <c r="O15" s="1097"/>
      <c r="P15" s="1155">
        <f>+ROUND(+OTCHET!E115+OTCHET!E116,0)</f>
        <v>0</v>
      </c>
      <c r="Q15" s="1156">
        <f>+OTCHET!L115+OTCHET!L116</f>
        <v>0</v>
      </c>
      <c r="R15" s="1046"/>
      <c r="S15" s="1798" t="s">
        <v>2087</v>
      </c>
      <c r="T15" s="1799"/>
      <c r="U15" s="1800"/>
      <c r="V15" s="1076"/>
      <c r="W15" s="1017"/>
      <c r="X15" s="1017"/>
      <c r="Y15" s="1017"/>
      <c r="Z15" s="1017"/>
    </row>
    <row r="16" spans="1:27" s="1018" customFormat="1" ht="15.75">
      <c r="A16" s="1089"/>
      <c r="B16" s="1110" t="s">
        <v>1013</v>
      </c>
      <c r="C16" s="1111"/>
      <c r="D16" s="1112"/>
      <c r="E16" s="1019"/>
      <c r="F16" s="1113">
        <f t="shared" si="0"/>
        <v>0</v>
      </c>
      <c r="G16" s="1114">
        <f t="shared" si="1"/>
        <v>0</v>
      </c>
      <c r="H16" s="1019"/>
      <c r="I16" s="1113">
        <f t="shared" si="2"/>
        <v>0</v>
      </c>
      <c r="J16" s="1114">
        <f t="shared" si="3"/>
        <v>0</v>
      </c>
      <c r="K16" s="1095"/>
      <c r="L16" s="1114">
        <f t="shared" si="4"/>
        <v>0</v>
      </c>
      <c r="M16" s="1095"/>
      <c r="N16" s="1115">
        <f t="shared" si="5"/>
        <v>0</v>
      </c>
      <c r="O16" s="1097"/>
      <c r="P16" s="1113">
        <f>+ROUND(+OTCHET!E110+OTCHET!E111,0)</f>
        <v>0</v>
      </c>
      <c r="Q16" s="1114">
        <f>+ROUND(+OTCHET!L110+OTCHET!L111,0)</f>
        <v>0</v>
      </c>
      <c r="R16" s="1046"/>
      <c r="S16" s="1795" t="s">
        <v>1014</v>
      </c>
      <c r="T16" s="1796"/>
      <c r="U16" s="1797"/>
      <c r="V16" s="1076"/>
      <c r="W16" s="1017"/>
      <c r="X16" s="1017"/>
      <c r="Y16" s="1017"/>
      <c r="Z16" s="1017"/>
    </row>
    <row r="17" spans="1:26" s="1018" customFormat="1" ht="15.75">
      <c r="A17" s="1089"/>
      <c r="B17" s="1110" t="s">
        <v>1015</v>
      </c>
      <c r="C17" s="1111"/>
      <c r="D17" s="1112"/>
      <c r="E17" s="1019"/>
      <c r="F17" s="1113">
        <f t="shared" si="0"/>
        <v>0</v>
      </c>
      <c r="G17" s="1114">
        <f t="shared" si="1"/>
        <v>0</v>
      </c>
      <c r="H17" s="1019"/>
      <c r="I17" s="1113">
        <f t="shared" si="2"/>
        <v>0</v>
      </c>
      <c r="J17" s="1114">
        <f t="shared" si="3"/>
        <v>0</v>
      </c>
      <c r="K17" s="1095"/>
      <c r="L17" s="1114">
        <f t="shared" si="4"/>
        <v>0</v>
      </c>
      <c r="M17" s="1095"/>
      <c r="N17" s="1115">
        <f t="shared" si="5"/>
        <v>0</v>
      </c>
      <c r="O17" s="1097"/>
      <c r="P17" s="1113">
        <f>+ROUND(OTCHET!E77,0)</f>
        <v>0</v>
      </c>
      <c r="Q17" s="1114">
        <f>+ROUND(OTCHET!L77,0)</f>
        <v>0</v>
      </c>
      <c r="R17" s="1046"/>
      <c r="S17" s="1795" t="s">
        <v>1016</v>
      </c>
      <c r="T17" s="1796"/>
      <c r="U17" s="1797"/>
      <c r="V17" s="1076"/>
      <c r="W17" s="1017"/>
      <c r="X17" s="1017"/>
      <c r="Y17" s="1017"/>
      <c r="Z17" s="1017"/>
    </row>
    <row r="18" spans="1:26" s="1018" customFormat="1" ht="15.75">
      <c r="A18" s="1089"/>
      <c r="B18" s="1110" t="s">
        <v>1017</v>
      </c>
      <c r="C18" s="1111"/>
      <c r="D18" s="1112"/>
      <c r="E18" s="1019"/>
      <c r="F18" s="1113">
        <f t="shared" si="0"/>
        <v>0</v>
      </c>
      <c r="G18" s="1114">
        <f t="shared" si="1"/>
        <v>0</v>
      </c>
      <c r="H18" s="1019"/>
      <c r="I18" s="1113">
        <f t="shared" si="2"/>
        <v>0</v>
      </c>
      <c r="J18" s="1114">
        <f t="shared" si="3"/>
        <v>0</v>
      </c>
      <c r="K18" s="1095"/>
      <c r="L18" s="1114">
        <f t="shared" si="4"/>
        <v>0</v>
      </c>
      <c r="M18" s="1095"/>
      <c r="N18" s="1115">
        <f t="shared" si="5"/>
        <v>0</v>
      </c>
      <c r="O18" s="1097"/>
      <c r="P18" s="1113">
        <f>+ROUND(OTCHET!E78+OTCHET!E79,0)</f>
        <v>0</v>
      </c>
      <c r="Q18" s="1114">
        <f>+ROUND(OTCHET!L78+OTCHET!L79,0)</f>
        <v>0</v>
      </c>
      <c r="R18" s="1046"/>
      <c r="S18" s="1795" t="s">
        <v>1018</v>
      </c>
      <c r="T18" s="1796"/>
      <c r="U18" s="1797"/>
      <c r="V18" s="1076"/>
      <c r="W18" s="1017"/>
      <c r="X18" s="1017"/>
      <c r="Y18" s="1017"/>
      <c r="Z18" s="1017"/>
    </row>
    <row r="19" spans="1:26" s="1018" customFormat="1" ht="15.75">
      <c r="A19" s="1089"/>
      <c r="B19" s="1110" t="s">
        <v>1019</v>
      </c>
      <c r="C19" s="1111"/>
      <c r="D19" s="1112"/>
      <c r="E19" s="1019"/>
      <c r="F19" s="1113">
        <f t="shared" si="0"/>
        <v>0</v>
      </c>
      <c r="G19" s="1114">
        <f t="shared" si="1"/>
        <v>0</v>
      </c>
      <c r="H19" s="1019"/>
      <c r="I19" s="1113">
        <f t="shared" si="2"/>
        <v>0</v>
      </c>
      <c r="J19" s="1114">
        <f t="shared" si="3"/>
        <v>0</v>
      </c>
      <c r="K19" s="1095"/>
      <c r="L19" s="1114">
        <f t="shared" si="4"/>
        <v>0</v>
      </c>
      <c r="M19" s="1095"/>
      <c r="N19" s="1115">
        <f t="shared" si="5"/>
        <v>0</v>
      </c>
      <c r="O19" s="1097"/>
      <c r="P19" s="1113">
        <f>+ROUND(OTCHET!E137++OTCHET!E138,0)</f>
        <v>0</v>
      </c>
      <c r="Q19" s="1114">
        <f>+ROUND(OTCHET!L137++OTCHET!L138,0)</f>
        <v>0</v>
      </c>
      <c r="R19" s="1046"/>
      <c r="S19" s="1795" t="s">
        <v>1020</v>
      </c>
      <c r="T19" s="1796"/>
      <c r="U19" s="1797"/>
      <c r="V19" s="1076"/>
      <c r="W19" s="1017"/>
      <c r="X19" s="1017"/>
      <c r="Y19" s="1017"/>
      <c r="Z19" s="1017"/>
    </row>
    <row r="20" spans="1:26" s="1018" customFormat="1" ht="15.75">
      <c r="A20" s="1089"/>
      <c r="B20" s="1110" t="s">
        <v>1021</v>
      </c>
      <c r="C20" s="1111"/>
      <c r="D20" s="1112"/>
      <c r="E20" s="1019"/>
      <c r="F20" s="1113">
        <f t="shared" si="0"/>
        <v>0</v>
      </c>
      <c r="G20" s="1114">
        <f t="shared" si="1"/>
        <v>0</v>
      </c>
      <c r="H20" s="1019"/>
      <c r="I20" s="1113">
        <f t="shared" si="2"/>
        <v>0</v>
      </c>
      <c r="J20" s="1114">
        <f t="shared" si="3"/>
        <v>0</v>
      </c>
      <c r="K20" s="1095"/>
      <c r="L20" s="1114">
        <f t="shared" si="4"/>
        <v>0</v>
      </c>
      <c r="M20" s="1095"/>
      <c r="N20" s="1115">
        <f t="shared" si="5"/>
        <v>0</v>
      </c>
      <c r="O20" s="1097"/>
      <c r="P20" s="1113">
        <f>+ROUND(+SUM(OTCHET!E81:E89),0)</f>
        <v>0</v>
      </c>
      <c r="Q20" s="1114">
        <f>+ROUND(+SUM(OTCHET!L81:L89),0)</f>
        <v>0</v>
      </c>
      <c r="R20" s="1046"/>
      <c r="S20" s="1795" t="s">
        <v>1022</v>
      </c>
      <c r="T20" s="1796"/>
      <c r="U20" s="1797"/>
      <c r="V20" s="1076"/>
      <c r="W20" s="1017"/>
      <c r="X20" s="1017"/>
      <c r="Y20" s="1017"/>
      <c r="Z20" s="1017"/>
    </row>
    <row r="21" spans="1:26" s="1018" customFormat="1" ht="15.75">
      <c r="A21" s="1089"/>
      <c r="B21" s="1110" t="s">
        <v>1023</v>
      </c>
      <c r="C21" s="1111"/>
      <c r="D21" s="1112"/>
      <c r="E21" s="1019"/>
      <c r="F21" s="1113">
        <f t="shared" si="0"/>
        <v>0</v>
      </c>
      <c r="G21" s="1114">
        <f t="shared" si="1"/>
        <v>0</v>
      </c>
      <c r="H21" s="1019"/>
      <c r="I21" s="1113">
        <f t="shared" si="2"/>
        <v>0</v>
      </c>
      <c r="J21" s="1114">
        <f t="shared" si="3"/>
        <v>0</v>
      </c>
      <c r="K21" s="1095"/>
      <c r="L21" s="1114">
        <f t="shared" si="4"/>
        <v>0</v>
      </c>
      <c r="M21" s="1095"/>
      <c r="N21" s="1115">
        <f t="shared" si="5"/>
        <v>0</v>
      </c>
      <c r="O21" s="1097"/>
      <c r="P21" s="1113">
        <f>+ROUND(OTCHET!E75+OTCHET!E76+OTCHET!E80,0)</f>
        <v>0</v>
      </c>
      <c r="Q21" s="1114">
        <f>+ROUND(OTCHET!L75+OTCHET!L76+OTCHET!L80,0)</f>
        <v>0</v>
      </c>
      <c r="R21" s="1046"/>
      <c r="S21" s="1795" t="s">
        <v>1024</v>
      </c>
      <c r="T21" s="1796"/>
      <c r="U21" s="1797"/>
      <c r="V21" s="1076"/>
      <c r="W21" s="1017"/>
      <c r="X21" s="1017"/>
      <c r="Y21" s="1017"/>
      <c r="Z21" s="1017"/>
    </row>
    <row r="22" spans="1:26" s="1018" customFormat="1" ht="15.75">
      <c r="A22" s="1089"/>
      <c r="B22" s="1116" t="s">
        <v>1025</v>
      </c>
      <c r="C22" s="1117"/>
      <c r="D22" s="1118"/>
      <c r="E22" s="1019"/>
      <c r="F22" s="1119">
        <f t="shared" si="0"/>
        <v>0</v>
      </c>
      <c r="G22" s="1120">
        <f t="shared" si="1"/>
        <v>0</v>
      </c>
      <c r="H22" s="1019"/>
      <c r="I22" s="1119">
        <f t="shared" si="2"/>
        <v>0</v>
      </c>
      <c r="J22" s="1120">
        <f t="shared" si="3"/>
        <v>0</v>
      </c>
      <c r="K22" s="1095"/>
      <c r="L22" s="1120">
        <f t="shared" si="4"/>
        <v>0</v>
      </c>
      <c r="M22" s="1095"/>
      <c r="N22" s="1121">
        <f t="shared" si="5"/>
        <v>0</v>
      </c>
      <c r="O22" s="1097"/>
      <c r="P22" s="1119">
        <f>+ROUND(OTCHET!E113+OTCHET!E114+OTCHET!E120,0)</f>
        <v>0</v>
      </c>
      <c r="Q22" s="1120">
        <f>+ROUND(OTCHET!L113+OTCHET!L114+OTCHET!L120,0)</f>
        <v>0</v>
      </c>
      <c r="R22" s="1046"/>
      <c r="S22" s="1801" t="s">
        <v>2089</v>
      </c>
      <c r="T22" s="1802"/>
      <c r="U22" s="1803"/>
      <c r="V22" s="1076"/>
      <c r="W22" s="1017"/>
      <c r="X22" s="1017"/>
      <c r="Y22" s="1017"/>
      <c r="Z22" s="1017"/>
    </row>
    <row r="23" spans="1:26" s="1018" customFormat="1" ht="15.75">
      <c r="A23" s="1089"/>
      <c r="B23" s="1122" t="s">
        <v>1026</v>
      </c>
      <c r="C23" s="1123"/>
      <c r="D23" s="1124"/>
      <c r="E23" s="1019"/>
      <c r="F23" s="1125">
        <f>+ROUND(+SUM(F13,F14,F16,F17,F18,F19,F20,F21,F22),0)</f>
        <v>0</v>
      </c>
      <c r="G23" s="1125">
        <f>+ROUND(+SUM(G13,G14,G16,G17,G18,G19,G20,G21,G22),0)</f>
        <v>0</v>
      </c>
      <c r="H23" s="1019"/>
      <c r="I23" s="1125">
        <f>+ROUND(+SUM(I13,I14,I16,I17,I18,I19,I20,I21,I22),0)</f>
        <v>0</v>
      </c>
      <c r="J23" s="1125">
        <f>+ROUND(+SUM(J13,J14,J16,J17,J18,J19,J20,J21,J22),0)</f>
        <v>0</v>
      </c>
      <c r="K23" s="1095"/>
      <c r="L23" s="1125">
        <f>+ROUND(+SUM(L13,L14,L16,L17,L18,L19,L20,L21,L22),0)</f>
        <v>0</v>
      </c>
      <c r="M23" s="1095"/>
      <c r="N23" s="1125">
        <f>+ROUND(+SUM(N13,N14,N16,N17,N18,N19,N20,N21,N22),0)</f>
        <v>0</v>
      </c>
      <c r="O23" s="1097"/>
      <c r="P23" s="1125">
        <f>+ROUND(+SUM(P13,P14,P16,P17,P18,P19,P20,P21,P22),0)</f>
        <v>0</v>
      </c>
      <c r="Q23" s="1125">
        <f>+ROUND(+SUM(Q13,Q14,Q16,Q17,Q18,Q19,Q20,Q21,Q22),0)</f>
        <v>0</v>
      </c>
      <c r="R23" s="1046"/>
      <c r="S23" s="1804" t="s">
        <v>1027</v>
      </c>
      <c r="T23" s="1805"/>
      <c r="U23" s="1806"/>
      <c r="V23" s="1076"/>
      <c r="W23" s="1017"/>
      <c r="X23" s="1017"/>
      <c r="Y23" s="1017"/>
      <c r="Z23" s="1017"/>
    </row>
    <row r="24" spans="1:26" s="1018" customFormat="1" ht="15.75">
      <c r="A24" s="1089"/>
      <c r="B24" s="1098" t="s">
        <v>1028</v>
      </c>
      <c r="C24" s="1099"/>
      <c r="D24" s="1100"/>
      <c r="E24" s="1019"/>
      <c r="F24" s="1093"/>
      <c r="G24" s="1094"/>
      <c r="H24" s="1019"/>
      <c r="I24" s="1093"/>
      <c r="J24" s="1094"/>
      <c r="K24" s="1095"/>
      <c r="L24" s="1094"/>
      <c r="M24" s="1095"/>
      <c r="N24" s="1128"/>
      <c r="O24" s="1097"/>
      <c r="P24" s="1093"/>
      <c r="Q24" s="1094"/>
      <c r="R24" s="1046"/>
      <c r="S24" s="1098" t="s">
        <v>1028</v>
      </c>
      <c r="T24" s="1099"/>
      <c r="U24" s="1100"/>
      <c r="V24" s="1076"/>
      <c r="W24" s="1017"/>
      <c r="X24" s="1017"/>
      <c r="Y24" s="1017"/>
      <c r="Z24" s="1017"/>
    </row>
    <row r="25" spans="1:26" s="1018" customFormat="1" ht="15.75">
      <c r="A25" s="1089"/>
      <c r="B25" s="1104" t="s">
        <v>1029</v>
      </c>
      <c r="C25" s="1105"/>
      <c r="D25" s="1106"/>
      <c r="E25" s="1019"/>
      <c r="F25" s="1107">
        <f>+IF($P$2=0,$P25,0)</f>
        <v>0</v>
      </c>
      <c r="G25" s="1108">
        <f>+IF($P$2=0,$Q25,0)</f>
        <v>0</v>
      </c>
      <c r="H25" s="1019"/>
      <c r="I25" s="1107">
        <f>+IF(OR($P$2=98,$P$2=42,$P$2=96,$P$2=97),$P25,0)</f>
        <v>0</v>
      </c>
      <c r="J25" s="1108">
        <f>+IF(OR($P$2=98,$P$2=42,$P$2=96,$P$2=97),$Q25,0)</f>
        <v>0</v>
      </c>
      <c r="K25" s="1095"/>
      <c r="L25" s="1108">
        <f>+IF($P$2=33,$Q25,0)</f>
        <v>0</v>
      </c>
      <c r="M25" s="1095"/>
      <c r="N25" s="1109">
        <f>+ROUND(+G25+J25+L25,0)</f>
        <v>0</v>
      </c>
      <c r="O25" s="1097"/>
      <c r="P25" s="1107">
        <f>+ROUND(OTCHET!E135,0)</f>
        <v>0</v>
      </c>
      <c r="Q25" s="1108">
        <f>+ROUND(OTCHET!L135,0)</f>
        <v>0</v>
      </c>
      <c r="R25" s="1046"/>
      <c r="S25" s="1792" t="s">
        <v>1030</v>
      </c>
      <c r="T25" s="1793"/>
      <c r="U25" s="1794"/>
      <c r="V25" s="1076"/>
      <c r="W25" s="1017"/>
      <c r="X25" s="1017"/>
      <c r="Y25" s="1017"/>
      <c r="Z25" s="1017"/>
    </row>
    <row r="26" spans="1:26" s="1018" customFormat="1" ht="15.75">
      <c r="A26" s="1089"/>
      <c r="B26" s="1110" t="s">
        <v>1031</v>
      </c>
      <c r="C26" s="1111"/>
      <c r="D26" s="1112"/>
      <c r="E26" s="1019"/>
      <c r="F26" s="1113">
        <f>+IF($P$2=0,$P26,0)</f>
        <v>0</v>
      </c>
      <c r="G26" s="1114">
        <f>+IF($P$2=0,$Q26,0)</f>
        <v>0</v>
      </c>
      <c r="H26" s="1019"/>
      <c r="I26" s="1113">
        <f>+IF(OR($P$2=98,$P$2=42,$P$2=96,$P$2=97),$P26,0)</f>
        <v>0</v>
      </c>
      <c r="J26" s="1114">
        <f>+IF(OR($P$2=98,$P$2=42,$P$2=96,$P$2=97),$Q26,0)</f>
        <v>0</v>
      </c>
      <c r="K26" s="1095"/>
      <c r="L26" s="1114">
        <f>+IF($P$2=33,$Q26,0)</f>
        <v>0</v>
      </c>
      <c r="M26" s="1095"/>
      <c r="N26" s="1115">
        <f>+ROUND(+G26+J26+L26,0)</f>
        <v>0</v>
      </c>
      <c r="O26" s="1097"/>
      <c r="P26" s="1113">
        <f>+ROUND(+SUM(OTCHET!E126:E134)+OTCHET!E136,0)</f>
        <v>0</v>
      </c>
      <c r="Q26" s="1114">
        <f>+ROUND(+SUM(OTCHET!L126:L134)+OTCHET!L136,0)</f>
        <v>0</v>
      </c>
      <c r="R26" s="1046"/>
      <c r="S26" s="1795" t="s">
        <v>1032</v>
      </c>
      <c r="T26" s="1796"/>
      <c r="U26" s="1797"/>
      <c r="V26" s="1076"/>
      <c r="W26" s="1017"/>
      <c r="X26" s="1017"/>
      <c r="Y26" s="1017"/>
      <c r="Z26" s="1017"/>
    </row>
    <row r="27" spans="1:26" s="1018" customFormat="1" ht="15.75">
      <c r="A27" s="1089"/>
      <c r="B27" s="1116" t="s">
        <v>1033</v>
      </c>
      <c r="C27" s="1117"/>
      <c r="D27" s="1118"/>
      <c r="E27" s="1019"/>
      <c r="F27" s="1119">
        <f>+IF($P$2=0,$P27,0)</f>
        <v>0</v>
      </c>
      <c r="G27" s="1120">
        <f>+IF($P$2=0,$Q27,0)</f>
        <v>0</v>
      </c>
      <c r="H27" s="1019"/>
      <c r="I27" s="1119">
        <f>+IF(OR($P$2=98,$P$2=42,$P$2=96,$P$2=97),$P27,0)</f>
        <v>0</v>
      </c>
      <c r="J27" s="1120">
        <f>+IF(OR($P$2=98,$P$2=42,$P$2=96,$P$2=97),$Q27,0)</f>
        <v>0</v>
      </c>
      <c r="K27" s="1095"/>
      <c r="L27" s="1120">
        <f>+IF($P$2=33,$Q27,0)</f>
        <v>0</v>
      </c>
      <c r="M27" s="1095"/>
      <c r="N27" s="1121">
        <f>+ROUND(+G27+J27+L27,0)</f>
        <v>0</v>
      </c>
      <c r="O27" s="1097"/>
      <c r="P27" s="1119">
        <f>+ROUND(+OTCHET!E109,0)</f>
        <v>0</v>
      </c>
      <c r="Q27" s="1120">
        <f>+ROUND(+OTCHET!L109,0)</f>
        <v>0</v>
      </c>
      <c r="R27" s="1046"/>
      <c r="S27" s="1801" t="s">
        <v>1034</v>
      </c>
      <c r="T27" s="1802"/>
      <c r="U27" s="1803"/>
      <c r="V27" s="1076"/>
      <c r="W27" s="1017"/>
      <c r="X27" s="1017"/>
      <c r="Y27" s="1017"/>
      <c r="Z27" s="1017"/>
    </row>
    <row r="28" spans="1:26" s="1018" customFormat="1" ht="15.75">
      <c r="A28" s="1089"/>
      <c r="B28" s="1122" t="s">
        <v>1035</v>
      </c>
      <c r="C28" s="1123"/>
      <c r="D28" s="1124"/>
      <c r="E28" s="1019"/>
      <c r="F28" s="1125">
        <f>+ROUND(+SUM(F25:F27),0)</f>
        <v>0</v>
      </c>
      <c r="G28" s="1126">
        <f>+ROUND(+SUM(G25:G27),0)</f>
        <v>0</v>
      </c>
      <c r="H28" s="1019"/>
      <c r="I28" s="1125">
        <f>+ROUND(+SUM(I25:I27),0)</f>
        <v>0</v>
      </c>
      <c r="J28" s="1126">
        <f>+ROUND(+SUM(J25:J27),0)</f>
        <v>0</v>
      </c>
      <c r="K28" s="1095"/>
      <c r="L28" s="1126">
        <f>+ROUND(+SUM(L25:L27),0)</f>
        <v>0</v>
      </c>
      <c r="M28" s="1095"/>
      <c r="N28" s="1127">
        <f>+ROUND(+SUM(N25:N27),0)</f>
        <v>0</v>
      </c>
      <c r="O28" s="1097"/>
      <c r="P28" s="1125">
        <f>+ROUND(+SUM(P25:P27),0)</f>
        <v>0</v>
      </c>
      <c r="Q28" s="1126">
        <f>+ROUND(+SUM(Q25:Q27),0)</f>
        <v>0</v>
      </c>
      <c r="R28" s="1046"/>
      <c r="S28" s="1804" t="s">
        <v>1036</v>
      </c>
      <c r="T28" s="1805"/>
      <c r="U28" s="1806"/>
      <c r="V28" s="1076"/>
      <c r="W28" s="1017"/>
      <c r="X28" s="1017"/>
      <c r="Y28" s="1017"/>
      <c r="Z28" s="1017"/>
    </row>
    <row r="29" spans="1:26" s="1018" customFormat="1" ht="6" customHeight="1">
      <c r="A29" s="1089"/>
      <c r="B29" s="1129"/>
      <c r="C29" s="1130"/>
      <c r="D29" s="1131"/>
      <c r="E29" s="1019"/>
      <c r="F29" s="1101"/>
      <c r="G29" s="1102"/>
      <c r="H29" s="1019"/>
      <c r="I29" s="1101"/>
      <c r="J29" s="1102"/>
      <c r="K29" s="1095"/>
      <c r="L29" s="1102"/>
      <c r="M29" s="1095"/>
      <c r="N29" s="1132"/>
      <c r="O29" s="1097"/>
      <c r="P29" s="1101"/>
      <c r="Q29" s="1102"/>
      <c r="R29" s="1046"/>
      <c r="S29" s="1133"/>
      <c r="T29" s="1134"/>
      <c r="U29" s="1135"/>
      <c r="V29" s="1076"/>
      <c r="W29" s="1017"/>
      <c r="X29" s="1017"/>
      <c r="Y29" s="1017"/>
      <c r="Z29" s="1017"/>
    </row>
    <row r="30" spans="1:26" s="1018" customFormat="1" ht="15.75" hidden="1">
      <c r="A30" s="1089"/>
      <c r="B30" s="1136" t="s">
        <v>1037</v>
      </c>
      <c r="C30" s="1137"/>
      <c r="D30" s="1138"/>
      <c r="E30" s="1019"/>
      <c r="F30" s="1139"/>
      <c r="G30" s="1140"/>
      <c r="H30" s="1019"/>
      <c r="I30" s="1139"/>
      <c r="J30" s="1140"/>
      <c r="K30" s="1095"/>
      <c r="L30" s="1140"/>
      <c r="M30" s="1095"/>
      <c r="N30" s="1141"/>
      <c r="O30" s="1097"/>
      <c r="P30" s="1139"/>
      <c r="Q30" s="1140"/>
      <c r="R30" s="1046"/>
      <c r="S30" s="1142"/>
      <c r="T30" s="1143"/>
      <c r="U30" s="1144"/>
      <c r="V30" s="1076"/>
      <c r="W30" s="1017"/>
      <c r="X30" s="1017"/>
      <c r="Y30" s="1017"/>
      <c r="Z30" s="1017"/>
    </row>
    <row r="31" spans="1:26" s="1018" customFormat="1" ht="15.75" hidden="1">
      <c r="A31" s="1089"/>
      <c r="B31" s="1145" t="s">
        <v>1038</v>
      </c>
      <c r="C31" s="1146"/>
      <c r="D31" s="1147"/>
      <c r="E31" s="1019"/>
      <c r="F31" s="1148"/>
      <c r="G31" s="1149"/>
      <c r="H31" s="1019"/>
      <c r="I31" s="1148"/>
      <c r="J31" s="1149"/>
      <c r="K31" s="1095"/>
      <c r="L31" s="1149"/>
      <c r="M31" s="1095"/>
      <c r="N31" s="1150"/>
      <c r="O31" s="1097"/>
      <c r="P31" s="1148"/>
      <c r="Q31" s="1149"/>
      <c r="R31" s="1046"/>
      <c r="S31" s="1151"/>
      <c r="T31" s="1152"/>
      <c r="U31" s="1153"/>
      <c r="V31" s="1076"/>
      <c r="W31" s="1017"/>
      <c r="X31" s="1017"/>
      <c r="Y31" s="1017"/>
      <c r="Z31" s="1017"/>
    </row>
    <row r="32" spans="1:26" s="1018" customFormat="1" ht="15.75" hidden="1">
      <c r="A32" s="1089"/>
      <c r="B32" s="1154" t="s">
        <v>1039</v>
      </c>
      <c r="C32" s="1146"/>
      <c r="D32" s="1147"/>
      <c r="E32" s="1019"/>
      <c r="F32" s="1155"/>
      <c r="G32" s="1156"/>
      <c r="H32" s="1019"/>
      <c r="I32" s="1155"/>
      <c r="J32" s="1156"/>
      <c r="K32" s="1095"/>
      <c r="L32" s="1156"/>
      <c r="M32" s="1095"/>
      <c r="N32" s="1157"/>
      <c r="O32" s="1097"/>
      <c r="P32" s="1155"/>
      <c r="Q32" s="1156"/>
      <c r="R32" s="1046"/>
      <c r="S32" s="1158"/>
      <c r="T32" s="1159"/>
      <c r="U32" s="1160"/>
      <c r="V32" s="1076"/>
      <c r="W32" s="1017"/>
      <c r="X32" s="1017"/>
      <c r="Y32" s="1017"/>
      <c r="Z32" s="1017"/>
    </row>
    <row r="33" spans="1:26" s="1018" customFormat="1" ht="15.75" hidden="1">
      <c r="A33" s="1089"/>
      <c r="B33" s="1154" t="s">
        <v>1040</v>
      </c>
      <c r="C33" s="1146"/>
      <c r="D33" s="1147"/>
      <c r="E33" s="1019"/>
      <c r="F33" s="1155"/>
      <c r="G33" s="1156"/>
      <c r="H33" s="1019"/>
      <c r="I33" s="1155"/>
      <c r="J33" s="1156"/>
      <c r="K33" s="1095"/>
      <c r="L33" s="1156"/>
      <c r="M33" s="1095"/>
      <c r="N33" s="1157"/>
      <c r="O33" s="1097"/>
      <c r="P33" s="1155"/>
      <c r="Q33" s="1156"/>
      <c r="R33" s="1046"/>
      <c r="S33" s="1158"/>
      <c r="T33" s="1159"/>
      <c r="U33" s="1160"/>
      <c r="V33" s="1076"/>
      <c r="W33" s="1017"/>
      <c r="X33" s="1017"/>
      <c r="Y33" s="1017"/>
      <c r="Z33" s="1017"/>
    </row>
    <row r="34" spans="1:26" s="1018" customFormat="1" ht="15.75" hidden="1">
      <c r="A34" s="1089"/>
      <c r="B34" s="1161" t="s">
        <v>1041</v>
      </c>
      <c r="C34" s="1146"/>
      <c r="D34" s="1147"/>
      <c r="E34" s="1019"/>
      <c r="F34" s="1162"/>
      <c r="G34" s="1163"/>
      <c r="H34" s="1019"/>
      <c r="I34" s="1162"/>
      <c r="J34" s="1163"/>
      <c r="K34" s="1095"/>
      <c r="L34" s="1163"/>
      <c r="M34" s="1095"/>
      <c r="N34" s="1164"/>
      <c r="O34" s="1097"/>
      <c r="P34" s="1162"/>
      <c r="Q34" s="1163"/>
      <c r="R34" s="1046"/>
      <c r="S34" s="1165"/>
      <c r="T34" s="1166"/>
      <c r="U34" s="1167"/>
      <c r="V34" s="1076"/>
      <c r="W34" s="1017"/>
      <c r="X34" s="1017"/>
      <c r="Y34" s="1017"/>
      <c r="Z34" s="1017"/>
    </row>
    <row r="35" spans="1:26" s="1018" customFormat="1" ht="15.75">
      <c r="A35" s="1089"/>
      <c r="B35" s="1122" t="s">
        <v>1042</v>
      </c>
      <c r="C35" s="1123"/>
      <c r="D35" s="1124"/>
      <c r="E35" s="1019"/>
      <c r="F35" s="1125">
        <f>+IF($P$2=0,$P35,0)</f>
        <v>0</v>
      </c>
      <c r="G35" s="1126">
        <f>+IF($P$2=0,$Q35,0)</f>
        <v>0</v>
      </c>
      <c r="H35" s="1019"/>
      <c r="I35" s="1125">
        <f>+IF(OR($P$2=98,$P$2=42,$P$2=96,$P$2=97),$P35,0)</f>
        <v>0</v>
      </c>
      <c r="J35" s="1126">
        <f>+IF(OR($P$2=98,$P$2=42,$P$2=96,$P$2=97),$Q35,0)</f>
        <v>0</v>
      </c>
      <c r="K35" s="1095"/>
      <c r="L35" s="1126">
        <f>+IF($P$2=33,$Q35,0)</f>
        <v>0</v>
      </c>
      <c r="M35" s="1095"/>
      <c r="N35" s="1127">
        <f t="shared" ref="N35:N40" si="6">+ROUND(+G35+J35+L35,0)</f>
        <v>0</v>
      </c>
      <c r="O35" s="1097"/>
      <c r="P35" s="1125">
        <f>+ROUND(+OTCHET!E121+OTCHET!E119,0)</f>
        <v>0</v>
      </c>
      <c r="Q35" s="1126">
        <f>+ROUND(+OTCHET!L121+OTCHET!L119,0)</f>
        <v>0</v>
      </c>
      <c r="R35" s="1046"/>
      <c r="S35" s="1804" t="s">
        <v>1043</v>
      </c>
      <c r="T35" s="1805"/>
      <c r="U35" s="1806"/>
      <c r="V35" s="1076"/>
      <c r="W35" s="1017"/>
      <c r="X35" s="1017"/>
      <c r="Y35" s="1017"/>
      <c r="Z35" s="1017"/>
    </row>
    <row r="36" spans="1:26" s="1018" customFormat="1" ht="15.75">
      <c r="A36" s="1089"/>
      <c r="B36" s="1168" t="s">
        <v>1044</v>
      </c>
      <c r="C36" s="1169"/>
      <c r="D36" s="1170"/>
      <c r="E36" s="1019"/>
      <c r="F36" s="1171">
        <f>+IF($P$2=0,$P36,0)</f>
        <v>0</v>
      </c>
      <c r="G36" s="1172">
        <f>+IF($P$2=0,$Q36,0)</f>
        <v>0</v>
      </c>
      <c r="H36" s="1019"/>
      <c r="I36" s="1171">
        <f>+IF(OR($P$2=98,$P$2=42,$P$2=96,$P$2=97),$P36,0)</f>
        <v>0</v>
      </c>
      <c r="J36" s="1172">
        <f>+IF(OR($P$2=98,$P$2=42,$P$2=96,$P$2=97),$Q36,0)</f>
        <v>0</v>
      </c>
      <c r="K36" s="1095"/>
      <c r="L36" s="1172">
        <f>+IF($P$2=33,$Q36,0)</f>
        <v>0</v>
      </c>
      <c r="M36" s="1095"/>
      <c r="N36" s="1173">
        <f t="shared" si="6"/>
        <v>0</v>
      </c>
      <c r="O36" s="1097"/>
      <c r="P36" s="1171">
        <f>+ROUND(OTCHET!E122,0)</f>
        <v>0</v>
      </c>
      <c r="Q36" s="1172">
        <f>+ROUND(OTCHET!L122,0)</f>
        <v>0</v>
      </c>
      <c r="R36" s="1046"/>
      <c r="S36" s="1807" t="s">
        <v>1045</v>
      </c>
      <c r="T36" s="1808"/>
      <c r="U36" s="1809"/>
      <c r="V36" s="1076"/>
      <c r="W36" s="1017"/>
      <c r="X36" s="1017"/>
      <c r="Y36" s="1017"/>
      <c r="Z36" s="1017"/>
    </row>
    <row r="37" spans="1:26" s="1018" customFormat="1" ht="15.75">
      <c r="A37" s="1089"/>
      <c r="B37" s="1174" t="s">
        <v>1046</v>
      </c>
      <c r="C37" s="1175"/>
      <c r="D37" s="1176"/>
      <c r="E37" s="1019"/>
      <c r="F37" s="1177">
        <f>+IF($P$2=0,$P37,0)</f>
        <v>0</v>
      </c>
      <c r="G37" s="1178">
        <f>+IF($P$2=0,$Q37,0)</f>
        <v>0</v>
      </c>
      <c r="H37" s="1019"/>
      <c r="I37" s="1177">
        <f>+IF(OR($P$2=98,$P$2=42,$P$2=96,$P$2=97),$P37,0)</f>
        <v>0</v>
      </c>
      <c r="J37" s="1178">
        <f>+IF(OR($P$2=98,$P$2=42,$P$2=96,$P$2=97),$Q37,0)</f>
        <v>0</v>
      </c>
      <c r="K37" s="1095"/>
      <c r="L37" s="1178">
        <f>+IF($P$2=33,$Q37,0)</f>
        <v>0</v>
      </c>
      <c r="M37" s="1095"/>
      <c r="N37" s="1179">
        <f t="shared" si="6"/>
        <v>0</v>
      </c>
      <c r="O37" s="1097"/>
      <c r="P37" s="1177">
        <f>+ROUND(OTCHET!E123,0)</f>
        <v>0</v>
      </c>
      <c r="Q37" s="1178">
        <f>+ROUND(OTCHET!L123,0)</f>
        <v>0</v>
      </c>
      <c r="R37" s="1046"/>
      <c r="S37" s="1810" t="s">
        <v>1047</v>
      </c>
      <c r="T37" s="1811"/>
      <c r="U37" s="1812"/>
      <c r="V37" s="1076"/>
      <c r="W37" s="1017"/>
      <c r="X37" s="1017"/>
      <c r="Y37" s="1017"/>
      <c r="Z37" s="1017"/>
    </row>
    <row r="38" spans="1:26" s="1018" customFormat="1" ht="15.75">
      <c r="A38" s="1089"/>
      <c r="B38" s="1180" t="s">
        <v>1048</v>
      </c>
      <c r="C38" s="1181"/>
      <c r="D38" s="1182"/>
      <c r="E38" s="1019"/>
      <c r="F38" s="1183">
        <f>+IF($P$2=0,$P38,0)</f>
        <v>0</v>
      </c>
      <c r="G38" s="1184">
        <f>+IF($P$2=0,$Q38,0)</f>
        <v>0</v>
      </c>
      <c r="H38" s="1019"/>
      <c r="I38" s="1183">
        <f>+IF(OR($P$2=98,$P$2=42,$P$2=96,$P$2=97),$P38,0)</f>
        <v>0</v>
      </c>
      <c r="J38" s="1184">
        <f>+IF(OR($P$2=98,$P$2=42,$P$2=96,$P$2=97),$Q38,0)</f>
        <v>0</v>
      </c>
      <c r="K38" s="1095"/>
      <c r="L38" s="1184">
        <f>+IF($P$2=33,$Q38,0)</f>
        <v>0</v>
      </c>
      <c r="M38" s="1095"/>
      <c r="N38" s="1185">
        <f t="shared" si="6"/>
        <v>0</v>
      </c>
      <c r="O38" s="1097"/>
      <c r="P38" s="1183">
        <f>+ROUND(OTCHET!E124,0)</f>
        <v>0</v>
      </c>
      <c r="Q38" s="1184">
        <f>+ROUND(OTCHET!L124,0)</f>
        <v>0</v>
      </c>
      <c r="R38" s="1046"/>
      <c r="S38" s="1813" t="s">
        <v>1049</v>
      </c>
      <c r="T38" s="1814"/>
      <c r="U38" s="1815"/>
      <c r="V38" s="1076"/>
      <c r="W38" s="1017"/>
      <c r="X38" s="1017"/>
      <c r="Y38" s="1017"/>
      <c r="Z38" s="1017"/>
    </row>
    <row r="39" spans="1:26" s="1018" customFormat="1" ht="6" customHeight="1">
      <c r="A39" s="1089"/>
      <c r="B39" s="1186"/>
      <c r="C39" s="1187"/>
      <c r="D39" s="1188"/>
      <c r="E39" s="1019"/>
      <c r="F39" s="1101"/>
      <c r="G39" s="1102"/>
      <c r="H39" s="1019"/>
      <c r="I39" s="1101"/>
      <c r="J39" s="1102"/>
      <c r="K39" s="1095"/>
      <c r="L39" s="1102"/>
      <c r="M39" s="1095"/>
      <c r="N39" s="1132"/>
      <c r="O39" s="1097"/>
      <c r="P39" s="1101"/>
      <c r="Q39" s="1102"/>
      <c r="R39" s="1046"/>
      <c r="S39" s="1189"/>
      <c r="T39" s="1190"/>
      <c r="U39" s="1191"/>
      <c r="V39" s="1076"/>
      <c r="W39" s="1017"/>
      <c r="X39" s="1017"/>
      <c r="Y39" s="1017"/>
      <c r="Z39" s="1017"/>
    </row>
    <row r="40" spans="1:26" s="1018" customFormat="1" ht="15.75">
      <c r="A40" s="1089"/>
      <c r="B40" s="1122" t="s">
        <v>1050</v>
      </c>
      <c r="C40" s="1123"/>
      <c r="D40" s="1124"/>
      <c r="E40" s="1019"/>
      <c r="F40" s="1125">
        <f>+IF($P$2=0,$P40,0)</f>
        <v>0</v>
      </c>
      <c r="G40" s="1126">
        <f>+IF($P$2=0,$Q40,0)</f>
        <v>0</v>
      </c>
      <c r="H40" s="1019"/>
      <c r="I40" s="1125">
        <f>+IF(OR($P$2=98,$P$2=42,$P$2=96,$P$2=97),$P40,0)</f>
        <v>0</v>
      </c>
      <c r="J40" s="1126">
        <f>+IF(OR($P$2=98,$P$2=42,$P$2=96,$P$2=97),$Q40,0)</f>
        <v>0</v>
      </c>
      <c r="K40" s="1095"/>
      <c r="L40" s="1126">
        <f>+IF($P$2=33,$Q40,0)</f>
        <v>0</v>
      </c>
      <c r="M40" s="1095"/>
      <c r="N40" s="1127">
        <f t="shared" si="6"/>
        <v>0</v>
      </c>
      <c r="O40" s="1097"/>
      <c r="P40" s="1125">
        <f>+ROUND(OTCHET!E117+OTCHET!E118,0)</f>
        <v>0</v>
      </c>
      <c r="Q40" s="1126">
        <f>+ROUND(OTCHET!L117+OTCHET!L118,0)</f>
        <v>0</v>
      </c>
      <c r="R40" s="1046"/>
      <c r="S40" s="1804" t="s">
        <v>1051</v>
      </c>
      <c r="T40" s="1805"/>
      <c r="U40" s="1806"/>
      <c r="V40" s="1076"/>
      <c r="W40" s="1017"/>
      <c r="X40" s="1017"/>
      <c r="Y40" s="1017"/>
      <c r="Z40" s="1017"/>
    </row>
    <row r="41" spans="1:26" s="1018" customFormat="1" ht="15.75">
      <c r="A41" s="1089"/>
      <c r="B41" s="1098" t="s">
        <v>1052</v>
      </c>
      <c r="C41" s="1099"/>
      <c r="D41" s="1100"/>
      <c r="E41" s="1019"/>
      <c r="F41" s="1093"/>
      <c r="G41" s="1094"/>
      <c r="H41" s="1019"/>
      <c r="I41" s="1093"/>
      <c r="J41" s="1094"/>
      <c r="K41" s="1095"/>
      <c r="L41" s="1094"/>
      <c r="M41" s="1095"/>
      <c r="N41" s="1128"/>
      <c r="O41" s="1097"/>
      <c r="P41" s="1093"/>
      <c r="Q41" s="1094"/>
      <c r="R41" s="1046"/>
      <c r="S41" s="1098" t="s">
        <v>1052</v>
      </c>
      <c r="T41" s="1099"/>
      <c r="U41" s="1100"/>
      <c r="V41" s="1076"/>
      <c r="W41" s="1017"/>
      <c r="X41" s="1017"/>
      <c r="Y41" s="1017"/>
      <c r="Z41" s="1017"/>
    </row>
    <row r="42" spans="1:26" s="1018" customFormat="1" ht="15.75">
      <c r="A42" s="1089"/>
      <c r="B42" s="1104" t="s">
        <v>1053</v>
      </c>
      <c r="C42" s="1105"/>
      <c r="D42" s="1106"/>
      <c r="E42" s="1019"/>
      <c r="F42" s="1107">
        <f>+IF($P$2=0,$P42,0)</f>
        <v>0</v>
      </c>
      <c r="G42" s="1108">
        <f>+IF($P$2=0,$Q42,0)</f>
        <v>0</v>
      </c>
      <c r="H42" s="1019"/>
      <c r="I42" s="1107">
        <f>+IF(OR($P$2=98,$P$2=42,$P$2=96,$P$2=97),$P42,0)</f>
        <v>0</v>
      </c>
      <c r="J42" s="1108">
        <f>+IF(OR($P$2=98,$P$2=42,$P$2=96,$P$2=97),$Q42,0)</f>
        <v>0</v>
      </c>
      <c r="K42" s="1095"/>
      <c r="L42" s="1108">
        <f>+IF($P$2=33,$Q42,0)</f>
        <v>0</v>
      </c>
      <c r="M42" s="1095"/>
      <c r="N42" s="1109">
        <f>+ROUND(+G42+J42+L42,0)</f>
        <v>0</v>
      </c>
      <c r="O42" s="1097"/>
      <c r="P42" s="1107">
        <f>+ROUND(OTCHET!E143+OTCHET!E144+OTCHET!E161+OTCHET!E162,0)</f>
        <v>0</v>
      </c>
      <c r="Q42" s="1108">
        <f>+ROUND(OTCHET!L143+OTCHET!L144+OTCHET!L161+OTCHET!L162,0)</f>
        <v>0</v>
      </c>
      <c r="R42" s="1046"/>
      <c r="S42" s="1792" t="s">
        <v>1054</v>
      </c>
      <c r="T42" s="1793"/>
      <c r="U42" s="1794"/>
      <c r="V42" s="1076"/>
      <c r="W42" s="1017"/>
      <c r="X42" s="1017"/>
      <c r="Y42" s="1017"/>
      <c r="Z42" s="1017"/>
    </row>
    <row r="43" spans="1:26" s="1018" customFormat="1" ht="15.75">
      <c r="A43" s="1089"/>
      <c r="B43" s="1110" t="s">
        <v>1055</v>
      </c>
      <c r="C43" s="1111"/>
      <c r="D43" s="1112"/>
      <c r="E43" s="1019"/>
      <c r="F43" s="1113">
        <f>+IF($P$2=0,$P43,0)</f>
        <v>0</v>
      </c>
      <c r="G43" s="1114">
        <f>+IF($P$2=0,$Q43,0)</f>
        <v>0</v>
      </c>
      <c r="H43" s="1019"/>
      <c r="I43" s="1113">
        <f>+IF(OR($P$2=98,$P$2=42,$P$2=96,$P$2=97),$P43,0)</f>
        <v>0</v>
      </c>
      <c r="J43" s="1114">
        <f>+IF(OR($P$2=98,$P$2=42,$P$2=96,$P$2=97),$Q43,0)</f>
        <v>0</v>
      </c>
      <c r="K43" s="1095"/>
      <c r="L43" s="1114">
        <f>+IF($P$2=33,$Q43,0)</f>
        <v>0</v>
      </c>
      <c r="M43" s="1095"/>
      <c r="N43" s="1115">
        <f>+ROUND(+G43+J43+L43,0)</f>
        <v>0</v>
      </c>
      <c r="O43" s="1097"/>
      <c r="P43" s="1113">
        <f>+ROUND(+SUM(OTCHET!E145:E150)+SUM(OTCHET!E163:E168),0)</f>
        <v>0</v>
      </c>
      <c r="Q43" s="1114">
        <f>+ROUND(+SUM(OTCHET!L145:L150)+SUM(OTCHET!L163:L168),0)</f>
        <v>0</v>
      </c>
      <c r="R43" s="1046"/>
      <c r="S43" s="1795" t="s">
        <v>1056</v>
      </c>
      <c r="T43" s="1796"/>
      <c r="U43" s="1797"/>
      <c r="V43" s="1076"/>
      <c r="W43" s="1017"/>
      <c r="X43" s="1017"/>
      <c r="Y43" s="1017"/>
      <c r="Z43" s="1017"/>
    </row>
    <row r="44" spans="1:26" s="1018" customFormat="1" ht="15.75">
      <c r="A44" s="1089"/>
      <c r="B44" s="1110" t="s">
        <v>2104</v>
      </c>
      <c r="C44" s="1111"/>
      <c r="D44" s="1112"/>
      <c r="E44" s="1019"/>
      <c r="F44" s="1113">
        <f>+IF($P$2=0,$P44,0)</f>
        <v>0</v>
      </c>
      <c r="G44" s="1114">
        <f>+IF($P$2=0,$Q44,0)</f>
        <v>0</v>
      </c>
      <c r="H44" s="1019"/>
      <c r="I44" s="1113">
        <f>+IF(OR($P$2=98,$P$2=42,$P$2=96,$P$2=97),$P44,0)</f>
        <v>0</v>
      </c>
      <c r="J44" s="1114">
        <f>+IF(OR($P$2=98,$P$2=42,$P$2=96,$P$2=97),$Q44,0)</f>
        <v>0</v>
      </c>
      <c r="K44" s="1095"/>
      <c r="L44" s="1114">
        <f>+IF($P$2=33,$Q44,0)</f>
        <v>0</v>
      </c>
      <c r="M44" s="1095"/>
      <c r="N44" s="1115">
        <f>+ROUND(+G44+J44+L44,0)</f>
        <v>0</v>
      </c>
      <c r="O44" s="1097"/>
      <c r="P44" s="1113">
        <f>+ROUND(OTCHET!E151,0)</f>
        <v>0</v>
      </c>
      <c r="Q44" s="1114">
        <f>+ROUND(OTCHET!L151,0)</f>
        <v>0</v>
      </c>
      <c r="R44" s="1046"/>
      <c r="S44" s="1795" t="s">
        <v>1057</v>
      </c>
      <c r="T44" s="1796"/>
      <c r="U44" s="1797"/>
      <c r="V44" s="1076"/>
      <c r="W44" s="1017"/>
      <c r="X44" s="1017"/>
      <c r="Y44" s="1017"/>
      <c r="Z44" s="1017"/>
    </row>
    <row r="45" spans="1:26" s="1018" customFormat="1" ht="15.75">
      <c r="A45" s="1089"/>
      <c r="B45" s="1116" t="s">
        <v>1058</v>
      </c>
      <c r="C45" s="1117"/>
      <c r="D45" s="1118"/>
      <c r="E45" s="1019"/>
      <c r="F45" s="1119">
        <f>+IF($P$2=0,$P45,0)</f>
        <v>0</v>
      </c>
      <c r="G45" s="1120">
        <f>+IF($P$2=0,$Q45,0)</f>
        <v>0</v>
      </c>
      <c r="H45" s="1019"/>
      <c r="I45" s="1119">
        <f>+IF(OR($P$2=98,$P$2=42,$P$2=96,$P$2=97),$P45,0)</f>
        <v>0</v>
      </c>
      <c r="J45" s="1120">
        <f>+IF(OR($P$2=98,$P$2=42,$P$2=96,$P$2=97),$Q45,0)</f>
        <v>0</v>
      </c>
      <c r="K45" s="1095"/>
      <c r="L45" s="1120">
        <f>+IF($P$2=33,$Q45,0)</f>
        <v>0</v>
      </c>
      <c r="M45" s="1095"/>
      <c r="N45" s="1121">
        <f>+ROUND(+G45+J45+L45,0)</f>
        <v>0</v>
      </c>
      <c r="O45" s="1097"/>
      <c r="P45" s="1119">
        <f>+ROUND(OTCHET!E139,0)</f>
        <v>0</v>
      </c>
      <c r="Q45" s="1120">
        <f>+ROUND(OTCHET!L139,0)</f>
        <v>0</v>
      </c>
      <c r="R45" s="1046"/>
      <c r="S45" s="1801" t="s">
        <v>1059</v>
      </c>
      <c r="T45" s="1802"/>
      <c r="U45" s="1803"/>
      <c r="V45" s="1076"/>
      <c r="W45" s="1017"/>
      <c r="X45" s="1017"/>
      <c r="Y45" s="1017"/>
      <c r="Z45" s="1017"/>
    </row>
    <row r="46" spans="1:26" s="1018" customFormat="1" ht="15.75">
      <c r="A46" s="1089"/>
      <c r="B46" s="1122" t="s">
        <v>1060</v>
      </c>
      <c r="C46" s="1123"/>
      <c r="D46" s="1124"/>
      <c r="E46" s="1019"/>
      <c r="F46" s="1125">
        <f>+ROUND(+SUM(F42:F45),0)</f>
        <v>0</v>
      </c>
      <c r="G46" s="1126">
        <f>+ROUND(+SUM(G42:G45),0)</f>
        <v>0</v>
      </c>
      <c r="H46" s="1019"/>
      <c r="I46" s="1125">
        <f>+ROUND(+SUM(I42:I45),0)</f>
        <v>0</v>
      </c>
      <c r="J46" s="1126">
        <f>+ROUND(+SUM(J42:J45),0)</f>
        <v>0</v>
      </c>
      <c r="K46" s="1095"/>
      <c r="L46" s="1126">
        <f>+ROUND(+SUM(L42:L45),0)</f>
        <v>0</v>
      </c>
      <c r="M46" s="1095"/>
      <c r="N46" s="1127">
        <f>+ROUND(+SUM(N42:N45),0)</f>
        <v>0</v>
      </c>
      <c r="O46" s="1097"/>
      <c r="P46" s="1125">
        <f>+ROUND(+SUM(P42:P45),0)</f>
        <v>0</v>
      </c>
      <c r="Q46" s="1126">
        <f>+ROUND(+SUM(Q42:Q45),0)</f>
        <v>0</v>
      </c>
      <c r="R46" s="1046"/>
      <c r="S46" s="1804" t="s">
        <v>1061</v>
      </c>
      <c r="T46" s="1805"/>
      <c r="U46" s="1806"/>
      <c r="V46" s="1076"/>
      <c r="W46" s="1017"/>
      <c r="X46" s="1017"/>
      <c r="Y46" s="1017"/>
      <c r="Z46" s="1017"/>
    </row>
    <row r="47" spans="1:26" s="1018" customFormat="1" ht="6" customHeight="1">
      <c r="A47" s="1089"/>
      <c r="B47" s="1192"/>
      <c r="C47" s="1130"/>
      <c r="D47" s="1131"/>
      <c r="E47" s="1019"/>
      <c r="F47" s="1107"/>
      <c r="G47" s="1108"/>
      <c r="H47" s="1019"/>
      <c r="I47" s="1107"/>
      <c r="J47" s="1108"/>
      <c r="K47" s="1095"/>
      <c r="L47" s="1108"/>
      <c r="M47" s="1095"/>
      <c r="N47" s="1109"/>
      <c r="O47" s="1097"/>
      <c r="P47" s="1107"/>
      <c r="Q47" s="1108"/>
      <c r="R47" s="1046"/>
      <c r="S47" s="1193"/>
      <c r="T47" s="1194"/>
      <c r="U47" s="1195"/>
      <c r="V47" s="1076"/>
      <c r="W47" s="1017"/>
      <c r="X47" s="1017"/>
      <c r="Y47" s="1017"/>
      <c r="Z47" s="1017"/>
    </row>
    <row r="48" spans="1:26" s="1018" customFormat="1" ht="16.5" thickBot="1">
      <c r="A48" s="1089"/>
      <c r="B48" s="1196" t="s">
        <v>1062</v>
      </c>
      <c r="C48" s="1197"/>
      <c r="D48" s="1198"/>
      <c r="E48" s="1019"/>
      <c r="F48" s="1199">
        <f>+ROUND(F23+F28+F35+F40+F46,0)</f>
        <v>0</v>
      </c>
      <c r="G48" s="1200">
        <f>+ROUND(G23+G28+G35+G40+G46,0)</f>
        <v>0</v>
      </c>
      <c r="H48" s="1019"/>
      <c r="I48" s="1199">
        <f>+ROUND(I23+I28+I35+I40+I46,0)</f>
        <v>0</v>
      </c>
      <c r="J48" s="1200">
        <f>+ROUND(J23+J28+J35+J40+J46,0)</f>
        <v>0</v>
      </c>
      <c r="K48" s="1095"/>
      <c r="L48" s="1200">
        <f>+ROUND(L23+L28+L35+L40+L46,0)</f>
        <v>0</v>
      </c>
      <c r="M48" s="1095"/>
      <c r="N48" s="1201">
        <f>+ROUND(N23+N28+N35+N40+N46,0)</f>
        <v>0</v>
      </c>
      <c r="O48" s="1202"/>
      <c r="P48" s="1199">
        <f>+ROUND(P23+P28+P35+P40+P46,0)</f>
        <v>0</v>
      </c>
      <c r="Q48" s="1200">
        <f>+ROUND(Q23+Q28+Q35+Q40+Q46,0)</f>
        <v>0</v>
      </c>
      <c r="R48" s="1046"/>
      <c r="S48" s="1816" t="s">
        <v>1063</v>
      </c>
      <c r="T48" s="1817"/>
      <c r="U48" s="1818"/>
      <c r="V48" s="1076"/>
      <c r="W48" s="1017"/>
      <c r="X48" s="1017"/>
      <c r="Y48" s="1017"/>
      <c r="Z48" s="1017"/>
    </row>
    <row r="49" spans="1:26" s="1018" customFormat="1" ht="15.75">
      <c r="A49" s="1089"/>
      <c r="B49" s="1090" t="s">
        <v>1064</v>
      </c>
      <c r="C49" s="1091"/>
      <c r="D49" s="1092"/>
      <c r="E49" s="1019"/>
      <c r="F49" s="1101"/>
      <c r="G49" s="1102"/>
      <c r="H49" s="1019"/>
      <c r="I49" s="1101"/>
      <c r="J49" s="1102"/>
      <c r="K49" s="1095"/>
      <c r="L49" s="1102"/>
      <c r="M49" s="1095"/>
      <c r="N49" s="1132"/>
      <c r="O49" s="1097"/>
      <c r="P49" s="1101"/>
      <c r="Q49" s="1102"/>
      <c r="R49" s="1046"/>
      <c r="S49" s="1090" t="s">
        <v>1064</v>
      </c>
      <c r="T49" s="1091"/>
      <c r="U49" s="1092"/>
      <c r="V49" s="1076"/>
      <c r="W49" s="1017"/>
      <c r="X49" s="1017"/>
      <c r="Y49" s="1017"/>
      <c r="Z49" s="1017"/>
    </row>
    <row r="50" spans="1:26" s="1018" customFormat="1" ht="15.75">
      <c r="A50" s="1089"/>
      <c r="B50" s="1098" t="s">
        <v>1065</v>
      </c>
      <c r="C50" s="1099"/>
      <c r="D50" s="1100"/>
      <c r="E50" s="1203"/>
      <c r="F50" s="1101"/>
      <c r="G50" s="1102"/>
      <c r="H50" s="1019"/>
      <c r="I50" s="1101"/>
      <c r="J50" s="1102"/>
      <c r="K50" s="1095"/>
      <c r="L50" s="1102"/>
      <c r="M50" s="1095"/>
      <c r="N50" s="1132"/>
      <c r="O50" s="1097"/>
      <c r="P50" s="1101"/>
      <c r="Q50" s="1102"/>
      <c r="R50" s="1046"/>
      <c r="S50" s="1098" t="s">
        <v>1065</v>
      </c>
      <c r="T50" s="1099"/>
      <c r="U50" s="1100"/>
      <c r="V50" s="1076"/>
      <c r="W50" s="1017"/>
      <c r="X50" s="1017"/>
      <c r="Y50" s="1017"/>
      <c r="Z50" s="1017"/>
    </row>
    <row r="51" spans="1:26" s="1018" customFormat="1" ht="15.75">
      <c r="A51" s="1089"/>
      <c r="B51" s="1104" t="s">
        <v>1066</v>
      </c>
      <c r="C51" s="1105"/>
      <c r="D51" s="1106"/>
      <c r="E51" s="1203"/>
      <c r="F51" s="1101">
        <f>+IF($P$2=0,$P51,0)</f>
        <v>169536</v>
      </c>
      <c r="G51" s="1102">
        <f>+IF($P$2=0,$Q51,0)</f>
        <v>66426</v>
      </c>
      <c r="H51" s="1019"/>
      <c r="I51" s="1101">
        <f>+IF(OR($P$2=98,$P$2=42,$P$2=96,$P$2=97),$P51,0)</f>
        <v>0</v>
      </c>
      <c r="J51" s="1102">
        <f>+IF(OR($P$2=98,$P$2=42,$P$2=96,$P$2=97),$Q51,0)</f>
        <v>0</v>
      </c>
      <c r="K51" s="1095"/>
      <c r="L51" s="1102">
        <f>+IF($P$2=33,$Q51,0)</f>
        <v>0</v>
      </c>
      <c r="M51" s="1095"/>
      <c r="N51" s="1132">
        <f>+ROUND(+G51+J51+L51,0)</f>
        <v>66426</v>
      </c>
      <c r="O51" s="1097"/>
      <c r="P51" s="1101">
        <f>+ROUND(OTCHET!E205-SUM(OTCHET!E217:E219)+OTCHET!E271+IF(+OR(OTCHET!$F$12=5500,OTCHET!$F$12=5600),0,+OTCHET!E297),0)</f>
        <v>169536</v>
      </c>
      <c r="Q51" s="1102">
        <f>+ROUND(OTCHET!L205-SUM(OTCHET!L217:L219)+OTCHET!L271+IF(+OR(OTCHET!$F$12=5500,OTCHET!$F$12=5600),0,+OTCHET!L297),0)</f>
        <v>66426</v>
      </c>
      <c r="R51" s="1046"/>
      <c r="S51" s="1792" t="s">
        <v>1067</v>
      </c>
      <c r="T51" s="1793"/>
      <c r="U51" s="1794"/>
      <c r="V51" s="1076"/>
      <c r="W51" s="1017"/>
      <c r="X51" s="1017"/>
      <c r="Y51" s="1017"/>
      <c r="Z51" s="1017"/>
    </row>
    <row r="52" spans="1:26" s="1018" customFormat="1" ht="15.75">
      <c r="A52" s="1089"/>
      <c r="B52" s="1110" t="s">
        <v>1068</v>
      </c>
      <c r="C52" s="1111"/>
      <c r="D52" s="1112"/>
      <c r="E52" s="1019"/>
      <c r="F52" s="1119">
        <f>+IF($P$2=0,$P52,0)</f>
        <v>800</v>
      </c>
      <c r="G52" s="1120">
        <f>+IF($P$2=0,$Q52,0)</f>
        <v>0</v>
      </c>
      <c r="H52" s="1019"/>
      <c r="I52" s="1119">
        <f>+IF(OR($P$2=98,$P$2=42,$P$2=96,$P$2=97),$P52,0)</f>
        <v>0</v>
      </c>
      <c r="J52" s="1120">
        <f>+IF(OR($P$2=98,$P$2=42,$P$2=96,$P$2=97),$Q52,0)</f>
        <v>0</v>
      </c>
      <c r="K52" s="1095"/>
      <c r="L52" s="1120">
        <f>+IF($P$2=33,$Q52,0)</f>
        <v>0</v>
      </c>
      <c r="M52" s="1095"/>
      <c r="N52" s="1121">
        <f>+ROUND(+G52+J52+L52,0)</f>
        <v>0</v>
      </c>
      <c r="O52" s="1097"/>
      <c r="P52" s="1119">
        <f>+ROUND(+SUM(OTCHET!E217:E219),0)</f>
        <v>800</v>
      </c>
      <c r="Q52" s="1120">
        <f>+ROUND(+SUM(OTCHET!L217:L219),0)</f>
        <v>0</v>
      </c>
      <c r="R52" s="1046"/>
      <c r="S52" s="1795" t="s">
        <v>1069</v>
      </c>
      <c r="T52" s="1796"/>
      <c r="U52" s="1797"/>
      <c r="V52" s="1076"/>
      <c r="W52" s="1017"/>
      <c r="X52" s="1017"/>
      <c r="Y52" s="1017"/>
      <c r="Z52" s="1017"/>
    </row>
    <row r="53" spans="1:26" s="1018" customFormat="1" ht="15.75">
      <c r="A53" s="1089"/>
      <c r="B53" s="1110" t="s">
        <v>1070</v>
      </c>
      <c r="C53" s="1111"/>
      <c r="D53" s="1112"/>
      <c r="E53" s="1019"/>
      <c r="F53" s="1119">
        <f>+IF($P$2=0,$P53,0)</f>
        <v>1868</v>
      </c>
      <c r="G53" s="1120">
        <f>+IF($P$2=0,$Q53,0)</f>
        <v>1868</v>
      </c>
      <c r="H53" s="1019"/>
      <c r="I53" s="1119">
        <f>+IF(OR($P$2=98,$P$2=42,$P$2=96,$P$2=97),$P53,0)</f>
        <v>0</v>
      </c>
      <c r="J53" s="1120">
        <f>+IF(OR($P$2=98,$P$2=42,$P$2=96,$P$2=97),$Q53,0)</f>
        <v>0</v>
      </c>
      <c r="K53" s="1095"/>
      <c r="L53" s="1120">
        <f>+IF($P$2=33,$Q53,0)</f>
        <v>0</v>
      </c>
      <c r="M53" s="1095"/>
      <c r="N53" s="1121">
        <f>+ROUND(+G53+J53+L53,0)</f>
        <v>1868</v>
      </c>
      <c r="O53" s="1097"/>
      <c r="P53" s="1119">
        <f>+ROUND(OTCHET!E223,0)</f>
        <v>1868</v>
      </c>
      <c r="Q53" s="1120">
        <f>+ROUND(OTCHET!L223,0)</f>
        <v>1868</v>
      </c>
      <c r="R53" s="1046"/>
      <c r="S53" s="1795" t="s">
        <v>1071</v>
      </c>
      <c r="T53" s="1796"/>
      <c r="U53" s="1797"/>
      <c r="V53" s="1076"/>
      <c r="W53" s="1017"/>
      <c r="X53" s="1017"/>
      <c r="Y53" s="1017"/>
      <c r="Z53" s="1017"/>
    </row>
    <row r="54" spans="1:26" s="1018" customFormat="1" ht="15.75">
      <c r="A54" s="1089"/>
      <c r="B54" s="1110" t="s">
        <v>1072</v>
      </c>
      <c r="C54" s="1111"/>
      <c r="D54" s="1112"/>
      <c r="E54" s="1019"/>
      <c r="F54" s="1119">
        <f>+IF($P$2=0,$P54,0)</f>
        <v>491282</v>
      </c>
      <c r="G54" s="1120">
        <f>+IF($P$2=0,$Q54,0)</f>
        <v>235803</v>
      </c>
      <c r="H54" s="1019"/>
      <c r="I54" s="1119">
        <f>+IF(OR($P$2=98,$P$2=42,$P$2=96,$P$2=97),$P54,0)</f>
        <v>0</v>
      </c>
      <c r="J54" s="1120">
        <f>+IF(OR($P$2=98,$P$2=42,$P$2=96,$P$2=97),$Q54,0)</f>
        <v>0</v>
      </c>
      <c r="K54" s="1095"/>
      <c r="L54" s="1120">
        <f>+IF($P$2=33,$Q54,0)</f>
        <v>0</v>
      </c>
      <c r="M54" s="1095"/>
      <c r="N54" s="1121">
        <f>+ROUND(+G54+J54+L54,0)</f>
        <v>235803</v>
      </c>
      <c r="O54" s="1097"/>
      <c r="P54" s="1119">
        <f>+ROUND(OTCHET!E187+OTCHET!E190,0)</f>
        <v>491282</v>
      </c>
      <c r="Q54" s="1120">
        <f>+ROUND(OTCHET!L187+OTCHET!L190,0)</f>
        <v>235803</v>
      </c>
      <c r="R54" s="1046"/>
      <c r="S54" s="1795" t="s">
        <v>1073</v>
      </c>
      <c r="T54" s="1796"/>
      <c r="U54" s="1797"/>
      <c r="V54" s="1076"/>
      <c r="W54" s="1017"/>
      <c r="X54" s="1017"/>
      <c r="Y54" s="1017"/>
      <c r="Z54" s="1017"/>
    </row>
    <row r="55" spans="1:26" s="1018" customFormat="1" ht="15.75">
      <c r="A55" s="1089"/>
      <c r="B55" s="1116" t="s">
        <v>1074</v>
      </c>
      <c r="C55" s="1117"/>
      <c r="D55" s="1118"/>
      <c r="E55" s="1019"/>
      <c r="F55" s="1119">
        <f>+IF($P$2=0,$P55,0)</f>
        <v>105552</v>
      </c>
      <c r="G55" s="1120">
        <f>+IF($P$2=0,$Q55,0)</f>
        <v>49453</v>
      </c>
      <c r="H55" s="1019"/>
      <c r="I55" s="1119">
        <f>+IF(OR($P$2=98,$P$2=42,$P$2=96,$P$2=97),$P55,0)</f>
        <v>0</v>
      </c>
      <c r="J55" s="1120">
        <f>+IF(OR($P$2=98,$P$2=42,$P$2=96,$P$2=97),$Q55,0)</f>
        <v>0</v>
      </c>
      <c r="K55" s="1095"/>
      <c r="L55" s="1120">
        <f>+IF($P$2=33,$Q55,0)</f>
        <v>0</v>
      </c>
      <c r="M55" s="1095"/>
      <c r="N55" s="1121">
        <f>+ROUND(+G55+J55+L55,0)</f>
        <v>49453</v>
      </c>
      <c r="O55" s="1097"/>
      <c r="P55" s="1119">
        <f>+ROUND(OTCHET!E196+OTCHET!E204,0)</f>
        <v>105552</v>
      </c>
      <c r="Q55" s="1120">
        <f>+ROUND(OTCHET!L196+OTCHET!L204,0)</f>
        <v>49453</v>
      </c>
      <c r="R55" s="1046"/>
      <c r="S55" s="1801" t="s">
        <v>1075</v>
      </c>
      <c r="T55" s="1802"/>
      <c r="U55" s="1803"/>
      <c r="V55" s="1076"/>
      <c r="W55" s="1017"/>
      <c r="X55" s="1017"/>
      <c r="Y55" s="1017"/>
      <c r="Z55" s="1017"/>
    </row>
    <row r="56" spans="1:26" s="1018" customFormat="1" ht="15.75">
      <c r="A56" s="1089"/>
      <c r="B56" s="1204" t="s">
        <v>1076</v>
      </c>
      <c r="C56" s="1205"/>
      <c r="D56" s="1206"/>
      <c r="E56" s="1019"/>
      <c r="F56" s="1207">
        <f>+ROUND(+SUM(F51:F55),0)</f>
        <v>769038</v>
      </c>
      <c r="G56" s="1208">
        <f>+ROUND(+SUM(G51:G55),0)</f>
        <v>353550</v>
      </c>
      <c r="H56" s="1019"/>
      <c r="I56" s="1207">
        <f>+ROUND(+SUM(I51:I55),0)</f>
        <v>0</v>
      </c>
      <c r="J56" s="1208">
        <f>+ROUND(+SUM(J51:J55),0)</f>
        <v>0</v>
      </c>
      <c r="K56" s="1095"/>
      <c r="L56" s="1208">
        <f>+ROUND(+SUM(L51:L55),0)</f>
        <v>0</v>
      </c>
      <c r="M56" s="1095"/>
      <c r="N56" s="1209">
        <f>+ROUND(+SUM(N51:N55),0)</f>
        <v>353550</v>
      </c>
      <c r="O56" s="1097"/>
      <c r="P56" s="1207">
        <f>+ROUND(+SUM(P51:P55),0)</f>
        <v>769038</v>
      </c>
      <c r="Q56" s="1208">
        <f>+ROUND(+SUM(Q51:Q55),0)</f>
        <v>353550</v>
      </c>
      <c r="R56" s="1046"/>
      <c r="S56" s="1804" t="s">
        <v>1077</v>
      </c>
      <c r="T56" s="1805"/>
      <c r="U56" s="1806"/>
      <c r="V56" s="1076"/>
      <c r="W56" s="1017"/>
      <c r="X56" s="1017"/>
      <c r="Y56" s="1017"/>
      <c r="Z56" s="1017"/>
    </row>
    <row r="57" spans="1:26" s="1018" customFormat="1" ht="15.75">
      <c r="A57" s="1089"/>
      <c r="B57" s="1098" t="s">
        <v>1078</v>
      </c>
      <c r="C57" s="1099"/>
      <c r="D57" s="1100"/>
      <c r="E57" s="1203"/>
      <c r="F57" s="1101"/>
      <c r="G57" s="1102"/>
      <c r="H57" s="1019"/>
      <c r="I57" s="1101"/>
      <c r="J57" s="1102"/>
      <c r="K57" s="1095"/>
      <c r="L57" s="1102"/>
      <c r="M57" s="1095"/>
      <c r="N57" s="1132"/>
      <c r="O57" s="1097"/>
      <c r="P57" s="1101"/>
      <c r="Q57" s="1102"/>
      <c r="R57" s="1046"/>
      <c r="S57" s="1098" t="s">
        <v>1078</v>
      </c>
      <c r="T57" s="1099"/>
      <c r="U57" s="1100"/>
      <c r="V57" s="1076"/>
      <c r="W57" s="1017"/>
      <c r="X57" s="1017"/>
      <c r="Y57" s="1017"/>
      <c r="Z57" s="1017"/>
    </row>
    <row r="58" spans="1:26" s="1018" customFormat="1" ht="15.75">
      <c r="A58" s="1089"/>
      <c r="B58" s="1104" t="s">
        <v>1079</v>
      </c>
      <c r="C58" s="1105"/>
      <c r="D58" s="1106"/>
      <c r="E58" s="1203"/>
      <c r="F58" s="1101">
        <f>+IF($P$2=0,$P58,0)</f>
        <v>0</v>
      </c>
      <c r="G58" s="1102">
        <f>+IF($P$2=0,$Q58,0)</f>
        <v>0</v>
      </c>
      <c r="H58" s="1019"/>
      <c r="I58" s="1101">
        <f>+IF(OR($P$2=98,$P$2=42,$P$2=96,$P$2=97),$P58,0)</f>
        <v>0</v>
      </c>
      <c r="J58" s="1102">
        <f>+IF(OR($P$2=98,$P$2=42,$P$2=96,$P$2=97),$Q58,0)</f>
        <v>0</v>
      </c>
      <c r="K58" s="1095"/>
      <c r="L58" s="1102">
        <f>+IF($P$2=33,$Q58,0)</f>
        <v>0</v>
      </c>
      <c r="M58" s="1095"/>
      <c r="N58" s="1132">
        <f>+ROUND(+G58+J58+L58,0)</f>
        <v>0</v>
      </c>
      <c r="O58" s="1097"/>
      <c r="P58" s="1101">
        <f>+ROUND(OTCHET!E287,0)</f>
        <v>0</v>
      </c>
      <c r="Q58" s="1102">
        <f>+ROUND(OTCHET!L287,0)</f>
        <v>0</v>
      </c>
      <c r="R58" s="1046"/>
      <c r="S58" s="1792" t="s">
        <v>1080</v>
      </c>
      <c r="T58" s="1793"/>
      <c r="U58" s="1794"/>
      <c r="V58" s="1076"/>
      <c r="W58" s="1017"/>
      <c r="X58" s="1017"/>
      <c r="Y58" s="1017"/>
      <c r="Z58" s="1017"/>
    </row>
    <row r="59" spans="1:26" s="1018" customFormat="1" ht="15.75">
      <c r="A59" s="1089"/>
      <c r="B59" s="1110" t="s">
        <v>1081</v>
      </c>
      <c r="C59" s="1111"/>
      <c r="D59" s="1112"/>
      <c r="E59" s="1019"/>
      <c r="F59" s="1119">
        <f>+IF($P$2=0,$P59,0)</f>
        <v>2500</v>
      </c>
      <c r="G59" s="1120">
        <f>+IF($P$2=0,$Q59,0)</f>
        <v>0</v>
      </c>
      <c r="H59" s="1019"/>
      <c r="I59" s="1119">
        <f>+IF(OR($P$2=98,$P$2=42,$P$2=96,$P$2=97),$P59,0)</f>
        <v>0</v>
      </c>
      <c r="J59" s="1120">
        <f>+IF(OR($P$2=98,$P$2=42,$P$2=96,$P$2=97),$Q59,0)</f>
        <v>0</v>
      </c>
      <c r="K59" s="1095"/>
      <c r="L59" s="1120">
        <f>+IF($P$2=33,$Q59,0)</f>
        <v>0</v>
      </c>
      <c r="M59" s="1095"/>
      <c r="N59" s="1121">
        <f>+ROUND(+G59+J59+L59,0)</f>
        <v>0</v>
      </c>
      <c r="O59" s="1097"/>
      <c r="P59" s="1119">
        <f>+ROUND(+OTCHET!E275+OTCHET!E276,0)</f>
        <v>2500</v>
      </c>
      <c r="Q59" s="1120">
        <f>+ROUND(+OTCHET!L275+OTCHET!L276,0)</f>
        <v>0</v>
      </c>
      <c r="R59" s="1046"/>
      <c r="S59" s="1795" t="s">
        <v>1082</v>
      </c>
      <c r="T59" s="1796"/>
      <c r="U59" s="1797"/>
      <c r="V59" s="1076"/>
      <c r="W59" s="1017"/>
      <c r="X59" s="1017"/>
      <c r="Y59" s="1017"/>
      <c r="Z59" s="1017"/>
    </row>
    <row r="60" spans="1:26" s="1018" customFormat="1" ht="15.75">
      <c r="A60" s="1089"/>
      <c r="B60" s="1110" t="s">
        <v>1083</v>
      </c>
      <c r="C60" s="1111"/>
      <c r="D60" s="1112"/>
      <c r="E60" s="1019"/>
      <c r="F60" s="1119">
        <f>+IF($P$2=0,$P60,0)</f>
        <v>0</v>
      </c>
      <c r="G60" s="1120">
        <f>+IF($P$2=0,$Q60,0)</f>
        <v>0</v>
      </c>
      <c r="H60" s="1019"/>
      <c r="I60" s="1119">
        <f>+IF(OR($P$2=98,$P$2=42,$P$2=96,$P$2=97),$P60,0)</f>
        <v>0</v>
      </c>
      <c r="J60" s="1120">
        <f>+IF(OR($P$2=98,$P$2=42,$P$2=96,$P$2=97),$Q60,0)</f>
        <v>0</v>
      </c>
      <c r="K60" s="1095"/>
      <c r="L60" s="1120">
        <f>+IF($P$2=33,$Q60,0)</f>
        <v>0</v>
      </c>
      <c r="M60" s="1095"/>
      <c r="N60" s="1121">
        <f>+ROUND(+G60+J60+L60,0)</f>
        <v>0</v>
      </c>
      <c r="O60" s="1097"/>
      <c r="P60" s="1119">
        <f>+ROUND(OTCHET!E284,0)</f>
        <v>0</v>
      </c>
      <c r="Q60" s="1120">
        <f>+ROUND(OTCHET!L284,0)</f>
        <v>0</v>
      </c>
      <c r="R60" s="1046"/>
      <c r="S60" s="1795" t="s">
        <v>1084</v>
      </c>
      <c r="T60" s="1796"/>
      <c r="U60" s="1797"/>
      <c r="V60" s="1076"/>
      <c r="W60" s="1017"/>
      <c r="X60" s="1017"/>
      <c r="Y60" s="1017"/>
      <c r="Z60" s="1017"/>
    </row>
    <row r="61" spans="1:26" s="1018" customFormat="1" ht="15.75">
      <c r="A61" s="1089"/>
      <c r="B61" s="1116" t="s">
        <v>1085</v>
      </c>
      <c r="C61" s="1117"/>
      <c r="D61" s="1118"/>
      <c r="E61" s="1019"/>
      <c r="F61" s="1210">
        <f>+IF($P$2=0,$P61,0)</f>
        <v>0</v>
      </c>
      <c r="G61" s="1211">
        <f>+IF($P$2=0,$Q61,0)</f>
        <v>0</v>
      </c>
      <c r="H61" s="1019"/>
      <c r="I61" s="1210">
        <f>+IF(OR($P$2=98,$P$2=42,$P$2=96,$P$2=97),$P61,0)</f>
        <v>0</v>
      </c>
      <c r="J61" s="1211">
        <f>+IF(OR($P$2=98,$P$2=42,$P$2=96,$P$2=97),$Q61,0)</f>
        <v>0</v>
      </c>
      <c r="K61" s="1095"/>
      <c r="L61" s="1211">
        <f>+IF($P$2=33,$Q61,0)</f>
        <v>0</v>
      </c>
      <c r="M61" s="1095"/>
      <c r="N61" s="1212">
        <f>+ROUND(+G61+J61+L61,0)</f>
        <v>0</v>
      </c>
      <c r="O61" s="1097"/>
      <c r="P61" s="1210">
        <f>+ROUND(OTCHET!E293,0)</f>
        <v>0</v>
      </c>
      <c r="Q61" s="1211">
        <f>+ROUND(OTCHET!L293,0)</f>
        <v>0</v>
      </c>
      <c r="R61" s="1046"/>
      <c r="S61" s="1801" t="s">
        <v>1086</v>
      </c>
      <c r="T61" s="1802"/>
      <c r="U61" s="1803"/>
      <c r="V61" s="1076"/>
      <c r="W61" s="1017"/>
      <c r="X61" s="1017"/>
      <c r="Y61" s="1017"/>
      <c r="Z61" s="1017"/>
    </row>
    <row r="62" spans="1:26" s="1018" customFormat="1" ht="15.75">
      <c r="A62" s="1089"/>
      <c r="B62" s="1213" t="s">
        <v>1087</v>
      </c>
      <c r="C62" s="1214"/>
      <c r="D62" s="1215"/>
      <c r="E62" s="1019"/>
      <c r="F62" s="1216">
        <f>+IF($P$2=0,$P62,0)</f>
        <v>0</v>
      </c>
      <c r="G62" s="1217">
        <f>+IF($P$2=0,$Q62,0)</f>
        <v>0</v>
      </c>
      <c r="H62" s="1019"/>
      <c r="I62" s="1216">
        <f>+IF(OR($P$2=98,$P$2=42,$P$2=96,$P$2=97),$P62,0)</f>
        <v>0</v>
      </c>
      <c r="J62" s="1217">
        <f>+IF(OR($P$2=98,$P$2=42,$P$2=96,$P$2=97),$Q62,0)</f>
        <v>0</v>
      </c>
      <c r="K62" s="1095"/>
      <c r="L62" s="1217">
        <f>+IF($P$2=33,$Q62,0)</f>
        <v>0</v>
      </c>
      <c r="M62" s="1095"/>
      <c r="N62" s="1218">
        <f>+ROUND(+G62+J62+L62,0)</f>
        <v>0</v>
      </c>
      <c r="O62" s="1097"/>
      <c r="P62" s="1216">
        <f>+ROUND(OTCHET!E296,0)</f>
        <v>0</v>
      </c>
      <c r="Q62" s="1217">
        <f>+ROUND(OTCHET!L296,0)</f>
        <v>0</v>
      </c>
      <c r="R62" s="1046"/>
      <c r="S62" s="1219" t="s">
        <v>1088</v>
      </c>
      <c r="T62" s="1220"/>
      <c r="U62" s="1221"/>
      <c r="V62" s="1076"/>
      <c r="W62" s="1017"/>
      <c r="X62" s="1017"/>
      <c r="Y62" s="1017"/>
      <c r="Z62" s="1017"/>
    </row>
    <row r="63" spans="1:26" s="1018" customFormat="1" ht="15.75">
      <c r="A63" s="1089"/>
      <c r="B63" s="1204" t="s">
        <v>1089</v>
      </c>
      <c r="C63" s="1205"/>
      <c r="D63" s="1206"/>
      <c r="E63" s="1019"/>
      <c r="F63" s="1207">
        <f>+ROUND(+SUM(F58:F61),0)</f>
        <v>2500</v>
      </c>
      <c r="G63" s="1208">
        <f>+ROUND(+SUM(G58:G61),0)</f>
        <v>0</v>
      </c>
      <c r="H63" s="1019"/>
      <c r="I63" s="1207">
        <f>+ROUND(+SUM(I58:I61),0)</f>
        <v>0</v>
      </c>
      <c r="J63" s="1208">
        <f>+ROUND(+SUM(J58:J61),0)</f>
        <v>0</v>
      </c>
      <c r="K63" s="1095"/>
      <c r="L63" s="1208">
        <f>+ROUND(+SUM(L58:L61),0)</f>
        <v>0</v>
      </c>
      <c r="M63" s="1095"/>
      <c r="N63" s="1209">
        <f>+ROUND(+SUM(N58:N61),0)</f>
        <v>0</v>
      </c>
      <c r="O63" s="1097"/>
      <c r="P63" s="1207">
        <f>+ROUND(+SUM(P58:P61),0)</f>
        <v>2500</v>
      </c>
      <c r="Q63" s="1208">
        <f>+ROUND(+SUM(Q58:Q61),0)</f>
        <v>0</v>
      </c>
      <c r="R63" s="1046"/>
      <c r="S63" s="1804" t="s">
        <v>1090</v>
      </c>
      <c r="T63" s="1805"/>
      <c r="U63" s="1806"/>
      <c r="V63" s="1076"/>
      <c r="W63" s="1017"/>
      <c r="X63" s="1017"/>
      <c r="Y63" s="1017"/>
      <c r="Z63" s="1017"/>
    </row>
    <row r="64" spans="1:26" s="1018" customFormat="1" ht="15.75">
      <c r="A64" s="1089"/>
      <c r="B64" s="1098" t="s">
        <v>1091</v>
      </c>
      <c r="C64" s="1099"/>
      <c r="D64" s="1100"/>
      <c r="E64" s="1203"/>
      <c r="F64" s="1119"/>
      <c r="G64" s="1120"/>
      <c r="H64" s="1019"/>
      <c r="I64" s="1119"/>
      <c r="J64" s="1120"/>
      <c r="K64" s="1095"/>
      <c r="L64" s="1120"/>
      <c r="M64" s="1095"/>
      <c r="N64" s="1121"/>
      <c r="O64" s="1097"/>
      <c r="P64" s="1119"/>
      <c r="Q64" s="1120"/>
      <c r="R64" s="1046"/>
      <c r="S64" s="1098" t="s">
        <v>1091</v>
      </c>
      <c r="T64" s="1099"/>
      <c r="U64" s="1100"/>
      <c r="V64" s="1076"/>
      <c r="W64" s="1017"/>
      <c r="X64" s="1017"/>
      <c r="Y64" s="1017"/>
      <c r="Z64" s="1017"/>
    </row>
    <row r="65" spans="1:26" s="1018" customFormat="1" ht="15.75">
      <c r="A65" s="1089"/>
      <c r="B65" s="1104" t="s">
        <v>1092</v>
      </c>
      <c r="C65" s="1105"/>
      <c r="D65" s="1106"/>
      <c r="E65" s="1203"/>
      <c r="F65" s="1101">
        <f>+IF($P$2=0,$P65,0)</f>
        <v>0</v>
      </c>
      <c r="G65" s="1102">
        <f>+IF($P$2=0,$Q65,0)</f>
        <v>0</v>
      </c>
      <c r="H65" s="1019"/>
      <c r="I65" s="1101">
        <f>+IF(OR($P$2=98,$P$2=42,$P$2=96,$P$2=97),$P65,0)</f>
        <v>0</v>
      </c>
      <c r="J65" s="1102">
        <f>+IF(OR($P$2=98,$P$2=42,$P$2=96,$P$2=97),$Q65,0)</f>
        <v>0</v>
      </c>
      <c r="K65" s="1095"/>
      <c r="L65" s="1102">
        <f>+IF($P$2=33,$Q65,0)</f>
        <v>0</v>
      </c>
      <c r="M65" s="1095"/>
      <c r="N65" s="1132">
        <f>+ROUND(+G65+J65+L65,0)</f>
        <v>0</v>
      </c>
      <c r="O65" s="1097"/>
      <c r="P65" s="1101">
        <f>+ROUND(OTCHET!E227+OTCHET!E233+SUM(OTCHET!E236:E239),0)</f>
        <v>0</v>
      </c>
      <c r="Q65" s="1102">
        <f>+ROUND(OTCHET!L227+OTCHET!L233+SUM(OTCHET!L236:L239),0)</f>
        <v>0</v>
      </c>
      <c r="R65" s="1046"/>
      <c r="S65" s="1792" t="s">
        <v>1093</v>
      </c>
      <c r="T65" s="1793"/>
      <c r="U65" s="1794"/>
      <c r="V65" s="1076"/>
      <c r="W65" s="1017"/>
      <c r="X65" s="1017"/>
      <c r="Y65" s="1017"/>
      <c r="Z65" s="1017"/>
    </row>
    <row r="66" spans="1:26" s="1018" customFormat="1" ht="15.75">
      <c r="A66" s="1089"/>
      <c r="B66" s="1116" t="s">
        <v>1094</v>
      </c>
      <c r="C66" s="1117"/>
      <c r="D66" s="1118"/>
      <c r="E66" s="1019"/>
      <c r="F66" s="1119">
        <f>+IF($P$2=0,$P66,0)</f>
        <v>0</v>
      </c>
      <c r="G66" s="1120">
        <f>+IF($P$2=0,$Q66,0)</f>
        <v>0</v>
      </c>
      <c r="H66" s="1019"/>
      <c r="I66" s="1119">
        <f>+IF(OR($P$2=98,$P$2=42,$P$2=96,$P$2=97),$P66,0)</f>
        <v>0</v>
      </c>
      <c r="J66" s="1120">
        <f>+IF(OR($P$2=98,$P$2=42,$P$2=96,$P$2=97),$Q66,0)</f>
        <v>0</v>
      </c>
      <c r="K66" s="1095"/>
      <c r="L66" s="1120">
        <f>+IF($P$2=33,$Q66,0)</f>
        <v>0</v>
      </c>
      <c r="M66" s="1095"/>
      <c r="N66" s="1121">
        <f>+ROUND(+G66+J66+L66,0)</f>
        <v>0</v>
      </c>
      <c r="O66" s="1097"/>
      <c r="P66" s="1119">
        <f>+ROUND(OTCHET!E240,0)</f>
        <v>0</v>
      </c>
      <c r="Q66" s="1120">
        <f>+ROUND(OTCHET!L240,0)</f>
        <v>0</v>
      </c>
      <c r="R66" s="1046"/>
      <c r="S66" s="1795" t="s">
        <v>1095</v>
      </c>
      <c r="T66" s="1796"/>
      <c r="U66" s="1797"/>
      <c r="V66" s="1076"/>
      <c r="W66" s="1017"/>
      <c r="X66" s="1017"/>
      <c r="Y66" s="1017"/>
      <c r="Z66" s="1017"/>
    </row>
    <row r="67" spans="1:26" s="1018" customFormat="1" ht="15.75">
      <c r="A67" s="1089"/>
      <c r="B67" s="1204" t="s">
        <v>1096</v>
      </c>
      <c r="C67" s="1205"/>
      <c r="D67" s="1206"/>
      <c r="E67" s="1019"/>
      <c r="F67" s="1207">
        <f>+ROUND(+SUM(F65:F66),0)</f>
        <v>0</v>
      </c>
      <c r="G67" s="1208">
        <f>+ROUND(+SUM(G65:G66),0)</f>
        <v>0</v>
      </c>
      <c r="H67" s="1019"/>
      <c r="I67" s="1207">
        <f>+ROUND(+SUM(I65:I66),0)</f>
        <v>0</v>
      </c>
      <c r="J67" s="1208">
        <f>+ROUND(+SUM(J65:J66),0)</f>
        <v>0</v>
      </c>
      <c r="K67" s="1095"/>
      <c r="L67" s="1208">
        <f>+ROUND(+SUM(L65:L66),0)</f>
        <v>0</v>
      </c>
      <c r="M67" s="1095"/>
      <c r="N67" s="1209">
        <f>+ROUND(+SUM(N65:N66),0)</f>
        <v>0</v>
      </c>
      <c r="O67" s="1097"/>
      <c r="P67" s="1207">
        <f>+ROUND(+SUM(P65:P66),0)</f>
        <v>0</v>
      </c>
      <c r="Q67" s="1208">
        <f>+ROUND(+SUM(Q65:Q66),0)</f>
        <v>0</v>
      </c>
      <c r="R67" s="1046"/>
      <c r="S67" s="1804" t="s">
        <v>1097</v>
      </c>
      <c r="T67" s="1805"/>
      <c r="U67" s="1806"/>
      <c r="V67" s="1076"/>
      <c r="W67" s="1017"/>
      <c r="X67" s="1017"/>
      <c r="Y67" s="1017"/>
      <c r="Z67" s="1017"/>
    </row>
    <row r="68" spans="1:26" s="1018" customFormat="1" ht="15.75">
      <c r="A68" s="1089"/>
      <c r="B68" s="1098" t="s">
        <v>1098</v>
      </c>
      <c r="C68" s="1099"/>
      <c r="D68" s="1100"/>
      <c r="E68" s="1203"/>
      <c r="F68" s="1119"/>
      <c r="G68" s="1120"/>
      <c r="H68" s="1019"/>
      <c r="I68" s="1119"/>
      <c r="J68" s="1120"/>
      <c r="K68" s="1095"/>
      <c r="L68" s="1120"/>
      <c r="M68" s="1095"/>
      <c r="N68" s="1121"/>
      <c r="O68" s="1097"/>
      <c r="P68" s="1119"/>
      <c r="Q68" s="1120"/>
      <c r="R68" s="1046"/>
      <c r="S68" s="1098" t="s">
        <v>1098</v>
      </c>
      <c r="T68" s="1099"/>
      <c r="U68" s="1100"/>
      <c r="V68" s="1076"/>
      <c r="W68" s="1017"/>
      <c r="X68" s="1017"/>
      <c r="Y68" s="1017"/>
      <c r="Z68" s="1017"/>
    </row>
    <row r="69" spans="1:26" s="1018" customFormat="1" ht="15.75">
      <c r="A69" s="1089"/>
      <c r="B69" s="1104" t="s">
        <v>1099</v>
      </c>
      <c r="C69" s="1105"/>
      <c r="D69" s="1106"/>
      <c r="E69" s="1203"/>
      <c r="F69" s="1101">
        <f>+IF($P$2=0,$P69,0)</f>
        <v>0</v>
      </c>
      <c r="G69" s="1102">
        <f>+IF($P$2=0,$Q69,0)</f>
        <v>0</v>
      </c>
      <c r="H69" s="1019"/>
      <c r="I69" s="1101">
        <f>+IF(OR($P$2=98,$P$2=42,$P$2=96,$P$2=97),$P69,0)</f>
        <v>0</v>
      </c>
      <c r="J69" s="1102">
        <f>+IF(OR($P$2=98,$P$2=42,$P$2=96,$P$2=97),$Q69,0)</f>
        <v>0</v>
      </c>
      <c r="K69" s="1095"/>
      <c r="L69" s="1102">
        <f>+IF($P$2=33,$Q69,0)</f>
        <v>0</v>
      </c>
      <c r="M69" s="1095"/>
      <c r="N69" s="1132">
        <f>+ROUND(+G69+J69+L69,0)</f>
        <v>0</v>
      </c>
      <c r="O69" s="1097"/>
      <c r="P69" s="1101">
        <f>+ROUND(+SUM(OTCHET!E255:E258)+IF(+OR(OTCHET!$F$12=5500,OTCHET!$F$12=5600),+OTCHET!E297,0),0)</f>
        <v>0</v>
      </c>
      <c r="Q69" s="1102">
        <f>+ROUND(+SUM(OTCHET!L255:L258)+IF(+OR(OTCHET!$F$12=5500,OTCHET!$F$12=5600),+OTCHET!L297,0),0)</f>
        <v>0</v>
      </c>
      <c r="R69" s="1046"/>
      <c r="S69" s="1792" t="s">
        <v>1100</v>
      </c>
      <c r="T69" s="1793"/>
      <c r="U69" s="1794"/>
      <c r="V69" s="1076"/>
      <c r="W69" s="1017"/>
      <c r="X69" s="1017"/>
      <c r="Y69" s="1017"/>
      <c r="Z69" s="1017"/>
    </row>
    <row r="70" spans="1:26" s="1018" customFormat="1" ht="15.75">
      <c r="A70" s="1089"/>
      <c r="B70" s="1116" t="s">
        <v>1101</v>
      </c>
      <c r="C70" s="1117"/>
      <c r="D70" s="1118"/>
      <c r="E70" s="1019"/>
      <c r="F70" s="1119">
        <f>+IF($P$2=0,$P70,0)</f>
        <v>0</v>
      </c>
      <c r="G70" s="1120">
        <f>+IF($P$2=0,$Q70,0)</f>
        <v>0</v>
      </c>
      <c r="H70" s="1019"/>
      <c r="I70" s="1119">
        <f>+IF(OR($P$2=98,$P$2=42,$P$2=96,$P$2=97),$P70,0)</f>
        <v>0</v>
      </c>
      <c r="J70" s="1120">
        <f>+IF(OR($P$2=98,$P$2=42,$P$2=96,$P$2=97),$Q70,0)</f>
        <v>0</v>
      </c>
      <c r="K70" s="1095"/>
      <c r="L70" s="1120">
        <f>+IF($P$2=33,$Q70,0)</f>
        <v>0</v>
      </c>
      <c r="M70" s="1095"/>
      <c r="N70" s="1121">
        <f>+ROUND(+G70+J70+L70,0)</f>
        <v>0</v>
      </c>
      <c r="O70" s="1097"/>
      <c r="P70" s="1119">
        <f>+ROUND(+OTCHET!E292,0)</f>
        <v>0</v>
      </c>
      <c r="Q70" s="1120">
        <f>+ROUND(+OTCHET!L292,0)</f>
        <v>0</v>
      </c>
      <c r="R70" s="1046"/>
      <c r="S70" s="1795" t="s">
        <v>1102</v>
      </c>
      <c r="T70" s="1796"/>
      <c r="U70" s="1797"/>
      <c r="V70" s="1076"/>
      <c r="W70" s="1017"/>
      <c r="X70" s="1017"/>
      <c r="Y70" s="1017"/>
      <c r="Z70" s="1017"/>
    </row>
    <row r="71" spans="1:26" s="1018" customFormat="1" ht="15.75">
      <c r="A71" s="1089"/>
      <c r="B71" s="1204" t="s">
        <v>1103</v>
      </c>
      <c r="C71" s="1205"/>
      <c r="D71" s="1206"/>
      <c r="E71" s="1019"/>
      <c r="F71" s="1207">
        <f>+ROUND(+SUM(F69:F70),0)</f>
        <v>0</v>
      </c>
      <c r="G71" s="1208">
        <f>+ROUND(+SUM(G69:G70),0)</f>
        <v>0</v>
      </c>
      <c r="H71" s="1019"/>
      <c r="I71" s="1207">
        <f>+ROUND(+SUM(I69:I70),0)</f>
        <v>0</v>
      </c>
      <c r="J71" s="1208">
        <f>+ROUND(+SUM(J69:J70),0)</f>
        <v>0</v>
      </c>
      <c r="K71" s="1095"/>
      <c r="L71" s="1208">
        <f>+ROUND(+SUM(L69:L70),0)</f>
        <v>0</v>
      </c>
      <c r="M71" s="1095"/>
      <c r="N71" s="1209">
        <f>+ROUND(+SUM(N69:N70),0)</f>
        <v>0</v>
      </c>
      <c r="O71" s="1097"/>
      <c r="P71" s="1207">
        <f>+ROUND(+SUM(P69:P70),0)</f>
        <v>0</v>
      </c>
      <c r="Q71" s="1208">
        <f>+ROUND(+SUM(Q69:Q70),0)</f>
        <v>0</v>
      </c>
      <c r="R71" s="1046"/>
      <c r="S71" s="1804" t="s">
        <v>1104</v>
      </c>
      <c r="T71" s="1805"/>
      <c r="U71" s="1806"/>
      <c r="V71" s="1076"/>
      <c r="W71" s="1017"/>
      <c r="X71" s="1017"/>
      <c r="Y71" s="1017"/>
      <c r="Z71" s="1017"/>
    </row>
    <row r="72" spans="1:26" s="1018" customFormat="1" ht="15.75">
      <c r="A72" s="1089"/>
      <c r="B72" s="1098" t="s">
        <v>1105</v>
      </c>
      <c r="C72" s="1099"/>
      <c r="D72" s="1100"/>
      <c r="E72" s="1203"/>
      <c r="F72" s="1119"/>
      <c r="G72" s="1120"/>
      <c r="H72" s="1019"/>
      <c r="I72" s="1119"/>
      <c r="J72" s="1120"/>
      <c r="K72" s="1095"/>
      <c r="L72" s="1120"/>
      <c r="M72" s="1095"/>
      <c r="N72" s="1121"/>
      <c r="O72" s="1097"/>
      <c r="P72" s="1119"/>
      <c r="Q72" s="1120"/>
      <c r="R72" s="1046"/>
      <c r="S72" s="1098" t="s">
        <v>1105</v>
      </c>
      <c r="T72" s="1099"/>
      <c r="U72" s="1100"/>
      <c r="V72" s="1076"/>
      <c r="W72" s="1017"/>
      <c r="X72" s="1017"/>
      <c r="Y72" s="1017"/>
      <c r="Z72" s="1017"/>
    </row>
    <row r="73" spans="1:26" s="1018" customFormat="1" ht="15.75">
      <c r="A73" s="1089"/>
      <c r="B73" s="1104" t="s">
        <v>1106</v>
      </c>
      <c r="C73" s="1105"/>
      <c r="D73" s="1106"/>
      <c r="E73" s="1203"/>
      <c r="F73" s="1101">
        <f>+IF($P$2=0,$P73,0)</f>
        <v>0</v>
      </c>
      <c r="G73" s="1102">
        <f>+IF($P$2=0,$Q73,0)</f>
        <v>0</v>
      </c>
      <c r="H73" s="1019"/>
      <c r="I73" s="1101">
        <f>+IF(OR($P$2=98,$P$2=42,$P$2=96,$P$2=97),$P73,0)</f>
        <v>0</v>
      </c>
      <c r="J73" s="1102">
        <f>+IF(OR($P$2=98,$P$2=42,$P$2=96,$P$2=97),$Q73,0)</f>
        <v>0</v>
      </c>
      <c r="K73" s="1095"/>
      <c r="L73" s="1102">
        <f>+IF($P$2=33,$Q73,0)</f>
        <v>0</v>
      </c>
      <c r="M73" s="1095"/>
      <c r="N73" s="1132">
        <f>+ROUND(+G73+J73+L73,0)</f>
        <v>0</v>
      </c>
      <c r="O73" s="1097"/>
      <c r="P73" s="1101">
        <f>+ROUND(+OTCHET!E249+OTCHET!E265+OTCHET!E269+OTCHET!E270+OTCHET!E273,0)</f>
        <v>0</v>
      </c>
      <c r="Q73" s="1102">
        <f>+ROUND(+OTCHET!L249+OTCHET!L265+OTCHET!L269+OTCHET!L270+OTCHET!L273,0)</f>
        <v>0</v>
      </c>
      <c r="R73" s="1046"/>
      <c r="S73" s="1792" t="s">
        <v>1107</v>
      </c>
      <c r="T73" s="1793"/>
      <c r="U73" s="1794"/>
      <c r="V73" s="1076"/>
      <c r="W73" s="1017"/>
      <c r="X73" s="1017"/>
      <c r="Y73" s="1017"/>
      <c r="Z73" s="1017"/>
    </row>
    <row r="74" spans="1:26" s="1018" customFormat="1" ht="15.75">
      <c r="A74" s="1089"/>
      <c r="B74" s="1116" t="s">
        <v>1108</v>
      </c>
      <c r="C74" s="1117"/>
      <c r="D74" s="1118"/>
      <c r="E74" s="1019"/>
      <c r="F74" s="1119">
        <f>+IF($P$2=0,$P74,0)</f>
        <v>0</v>
      </c>
      <c r="G74" s="1120">
        <f>+IF($P$2=0,$Q74,0)</f>
        <v>0</v>
      </c>
      <c r="H74" s="1019"/>
      <c r="I74" s="1119">
        <f>+IF(OR($P$2=98,$P$2=42,$P$2=96,$P$2=97),$P74,0)</f>
        <v>0</v>
      </c>
      <c r="J74" s="1120">
        <f>+IF(OR($P$2=98,$P$2=42,$P$2=96,$P$2=97),$Q74,0)</f>
        <v>0</v>
      </c>
      <c r="K74" s="1095"/>
      <c r="L74" s="1120">
        <f>+IF($P$2=33,$Q74,0)</f>
        <v>0</v>
      </c>
      <c r="M74" s="1095"/>
      <c r="N74" s="1121">
        <f>+ROUND(+G74+J74+L74,0)</f>
        <v>0</v>
      </c>
      <c r="O74" s="1097"/>
      <c r="P74" s="1119">
        <f>+ROUND(OTCHET!E274+OTCHET!E288-OTCHET!E292,0)</f>
        <v>0</v>
      </c>
      <c r="Q74" s="1120">
        <f>+ROUND(OTCHET!L274+OTCHET!L288-OTCHET!L292,0)</f>
        <v>0</v>
      </c>
      <c r="R74" s="1046"/>
      <c r="S74" s="1795" t="s">
        <v>1109</v>
      </c>
      <c r="T74" s="1796"/>
      <c r="U74" s="1797"/>
      <c r="V74" s="1076"/>
      <c r="W74" s="1017"/>
      <c r="X74" s="1017"/>
      <c r="Y74" s="1017"/>
      <c r="Z74" s="1017"/>
    </row>
    <row r="75" spans="1:26" s="1018" customFormat="1" ht="15.75">
      <c r="A75" s="1089"/>
      <c r="B75" s="1204" t="s">
        <v>1110</v>
      </c>
      <c r="C75" s="1205"/>
      <c r="D75" s="1206"/>
      <c r="E75" s="1019"/>
      <c r="F75" s="1207">
        <f>+ROUND(+SUM(F73:F74),0)</f>
        <v>0</v>
      </c>
      <c r="G75" s="1208">
        <f>+ROUND(+SUM(G73:G74),0)</f>
        <v>0</v>
      </c>
      <c r="H75" s="1019"/>
      <c r="I75" s="1207">
        <f>+ROUND(+SUM(I73:I74),0)</f>
        <v>0</v>
      </c>
      <c r="J75" s="1208">
        <f>+ROUND(+SUM(J73:J74),0)</f>
        <v>0</v>
      </c>
      <c r="K75" s="1095"/>
      <c r="L75" s="1208">
        <f>+ROUND(+SUM(L73:L74),0)</f>
        <v>0</v>
      </c>
      <c r="M75" s="1095"/>
      <c r="N75" s="1209">
        <f>+ROUND(+SUM(N73:N74),0)</f>
        <v>0</v>
      </c>
      <c r="O75" s="1097"/>
      <c r="P75" s="1207">
        <f>+ROUND(+SUM(P73:P74),0)</f>
        <v>0</v>
      </c>
      <c r="Q75" s="1208">
        <f>+ROUND(+SUM(Q73:Q74),0)</f>
        <v>0</v>
      </c>
      <c r="R75" s="1046"/>
      <c r="S75" s="1804" t="s">
        <v>1111</v>
      </c>
      <c r="T75" s="1805"/>
      <c r="U75" s="1806"/>
      <c r="V75" s="1076"/>
      <c r="W75" s="1017"/>
      <c r="X75" s="1017"/>
      <c r="Y75" s="1017"/>
      <c r="Z75" s="1017"/>
    </row>
    <row r="76" spans="1:26" s="1018" customFormat="1" ht="6.75" customHeight="1">
      <c r="A76" s="1089"/>
      <c r="B76" s="1222"/>
      <c r="C76" s="1223"/>
      <c r="D76" s="1224"/>
      <c r="E76" s="1019"/>
      <c r="F76" s="1119"/>
      <c r="G76" s="1120"/>
      <c r="H76" s="1019"/>
      <c r="I76" s="1119"/>
      <c r="J76" s="1120"/>
      <c r="K76" s="1095"/>
      <c r="L76" s="1120"/>
      <c r="M76" s="1095"/>
      <c r="N76" s="1121"/>
      <c r="O76" s="1097"/>
      <c r="P76" s="1119"/>
      <c r="Q76" s="1120"/>
      <c r="R76" s="1046"/>
      <c r="S76" s="1225"/>
      <c r="T76" s="1226"/>
      <c r="U76" s="1227"/>
      <c r="V76" s="1076"/>
      <c r="W76" s="1017"/>
      <c r="X76" s="1017"/>
      <c r="Y76" s="1017"/>
      <c r="Z76" s="1017"/>
    </row>
    <row r="77" spans="1:26" s="1018" customFormat="1" ht="16.5" thickBot="1">
      <c r="A77" s="1089"/>
      <c r="B77" s="1228" t="s">
        <v>1112</v>
      </c>
      <c r="C77" s="1229"/>
      <c r="D77" s="1230"/>
      <c r="E77" s="1019"/>
      <c r="F77" s="1231">
        <f>+ROUND(F56+F63+F67+F71+F75,0)</f>
        <v>771538</v>
      </c>
      <c r="G77" s="1232">
        <f>+ROUND(G56+G63+G67+G71+G75,0)</f>
        <v>353550</v>
      </c>
      <c r="H77" s="1019"/>
      <c r="I77" s="1231">
        <f>+ROUND(I56+I63+I67+I71+I75,0)</f>
        <v>0</v>
      </c>
      <c r="J77" s="1233">
        <f>+ROUND(J56+J63+J67+J71+J75,0)</f>
        <v>0</v>
      </c>
      <c r="K77" s="1095"/>
      <c r="L77" s="1233">
        <f>+ROUND(L56+L63+L67+L71+L75,0)</f>
        <v>0</v>
      </c>
      <c r="M77" s="1095"/>
      <c r="N77" s="1234">
        <f>+ROUND(N56+N63+N67+N71+N75,0)</f>
        <v>353550</v>
      </c>
      <c r="O77" s="1097"/>
      <c r="P77" s="1231">
        <f>+ROUND(P56+P63+P67+P71+P75,0)</f>
        <v>771538</v>
      </c>
      <c r="Q77" s="1232">
        <f>+ROUND(Q56+Q63+Q67+Q71+Q75,0)</f>
        <v>353550</v>
      </c>
      <c r="R77" s="1046"/>
      <c r="S77" s="1819" t="s">
        <v>1113</v>
      </c>
      <c r="T77" s="1820"/>
      <c r="U77" s="1821"/>
      <c r="V77" s="1235"/>
      <c r="W77" s="1236"/>
      <c r="X77" s="1237"/>
      <c r="Y77" s="1236"/>
      <c r="Z77" s="1236"/>
    </row>
    <row r="78" spans="1:26" s="1018" customFormat="1" ht="15.75">
      <c r="A78" s="1089"/>
      <c r="B78" s="1090" t="s">
        <v>1114</v>
      </c>
      <c r="C78" s="1091"/>
      <c r="D78" s="1092"/>
      <c r="E78" s="1019"/>
      <c r="F78" s="1101"/>
      <c r="G78" s="1102"/>
      <c r="H78" s="1019"/>
      <c r="I78" s="1101"/>
      <c r="J78" s="1102"/>
      <c r="K78" s="1095"/>
      <c r="L78" s="1102"/>
      <c r="M78" s="1095"/>
      <c r="N78" s="1132"/>
      <c r="O78" s="1097"/>
      <c r="P78" s="1101"/>
      <c r="Q78" s="1102"/>
      <c r="R78" s="1046"/>
      <c r="S78" s="1090" t="s">
        <v>1114</v>
      </c>
      <c r="T78" s="1091"/>
      <c r="U78" s="1092"/>
      <c r="V78" s="1076"/>
      <c r="W78" s="1017"/>
      <c r="X78" s="1017"/>
      <c r="Y78" s="1017"/>
      <c r="Z78" s="1017"/>
    </row>
    <row r="79" spans="1:26" s="1018" customFormat="1" ht="15.75">
      <c r="A79" s="1089"/>
      <c r="B79" s="1104" t="s">
        <v>1115</v>
      </c>
      <c r="C79" s="1105"/>
      <c r="D79" s="1106"/>
      <c r="E79" s="1019"/>
      <c r="F79" s="1107">
        <f>+IF($P$2=0,$P79,0)</f>
        <v>771538</v>
      </c>
      <c r="G79" s="1108">
        <f>+IF($P$2=0,$Q79,0)</f>
        <v>418267</v>
      </c>
      <c r="H79" s="1019"/>
      <c r="I79" s="1107">
        <f>+IF(OR($P$2=98,$P$2=42,$P$2=96,$P$2=97),$P79,0)</f>
        <v>0</v>
      </c>
      <c r="J79" s="1108">
        <f>+IF(OR($P$2=98,$P$2=42,$P$2=96,$P$2=97),$Q79,0)</f>
        <v>0</v>
      </c>
      <c r="K79" s="1095"/>
      <c r="L79" s="1108">
        <f>+IF($P$2=33,$Q79,0)</f>
        <v>0</v>
      </c>
      <c r="M79" s="1095"/>
      <c r="N79" s="1109">
        <f>+ROUND(+G79+J79+L79,0)</f>
        <v>418267</v>
      </c>
      <c r="O79" s="1097"/>
      <c r="P79" s="1107">
        <f>+ROUND(OTCHET!E419,0)</f>
        <v>771538</v>
      </c>
      <c r="Q79" s="1108">
        <f>+ROUND(OTCHET!L419,0)</f>
        <v>418267</v>
      </c>
      <c r="R79" s="1046"/>
      <c r="S79" s="1792" t="s">
        <v>1116</v>
      </c>
      <c r="T79" s="1793"/>
      <c r="U79" s="1794"/>
      <c r="V79" s="1076"/>
      <c r="W79" s="1017"/>
      <c r="X79" s="1017"/>
      <c r="Y79" s="1017"/>
      <c r="Z79" s="1017"/>
    </row>
    <row r="80" spans="1:26" s="1018" customFormat="1" ht="15.75">
      <c r="A80" s="1089"/>
      <c r="B80" s="1116" t="s">
        <v>1117</v>
      </c>
      <c r="C80" s="1117"/>
      <c r="D80" s="1118"/>
      <c r="E80" s="1019"/>
      <c r="F80" s="1119">
        <f>+IF($P$2=0,$P80,0)</f>
        <v>0</v>
      </c>
      <c r="G80" s="1120">
        <f>+IF($P$2=0,$Q80,0)</f>
        <v>0</v>
      </c>
      <c r="H80" s="1019"/>
      <c r="I80" s="1119">
        <f>+IF(OR($P$2=98,$P$2=42,$P$2=96,$P$2=97),$P80,0)</f>
        <v>0</v>
      </c>
      <c r="J80" s="1120">
        <f>+IF(OR($P$2=98,$P$2=42,$P$2=96,$P$2=97),$Q80,0)</f>
        <v>0</v>
      </c>
      <c r="K80" s="1095"/>
      <c r="L80" s="1120">
        <f>+IF($P$2=33,$Q80,0)</f>
        <v>0</v>
      </c>
      <c r="M80" s="1095"/>
      <c r="N80" s="1121">
        <f>+ROUND(+G80+J80+L80,0)</f>
        <v>0</v>
      </c>
      <c r="O80" s="1097"/>
      <c r="P80" s="1119">
        <f>+ROUND(OTCHET!E429,0)</f>
        <v>0</v>
      </c>
      <c r="Q80" s="1120">
        <f>+ROUND(OTCHET!L429,0)</f>
        <v>0</v>
      </c>
      <c r="R80" s="1046"/>
      <c r="S80" s="1795" t="s">
        <v>1118</v>
      </c>
      <c r="T80" s="1796"/>
      <c r="U80" s="1797"/>
      <c r="V80" s="1076"/>
      <c r="W80" s="1017"/>
      <c r="X80" s="1017"/>
      <c r="Y80" s="1017"/>
      <c r="Z80" s="1017"/>
    </row>
    <row r="81" spans="1:26" s="1018" customFormat="1" ht="16.5" thickBot="1">
      <c r="A81" s="1089"/>
      <c r="B81" s="1238" t="s">
        <v>1119</v>
      </c>
      <c r="C81" s="1239"/>
      <c r="D81" s="1240"/>
      <c r="E81" s="1019"/>
      <c r="F81" s="1241">
        <f>+ROUND(F79+F80,0)</f>
        <v>771538</v>
      </c>
      <c r="G81" s="1242">
        <f>+ROUND(G79+G80,0)</f>
        <v>418267</v>
      </c>
      <c r="H81" s="1019"/>
      <c r="I81" s="1241">
        <f>+ROUND(I79+I80,0)</f>
        <v>0</v>
      </c>
      <c r="J81" s="1242">
        <f>+ROUND(J79+J80,0)</f>
        <v>0</v>
      </c>
      <c r="K81" s="1095"/>
      <c r="L81" s="1242">
        <f>+ROUND(L79+L80,0)</f>
        <v>0</v>
      </c>
      <c r="M81" s="1095"/>
      <c r="N81" s="1243">
        <f>+ROUND(N79+N80,0)</f>
        <v>418267</v>
      </c>
      <c r="O81" s="1097"/>
      <c r="P81" s="1241">
        <f>+ROUND(P79+P80,0)</f>
        <v>771538</v>
      </c>
      <c r="Q81" s="1242">
        <f>+ROUND(Q79+Q80,0)</f>
        <v>418267</v>
      </c>
      <c r="R81" s="1046"/>
      <c r="S81" s="1822" t="s">
        <v>1120</v>
      </c>
      <c r="T81" s="1823"/>
      <c r="U81" s="1824"/>
      <c r="V81" s="1235"/>
      <c r="W81" s="1236"/>
      <c r="X81" s="1237"/>
      <c r="Y81" s="1236"/>
      <c r="Z81" s="1236"/>
    </row>
    <row r="82" spans="1:26" s="1018" customFormat="1" ht="15.75" customHeight="1" thickBot="1">
      <c r="A82" s="1089"/>
      <c r="B82" s="1825">
        <f>+IF(+SUM(F82:N82)=0,0,"Контрола: дефицит/излишък = финансиране с обратен знак (Г. + Д. = 0)")</f>
        <v>0</v>
      </c>
      <c r="C82" s="1826"/>
      <c r="D82" s="1827"/>
      <c r="E82" s="1019"/>
      <c r="F82" s="1244">
        <f>+ROUND(F83,0)+ROUND(F84,0)</f>
        <v>0</v>
      </c>
      <c r="G82" s="1245">
        <f>+ROUND(G83,0)+ROUND(G84,0)</f>
        <v>0</v>
      </c>
      <c r="H82" s="1019"/>
      <c r="I82" s="1244">
        <f>+ROUND(I83,0)+ROUND(I84,0)</f>
        <v>0</v>
      </c>
      <c r="J82" s="1245">
        <f>+ROUND(J83,0)+ROUND(J84,0)</f>
        <v>0</v>
      </c>
      <c r="K82" s="1019"/>
      <c r="L82" s="1245">
        <f>+ROUND(L83,0)+ROUND(L84,0)</f>
        <v>0</v>
      </c>
      <c r="M82" s="1019"/>
      <c r="N82" s="1246">
        <f>+ROUND(N83,0)+ROUND(N84,0)</f>
        <v>0</v>
      </c>
      <c r="O82" s="1247"/>
      <c r="P82" s="1244">
        <f>+ROUND(P83,0)+ROUND(P84,0)</f>
        <v>0</v>
      </c>
      <c r="Q82" s="1245">
        <f>+ROUND(Q83,0)+ROUND(Q84,0)</f>
        <v>0</v>
      </c>
      <c r="R82" s="1046"/>
      <c r="S82" s="1248"/>
      <c r="T82" s="1249"/>
      <c r="U82" s="1250"/>
      <c r="V82" s="1076"/>
      <c r="W82" s="1017"/>
      <c r="X82" s="1017"/>
      <c r="Y82" s="1017"/>
      <c r="Z82" s="1017"/>
    </row>
    <row r="83" spans="1:26" s="1018" customFormat="1" ht="19.5" thickTop="1">
      <c r="A83" s="1089"/>
      <c r="B83" s="1251" t="s">
        <v>1121</v>
      </c>
      <c r="C83" s="1252"/>
      <c r="D83" s="1253"/>
      <c r="E83" s="1019"/>
      <c r="F83" s="1254">
        <f>+ROUND(F48,0)-ROUND(F77,0)+ROUND(F81,0)</f>
        <v>0</v>
      </c>
      <c r="G83" s="1255">
        <f>+ROUND(G48,0)-ROUND(G77,0)+ROUND(G81,0)</f>
        <v>64717</v>
      </c>
      <c r="H83" s="1019"/>
      <c r="I83" s="1254">
        <f>+ROUND(I48,0)-ROUND(I77,0)+ROUND(I81,0)</f>
        <v>0</v>
      </c>
      <c r="J83" s="1255">
        <f>+ROUND(J48,0)-ROUND(J77,0)+ROUND(J81,0)</f>
        <v>0</v>
      </c>
      <c r="K83" s="1095"/>
      <c r="L83" s="1255">
        <f>+ROUND(L48,0)-ROUND(L77,0)+ROUND(L81,0)</f>
        <v>0</v>
      </c>
      <c r="M83" s="1095"/>
      <c r="N83" s="1256">
        <f>+ROUND(N48,0)-ROUND(N77,0)+ROUND(N81,0)</f>
        <v>64717</v>
      </c>
      <c r="O83" s="1257"/>
      <c r="P83" s="1254">
        <f>+ROUND(P48,0)-ROUND(P77,0)+ROUND(P81,0)</f>
        <v>0</v>
      </c>
      <c r="Q83" s="1255">
        <f>+ROUND(Q48,0)-ROUND(Q77,0)+ROUND(Q81,0)</f>
        <v>64717</v>
      </c>
      <c r="R83" s="1046"/>
      <c r="S83" s="1251" t="s">
        <v>1121</v>
      </c>
      <c r="T83" s="1252"/>
      <c r="U83" s="1253"/>
      <c r="V83" s="1235"/>
      <c r="W83" s="1236"/>
      <c r="X83" s="1237"/>
      <c r="Y83" s="1236"/>
      <c r="Z83" s="1236"/>
    </row>
    <row r="84" spans="1:26" s="1018" customFormat="1" ht="19.5" thickBot="1">
      <c r="A84" s="1089"/>
      <c r="B84" s="1258" t="s">
        <v>1122</v>
      </c>
      <c r="C84" s="1259"/>
      <c r="D84" s="1260"/>
      <c r="E84" s="1261"/>
      <c r="F84" s="1262">
        <f>+ROUND(F101,0)+ROUND(F120,0)+ROUND(F127,0)-ROUND(F132,0)</f>
        <v>0</v>
      </c>
      <c r="G84" s="1263">
        <f>+ROUND(G101,0)+ROUND(G120,0)+ROUND(G127,0)-ROUND(G132,0)</f>
        <v>-64717</v>
      </c>
      <c r="H84" s="1019"/>
      <c r="I84" s="1262">
        <f>+ROUND(I101,0)+ROUND(I120,0)+ROUND(I127,0)-ROUND(I132,0)</f>
        <v>0</v>
      </c>
      <c r="J84" s="1263">
        <f>+ROUND(J101,0)+ROUND(J120,0)+ROUND(J127,0)-ROUND(J132,0)</f>
        <v>0</v>
      </c>
      <c r="K84" s="1095"/>
      <c r="L84" s="1263">
        <f>+ROUND(L101,0)+ROUND(L120,0)+ROUND(L127,0)-ROUND(L132,0)</f>
        <v>0</v>
      </c>
      <c r="M84" s="1095"/>
      <c r="N84" s="1264">
        <f>+ROUND(N101,0)+ROUND(N120,0)+ROUND(N127,0)-ROUND(N132,0)</f>
        <v>-64717</v>
      </c>
      <c r="O84" s="1257"/>
      <c r="P84" s="1262">
        <f>+ROUND(P101,0)+ROUND(P120,0)+ROUND(P127,0)-ROUND(P132,0)</f>
        <v>0</v>
      </c>
      <c r="Q84" s="1263">
        <f>+ROUND(Q101,0)+ROUND(Q120,0)+ROUND(Q127,0)-ROUND(Q132,0)</f>
        <v>-64717</v>
      </c>
      <c r="R84" s="1046"/>
      <c r="S84" s="1258" t="s">
        <v>1122</v>
      </c>
      <c r="T84" s="1259"/>
      <c r="U84" s="1260"/>
      <c r="V84" s="1235"/>
      <c r="W84" s="1236"/>
      <c r="X84" s="1237"/>
      <c r="Y84" s="1236"/>
      <c r="Z84" s="1236"/>
    </row>
    <row r="85" spans="1:26" s="1018" customFormat="1" ht="16.5" thickTop="1">
      <c r="A85" s="1089"/>
      <c r="B85" s="1090" t="s">
        <v>1123</v>
      </c>
      <c r="C85" s="1091"/>
      <c r="D85" s="1092"/>
      <c r="E85" s="1019"/>
      <c r="F85" s="1093"/>
      <c r="G85" s="1094"/>
      <c r="H85" s="1019"/>
      <c r="I85" s="1093"/>
      <c r="J85" s="1094"/>
      <c r="K85" s="1095"/>
      <c r="L85" s="1094"/>
      <c r="M85" s="1095"/>
      <c r="N85" s="1128"/>
      <c r="O85" s="1097"/>
      <c r="P85" s="1093"/>
      <c r="Q85" s="1094"/>
      <c r="R85" s="1046"/>
      <c r="S85" s="1090" t="s">
        <v>1123</v>
      </c>
      <c r="T85" s="1091"/>
      <c r="U85" s="1092"/>
      <c r="V85" s="1076"/>
      <c r="W85" s="1017"/>
      <c r="X85" s="1017"/>
      <c r="Y85" s="1017"/>
      <c r="Z85" s="1017"/>
    </row>
    <row r="86" spans="1:26" s="1018" customFormat="1" ht="15.75">
      <c r="A86" s="1089"/>
      <c r="B86" s="1265" t="s">
        <v>1124</v>
      </c>
      <c r="C86" s="1266"/>
      <c r="D86" s="1267"/>
      <c r="E86" s="1019"/>
      <c r="F86" s="1107"/>
      <c r="G86" s="1108"/>
      <c r="H86" s="1019"/>
      <c r="I86" s="1107"/>
      <c r="J86" s="1108"/>
      <c r="K86" s="1095"/>
      <c r="L86" s="1108"/>
      <c r="M86" s="1095"/>
      <c r="N86" s="1109"/>
      <c r="O86" s="1097"/>
      <c r="P86" s="1107"/>
      <c r="Q86" s="1108"/>
      <c r="R86" s="1046"/>
      <c r="S86" s="1265" t="s">
        <v>1124</v>
      </c>
      <c r="T86" s="1266"/>
      <c r="U86" s="1267"/>
      <c r="V86" s="1076"/>
      <c r="W86" s="1017"/>
      <c r="X86" s="1017"/>
      <c r="Y86" s="1017"/>
      <c r="Z86" s="1017"/>
    </row>
    <row r="87" spans="1:26" s="1018" customFormat="1" ht="15.75">
      <c r="A87" s="1089"/>
      <c r="B87" s="1110" t="s">
        <v>1125</v>
      </c>
      <c r="C87" s="1111"/>
      <c r="D87" s="1112"/>
      <c r="E87" s="1019"/>
      <c r="F87" s="1113">
        <f>+IF($P$2=0,$P87,0)</f>
        <v>0</v>
      </c>
      <c r="G87" s="1114">
        <f>+IF($P$2=0,$Q87,0)</f>
        <v>0</v>
      </c>
      <c r="H87" s="1019"/>
      <c r="I87" s="1113">
        <f>+IF(OR($P$2=98,$P$2=42,$P$2=96,$P$2=97),$P87,0)</f>
        <v>0</v>
      </c>
      <c r="J87" s="1114">
        <f>+IF(OR($P$2=98,$P$2=42,$P$2=96,$P$2=97),$Q87,0)</f>
        <v>0</v>
      </c>
      <c r="K87" s="1095"/>
      <c r="L87" s="1114">
        <f>+IF($P$2=33,$Q87,0)</f>
        <v>0</v>
      </c>
      <c r="M87" s="1095"/>
      <c r="N87" s="1115">
        <f>+ROUND(+G87+J87+L87,0)</f>
        <v>0</v>
      </c>
      <c r="O87" s="1097"/>
      <c r="P87" s="1113">
        <f>+ROUND(+OTCHET!E462+OTCHET!E463,0)</f>
        <v>0</v>
      </c>
      <c r="Q87" s="1114">
        <f>+ROUND(+OTCHET!L462+OTCHET!L463,0)</f>
        <v>0</v>
      </c>
      <c r="R87" s="1046"/>
      <c r="S87" s="1792" t="s">
        <v>1126</v>
      </c>
      <c r="T87" s="1793"/>
      <c r="U87" s="1794"/>
      <c r="V87" s="1076"/>
      <c r="W87" s="1017"/>
      <c r="X87" s="1017"/>
      <c r="Y87" s="1017"/>
      <c r="Z87" s="1017"/>
    </row>
    <row r="88" spans="1:26" s="1018" customFormat="1" ht="15.75">
      <c r="A88" s="1089"/>
      <c r="B88" s="1116" t="s">
        <v>1127</v>
      </c>
      <c r="C88" s="1117"/>
      <c r="D88" s="1118"/>
      <c r="E88" s="1019"/>
      <c r="F88" s="1119">
        <f>+IF($P$2=0,$P88,0)</f>
        <v>0</v>
      </c>
      <c r="G88" s="1120">
        <f>+IF($P$2=0,$Q88,0)</f>
        <v>0</v>
      </c>
      <c r="H88" s="1019"/>
      <c r="I88" s="1119">
        <f>+IF(OR($P$2=98,$P$2=42,$P$2=96,$P$2=97),$P88,0)</f>
        <v>0</v>
      </c>
      <c r="J88" s="1120">
        <f>+IF(OR($P$2=98,$P$2=42,$P$2=96,$P$2=97),$Q88,0)</f>
        <v>0</v>
      </c>
      <c r="K88" s="1095"/>
      <c r="L88" s="1120">
        <f>+IF($P$2=33,$Q88,0)</f>
        <v>0</v>
      </c>
      <c r="M88" s="1095"/>
      <c r="N88" s="1121">
        <f>+ROUND(+G88+J88+L88,0)</f>
        <v>0</v>
      </c>
      <c r="O88" s="1097"/>
      <c r="P88" s="1119">
        <f>+ROUND(OTCHET!E464+OTCHET!E535,0)</f>
        <v>0</v>
      </c>
      <c r="Q88" s="1120">
        <f>+ROUND(OTCHET!L464+OTCHET!L535,0)</f>
        <v>0</v>
      </c>
      <c r="R88" s="1046"/>
      <c r="S88" s="1795" t="s">
        <v>1128</v>
      </c>
      <c r="T88" s="1796"/>
      <c r="U88" s="1797"/>
      <c r="V88" s="1076"/>
      <c r="W88" s="1017"/>
      <c r="X88" s="1017"/>
      <c r="Y88" s="1017"/>
      <c r="Z88" s="1017"/>
    </row>
    <row r="89" spans="1:26" s="1018" customFormat="1" ht="15.75">
      <c r="A89" s="1089"/>
      <c r="B89" s="1122" t="s">
        <v>1129</v>
      </c>
      <c r="C89" s="1123"/>
      <c r="D89" s="1124"/>
      <c r="E89" s="1019"/>
      <c r="F89" s="1125">
        <f>+ROUND(+SUM(F87:F88),0)</f>
        <v>0</v>
      </c>
      <c r="G89" s="1126">
        <f>+ROUND(+SUM(G87:G88),0)</f>
        <v>0</v>
      </c>
      <c r="H89" s="1019"/>
      <c r="I89" s="1125">
        <f>+ROUND(+SUM(I87:I88),0)</f>
        <v>0</v>
      </c>
      <c r="J89" s="1126">
        <f>+ROUND(+SUM(J87:J88),0)</f>
        <v>0</v>
      </c>
      <c r="K89" s="1095"/>
      <c r="L89" s="1126">
        <f>+ROUND(+SUM(L87:L88),0)</f>
        <v>0</v>
      </c>
      <c r="M89" s="1095"/>
      <c r="N89" s="1127">
        <f>+ROUND(+SUM(N87:N88),0)</f>
        <v>0</v>
      </c>
      <c r="O89" s="1097"/>
      <c r="P89" s="1125">
        <f>+ROUND(+SUM(P87:P88),0)</f>
        <v>0</v>
      </c>
      <c r="Q89" s="1126">
        <f>+ROUND(+SUM(Q87:Q88),0)</f>
        <v>0</v>
      </c>
      <c r="R89" s="1046"/>
      <c r="S89" s="1804" t="s">
        <v>1130</v>
      </c>
      <c r="T89" s="1805"/>
      <c r="U89" s="1806"/>
      <c r="V89" s="1076"/>
      <c r="W89" s="1017"/>
      <c r="X89" s="1017"/>
      <c r="Y89" s="1017"/>
      <c r="Z89" s="1017"/>
    </row>
    <row r="90" spans="1:26" s="1018" customFormat="1" ht="15.75">
      <c r="A90" s="1089"/>
      <c r="B90" s="1098" t="s">
        <v>1131</v>
      </c>
      <c r="C90" s="1099"/>
      <c r="D90" s="1100"/>
      <c r="E90" s="1019"/>
      <c r="F90" s="1093"/>
      <c r="G90" s="1094"/>
      <c r="H90" s="1019"/>
      <c r="I90" s="1093"/>
      <c r="J90" s="1094"/>
      <c r="K90" s="1095"/>
      <c r="L90" s="1094"/>
      <c r="M90" s="1095"/>
      <c r="N90" s="1128"/>
      <c r="O90" s="1097"/>
      <c r="P90" s="1093"/>
      <c r="Q90" s="1094"/>
      <c r="R90" s="1046"/>
      <c r="S90" s="1098" t="s">
        <v>1131</v>
      </c>
      <c r="T90" s="1099"/>
      <c r="U90" s="1100"/>
      <c r="V90" s="1076"/>
      <c r="W90" s="1017"/>
      <c r="X90" s="1017"/>
      <c r="Y90" s="1017"/>
      <c r="Z90" s="1017"/>
    </row>
    <row r="91" spans="1:26" s="1018" customFormat="1" ht="15.75">
      <c r="A91" s="1089"/>
      <c r="B91" s="1104" t="s">
        <v>1132</v>
      </c>
      <c r="C91" s="1105"/>
      <c r="D91" s="1106"/>
      <c r="E91" s="1019"/>
      <c r="F91" s="1107">
        <f>+IF($P$2=0,$P91,0)</f>
        <v>0</v>
      </c>
      <c r="G91" s="1108">
        <f>+IF($P$2=0,$Q91,0)</f>
        <v>0</v>
      </c>
      <c r="H91" s="1019"/>
      <c r="I91" s="1107">
        <f>+IF(OR($P$2=98,$P$2=42,$P$2=96,$P$2=97),$P91,0)</f>
        <v>0</v>
      </c>
      <c r="J91" s="1108">
        <f>+IF(OR($P$2=98,$P$2=42,$P$2=96,$P$2=97),$Q91,0)</f>
        <v>0</v>
      </c>
      <c r="K91" s="1095"/>
      <c r="L91" s="1108">
        <f>+IF($P$2=33,$Q91,0)</f>
        <v>0</v>
      </c>
      <c r="M91" s="1095"/>
      <c r="N91" s="1109">
        <f>+ROUND(+G91+J91+L91,0)</f>
        <v>0</v>
      </c>
      <c r="O91" s="1097"/>
      <c r="P91" s="1107">
        <f>+ROUND(OTCHET!E466+OTCHET!E469+OTCHET!E479,0)</f>
        <v>0</v>
      </c>
      <c r="Q91" s="1108">
        <f>+ROUND(OTCHET!L466+OTCHET!L469+OTCHET!L479,0)</f>
        <v>0</v>
      </c>
      <c r="R91" s="1046"/>
      <c r="S91" s="1792" t="s">
        <v>1133</v>
      </c>
      <c r="T91" s="1793"/>
      <c r="U91" s="1794"/>
      <c r="V91" s="1076"/>
      <c r="W91" s="1017"/>
      <c r="X91" s="1017"/>
      <c r="Y91" s="1017"/>
      <c r="Z91" s="1017"/>
    </row>
    <row r="92" spans="1:26" s="1018" customFormat="1" ht="15.75">
      <c r="A92" s="1089"/>
      <c r="B92" s="1110" t="s">
        <v>1134</v>
      </c>
      <c r="C92" s="1111"/>
      <c r="D92" s="1112"/>
      <c r="E92" s="1019"/>
      <c r="F92" s="1119">
        <f>+IF($P$2=0,$P92,0)</f>
        <v>0</v>
      </c>
      <c r="G92" s="1120">
        <f>+IF($P$2=0,$Q92,0)</f>
        <v>0</v>
      </c>
      <c r="H92" s="1019"/>
      <c r="I92" s="1119">
        <f>+IF(OR($P$2=98,$P$2=42,$P$2=96,$P$2=97),$P92,0)</f>
        <v>0</v>
      </c>
      <c r="J92" s="1120">
        <f>+IF(OR($P$2=98,$P$2=42,$P$2=96,$P$2=97),$Q92,0)</f>
        <v>0</v>
      </c>
      <c r="K92" s="1095"/>
      <c r="L92" s="1120">
        <f>+IF($P$2=33,$Q92,0)</f>
        <v>0</v>
      </c>
      <c r="M92" s="1095"/>
      <c r="N92" s="1121">
        <f>+ROUND(+G92+J92+L92,0)</f>
        <v>0</v>
      </c>
      <c r="O92" s="1097"/>
      <c r="P92" s="1119">
        <f>+ROUND(OTCHET!E467+OTCHET!E470+OTCHET!E480+OTCHET!E502+IF(+OTCHET!E494&gt;0,+OTCHET!E494,0),0)</f>
        <v>0</v>
      </c>
      <c r="Q92" s="1120">
        <f>+ROUND(OTCHET!L467+OTCHET!L470+OTCHET!L480+OTCHET!L502+IF(+OTCHET!L494&gt;0,+OTCHET!L494,0),0)</f>
        <v>0</v>
      </c>
      <c r="R92" s="1046"/>
      <c r="S92" s="1795" t="s">
        <v>1135</v>
      </c>
      <c r="T92" s="1796"/>
      <c r="U92" s="1797"/>
      <c r="V92" s="1076"/>
      <c r="W92" s="1017"/>
      <c r="X92" s="1017"/>
      <c r="Y92" s="1017"/>
      <c r="Z92" s="1017"/>
    </row>
    <row r="93" spans="1:26" s="1018" customFormat="1" ht="15.75">
      <c r="A93" s="1089"/>
      <c r="B93" s="1110" t="s">
        <v>1136</v>
      </c>
      <c r="C93" s="1111"/>
      <c r="D93" s="1112"/>
      <c r="E93" s="1019"/>
      <c r="F93" s="1113">
        <f>+IF($P$2=0,$P93,0)</f>
        <v>0</v>
      </c>
      <c r="G93" s="1114">
        <f>+IF($P$2=0,$Q93,0)</f>
        <v>0</v>
      </c>
      <c r="H93" s="1019"/>
      <c r="I93" s="1113">
        <f>+IF(OR($P$2=98,$P$2=42,$P$2=96,$P$2=97),$P93,0)</f>
        <v>0</v>
      </c>
      <c r="J93" s="1114">
        <f>+IF(OR($P$2=98,$P$2=42,$P$2=96,$P$2=97),$Q93,0)</f>
        <v>0</v>
      </c>
      <c r="K93" s="1095"/>
      <c r="L93" s="1114">
        <f>+IF($P$2=33,$Q93,0)</f>
        <v>0</v>
      </c>
      <c r="M93" s="1095"/>
      <c r="N93" s="1115">
        <f>+ROUND(+G93+J93+L93,0)</f>
        <v>0</v>
      </c>
      <c r="O93" s="1097"/>
      <c r="P93" s="1113">
        <f>+ROUND(+SUM(OTCHET!E472:E474),0)</f>
        <v>0</v>
      </c>
      <c r="Q93" s="1114">
        <f>+ROUND(+SUM(OTCHET!L472:L474),0)</f>
        <v>0</v>
      </c>
      <c r="R93" s="1046"/>
      <c r="S93" s="1795" t="s">
        <v>1137</v>
      </c>
      <c r="T93" s="1796"/>
      <c r="U93" s="1797"/>
      <c r="V93" s="1076"/>
      <c r="W93" s="1017"/>
      <c r="X93" s="1017"/>
      <c r="Y93" s="1017"/>
      <c r="Z93" s="1017"/>
    </row>
    <row r="94" spans="1:26" s="1018" customFormat="1" ht="15.75">
      <c r="A94" s="1089"/>
      <c r="B94" s="1268" t="s">
        <v>1138</v>
      </c>
      <c r="C94" s="1269"/>
      <c r="D94" s="1270"/>
      <c r="E94" s="1019"/>
      <c r="F94" s="1101">
        <f>+IF($P$2=0,$P94,0)</f>
        <v>0</v>
      </c>
      <c r="G94" s="1102">
        <f>+IF($P$2=0,$Q94,0)</f>
        <v>0</v>
      </c>
      <c r="H94" s="1019"/>
      <c r="I94" s="1101">
        <f>+IF(OR($P$2=98,$P$2=42,$P$2=96,$P$2=97),$P94,0)</f>
        <v>0</v>
      </c>
      <c r="J94" s="1102">
        <f>+IF(OR($P$2=98,$P$2=42,$P$2=96,$P$2=97),$Q94,0)</f>
        <v>0</v>
      </c>
      <c r="K94" s="1095"/>
      <c r="L94" s="1102">
        <f>+IF($P$2=33,$Q94,0)</f>
        <v>0</v>
      </c>
      <c r="M94" s="1095"/>
      <c r="N94" s="1132">
        <f>+ROUND(+G94+J94+L94,0)</f>
        <v>0</v>
      </c>
      <c r="O94" s="1097"/>
      <c r="P94" s="1101">
        <f>+ROUND(+SUM(OTCHET!E475:E476),0)</f>
        <v>0</v>
      </c>
      <c r="Q94" s="1102">
        <f>+ROUND(+SUM(OTCHET!L475:L476),0)</f>
        <v>0</v>
      </c>
      <c r="R94" s="1046"/>
      <c r="S94" s="1801" t="s">
        <v>1139</v>
      </c>
      <c r="T94" s="1802"/>
      <c r="U94" s="1803"/>
      <c r="V94" s="1076"/>
      <c r="W94" s="1017"/>
      <c r="X94" s="1017"/>
      <c r="Y94" s="1017"/>
      <c r="Z94" s="1017"/>
    </row>
    <row r="95" spans="1:26" s="1018" customFormat="1" ht="15.75">
      <c r="A95" s="1089"/>
      <c r="B95" s="1122" t="s">
        <v>1140</v>
      </c>
      <c r="C95" s="1123"/>
      <c r="D95" s="1124"/>
      <c r="E95" s="1019"/>
      <c r="F95" s="1125">
        <f>+ROUND(+SUM(F91:F94),0)</f>
        <v>0</v>
      </c>
      <c r="G95" s="1126">
        <f>+ROUND(+SUM(G91:G94),0)</f>
        <v>0</v>
      </c>
      <c r="H95" s="1019"/>
      <c r="I95" s="1125">
        <f>+ROUND(+SUM(I91:I94),0)</f>
        <v>0</v>
      </c>
      <c r="J95" s="1126">
        <f>+ROUND(+SUM(J91:J94),0)</f>
        <v>0</v>
      </c>
      <c r="K95" s="1095"/>
      <c r="L95" s="1126">
        <f>+ROUND(+SUM(L91:L94),0)</f>
        <v>0</v>
      </c>
      <c r="M95" s="1095"/>
      <c r="N95" s="1127">
        <f>+ROUND(+SUM(N91:N94),0)</f>
        <v>0</v>
      </c>
      <c r="O95" s="1097"/>
      <c r="P95" s="1125">
        <f>+ROUND(+SUM(P91:P94),0)</f>
        <v>0</v>
      </c>
      <c r="Q95" s="1126">
        <f>+ROUND(+SUM(Q91:Q94),0)</f>
        <v>0</v>
      </c>
      <c r="R95" s="1046"/>
      <c r="S95" s="1804" t="s">
        <v>1141</v>
      </c>
      <c r="T95" s="1805"/>
      <c r="U95" s="1806"/>
      <c r="V95" s="1076"/>
      <c r="W95" s="1017"/>
      <c r="X95" s="1017"/>
      <c r="Y95" s="1017"/>
      <c r="Z95" s="1017"/>
    </row>
    <row r="96" spans="1:26" s="1018" customFormat="1" ht="15.75">
      <c r="A96" s="1089"/>
      <c r="B96" s="1098" t="s">
        <v>1142</v>
      </c>
      <c r="C96" s="1099"/>
      <c r="D96" s="1100"/>
      <c r="E96" s="1019"/>
      <c r="F96" s="1093"/>
      <c r="G96" s="1094"/>
      <c r="H96" s="1019"/>
      <c r="I96" s="1093"/>
      <c r="J96" s="1094"/>
      <c r="K96" s="1095"/>
      <c r="L96" s="1094"/>
      <c r="M96" s="1095"/>
      <c r="N96" s="1128"/>
      <c r="O96" s="1097"/>
      <c r="P96" s="1093"/>
      <c r="Q96" s="1094"/>
      <c r="R96" s="1046"/>
      <c r="S96" s="1098" t="s">
        <v>1142</v>
      </c>
      <c r="T96" s="1099"/>
      <c r="U96" s="1100"/>
      <c r="V96" s="1076"/>
      <c r="W96" s="1017"/>
      <c r="X96" s="1017"/>
      <c r="Y96" s="1017"/>
      <c r="Z96" s="1017"/>
    </row>
    <row r="97" spans="1:26" s="1018" customFormat="1" ht="15.75">
      <c r="A97" s="1089"/>
      <c r="B97" s="1104" t="s">
        <v>1143</v>
      </c>
      <c r="C97" s="1105"/>
      <c r="D97" s="1106"/>
      <c r="E97" s="1019"/>
      <c r="F97" s="1107">
        <f>+IF($P$2=0,$P97,0)</f>
        <v>0</v>
      </c>
      <c r="G97" s="1108">
        <f>+IF($P$2=0,$Q97,0)</f>
        <v>0</v>
      </c>
      <c r="H97" s="1019"/>
      <c r="I97" s="1107">
        <f>+IF(OR($P$2=98,$P$2=42,$P$2=96,$P$2=97),$P97,0)</f>
        <v>0</v>
      </c>
      <c r="J97" s="1108">
        <f>+IF(OR($P$2=98,$P$2=42,$P$2=96,$P$2=97),$Q97,0)</f>
        <v>0</v>
      </c>
      <c r="K97" s="1095"/>
      <c r="L97" s="1108">
        <f>+IF($P$2=33,$Q97,0)</f>
        <v>0</v>
      </c>
      <c r="M97" s="1095"/>
      <c r="N97" s="1109">
        <f>+ROUND(+G97+J97+L97,0)</f>
        <v>0</v>
      </c>
      <c r="O97" s="1097"/>
      <c r="P97" s="1107">
        <f>+ROUND(OTCHET!E536+OTCHET!E541,0)</f>
        <v>0</v>
      </c>
      <c r="Q97" s="1108">
        <f>+ROUND(OTCHET!L536+OTCHET!L541,0)</f>
        <v>0</v>
      </c>
      <c r="R97" s="1046"/>
      <c r="S97" s="1792" t="s">
        <v>1144</v>
      </c>
      <c r="T97" s="1793"/>
      <c r="U97" s="1794"/>
      <c r="V97" s="1076"/>
      <c r="W97" s="1017"/>
      <c r="X97" s="1017"/>
      <c r="Y97" s="1017"/>
      <c r="Z97" s="1017"/>
    </row>
    <row r="98" spans="1:26" s="1018" customFormat="1" ht="15.75">
      <c r="A98" s="1089"/>
      <c r="B98" s="1116" t="s">
        <v>1145</v>
      </c>
      <c r="C98" s="1117"/>
      <c r="D98" s="1118"/>
      <c r="E98" s="1019"/>
      <c r="F98" s="1119">
        <f>+IF($P$2=0,$P98,0)</f>
        <v>0</v>
      </c>
      <c r="G98" s="1120">
        <f>+IF($P$2=0,$Q98,0)</f>
        <v>0</v>
      </c>
      <c r="H98" s="1019"/>
      <c r="I98" s="1119">
        <f>+IF(OR($P$2=98,$P$2=42,$P$2=96,$P$2=97),$P98,0)</f>
        <v>0</v>
      </c>
      <c r="J98" s="1120">
        <f>+IF(OR($P$2=98,$P$2=42,$P$2=96,$P$2=97),$Q98,0)</f>
        <v>0</v>
      </c>
      <c r="K98" s="1095"/>
      <c r="L98" s="1120">
        <f>+IF($P$2=33,$Q98,0)</f>
        <v>0</v>
      </c>
      <c r="M98" s="1095"/>
      <c r="N98" s="1121">
        <f>+ROUND(+G98+J98+L98,0)</f>
        <v>0</v>
      </c>
      <c r="O98" s="1097"/>
      <c r="P98" s="1119">
        <f>+ROUND(+OTCHET!E477+OTCHET!E558+OTCHET!E560,0)</f>
        <v>0</v>
      </c>
      <c r="Q98" s="1120">
        <f>+ROUND(+OTCHET!L477+OTCHET!L558+OTCHET!L560,0)</f>
        <v>0</v>
      </c>
      <c r="R98" s="1046"/>
      <c r="S98" s="1795" t="s">
        <v>1146</v>
      </c>
      <c r="T98" s="1796"/>
      <c r="U98" s="1797"/>
      <c r="V98" s="1076"/>
      <c r="W98" s="1017"/>
      <c r="X98" s="1017"/>
      <c r="Y98" s="1017"/>
      <c r="Z98" s="1017"/>
    </row>
    <row r="99" spans="1:26" s="1018" customFormat="1" ht="15.75">
      <c r="A99" s="1089"/>
      <c r="B99" s="1122" t="s">
        <v>1147</v>
      </c>
      <c r="C99" s="1123"/>
      <c r="D99" s="1124"/>
      <c r="E99" s="1019"/>
      <c r="F99" s="1125">
        <f>+ROUND(+SUM(F97:F98),0)</f>
        <v>0</v>
      </c>
      <c r="G99" s="1126">
        <f>+ROUND(+SUM(G97:G98),0)</f>
        <v>0</v>
      </c>
      <c r="H99" s="1019"/>
      <c r="I99" s="1125">
        <f>+ROUND(+SUM(I97:I98),0)</f>
        <v>0</v>
      </c>
      <c r="J99" s="1126">
        <f>+ROUND(+SUM(J97:J98),0)</f>
        <v>0</v>
      </c>
      <c r="K99" s="1095"/>
      <c r="L99" s="1126">
        <f>+ROUND(+SUM(L97:L98),0)</f>
        <v>0</v>
      </c>
      <c r="M99" s="1095"/>
      <c r="N99" s="1127">
        <f>+ROUND(+SUM(N97:N98),0)</f>
        <v>0</v>
      </c>
      <c r="O99" s="1097"/>
      <c r="P99" s="1125">
        <f>+ROUND(+SUM(P97:P98),0)</f>
        <v>0</v>
      </c>
      <c r="Q99" s="1126">
        <f>+ROUND(+SUM(Q97:Q98),0)</f>
        <v>0</v>
      </c>
      <c r="R99" s="1046"/>
      <c r="S99" s="1804" t="s">
        <v>1148</v>
      </c>
      <c r="T99" s="1805"/>
      <c r="U99" s="1806"/>
      <c r="V99" s="1076"/>
      <c r="W99" s="1017"/>
      <c r="X99" s="1017"/>
      <c r="Y99" s="1017"/>
      <c r="Z99" s="1017"/>
    </row>
    <row r="100" spans="1:26" s="1018" customFormat="1" ht="8.25" customHeight="1">
      <c r="A100" s="1089"/>
      <c r="B100" s="1192"/>
      <c r="C100" s="1130"/>
      <c r="D100" s="1131"/>
      <c r="E100" s="1019"/>
      <c r="F100" s="1107"/>
      <c r="G100" s="1108"/>
      <c r="H100" s="1019"/>
      <c r="I100" s="1107"/>
      <c r="J100" s="1108"/>
      <c r="K100" s="1095"/>
      <c r="L100" s="1108"/>
      <c r="M100" s="1095"/>
      <c r="N100" s="1109"/>
      <c r="O100" s="1097"/>
      <c r="P100" s="1107"/>
      <c r="Q100" s="1108"/>
      <c r="R100" s="1046"/>
      <c r="S100" s="1193"/>
      <c r="T100" s="1194"/>
      <c r="U100" s="1195"/>
      <c r="V100" s="1076"/>
      <c r="W100" s="1017"/>
      <c r="X100" s="1017"/>
      <c r="Y100" s="1017"/>
      <c r="Z100" s="1017"/>
    </row>
    <row r="101" spans="1:26" s="1018" customFormat="1" ht="16.5" thickBot="1">
      <c r="A101" s="1089"/>
      <c r="B101" s="1196" t="s">
        <v>1149</v>
      </c>
      <c r="C101" s="1197"/>
      <c r="D101" s="1198"/>
      <c r="E101" s="1019"/>
      <c r="F101" s="1199">
        <f>+ROUND(F89+F95+F99,0)</f>
        <v>0</v>
      </c>
      <c r="G101" s="1200">
        <f>+ROUND(G89+G95+G99,0)</f>
        <v>0</v>
      </c>
      <c r="H101" s="1019"/>
      <c r="I101" s="1199">
        <f>+ROUND(I89+I95+I99,0)</f>
        <v>0</v>
      </c>
      <c r="J101" s="1200">
        <f>+ROUND(J89+J95+J99,0)</f>
        <v>0</v>
      </c>
      <c r="K101" s="1095"/>
      <c r="L101" s="1200">
        <f>+ROUND(L89+L95+L99,0)</f>
        <v>0</v>
      </c>
      <c r="M101" s="1095"/>
      <c r="N101" s="1201">
        <f>+ROUND(N89+N95+N99,0)</f>
        <v>0</v>
      </c>
      <c r="O101" s="1202"/>
      <c r="P101" s="1199">
        <f>+ROUND(P89+P95+P99,0)</f>
        <v>0</v>
      </c>
      <c r="Q101" s="1200">
        <f>+ROUND(Q89+Q95+Q99,0)</f>
        <v>0</v>
      </c>
      <c r="R101" s="1046"/>
      <c r="S101" s="1816" t="s">
        <v>1150</v>
      </c>
      <c r="T101" s="1817"/>
      <c r="U101" s="1818"/>
      <c r="V101" s="1076"/>
      <c r="W101" s="1017"/>
      <c r="X101" s="1017"/>
      <c r="Y101" s="1017"/>
      <c r="Z101" s="1017"/>
    </row>
    <row r="102" spans="1:26" s="1018" customFormat="1" ht="15.75">
      <c r="A102" s="1089"/>
      <c r="B102" s="1090" t="s">
        <v>1151</v>
      </c>
      <c r="C102" s="1091"/>
      <c r="D102" s="1092"/>
      <c r="E102" s="1019"/>
      <c r="F102" s="1101"/>
      <c r="G102" s="1102"/>
      <c r="H102" s="1019"/>
      <c r="I102" s="1101"/>
      <c r="J102" s="1102"/>
      <c r="K102" s="1095"/>
      <c r="L102" s="1102"/>
      <c r="M102" s="1095"/>
      <c r="N102" s="1132"/>
      <c r="O102" s="1097"/>
      <c r="P102" s="1101"/>
      <c r="Q102" s="1102"/>
      <c r="R102" s="1046"/>
      <c r="S102" s="1271" t="s">
        <v>1151</v>
      </c>
      <c r="T102" s="1272"/>
      <c r="U102" s="1273"/>
      <c r="V102" s="1076"/>
      <c r="W102" s="1017"/>
      <c r="X102" s="1017"/>
      <c r="Y102" s="1017"/>
      <c r="Z102" s="1017"/>
    </row>
    <row r="103" spans="1:26" s="1018" customFormat="1" ht="15.75">
      <c r="A103" s="1089"/>
      <c r="B103" s="1265" t="s">
        <v>1152</v>
      </c>
      <c r="C103" s="1266"/>
      <c r="D103" s="1267"/>
      <c r="E103" s="1019"/>
      <c r="F103" s="1107"/>
      <c r="G103" s="1108"/>
      <c r="H103" s="1019"/>
      <c r="I103" s="1107"/>
      <c r="J103" s="1108"/>
      <c r="K103" s="1095"/>
      <c r="L103" s="1108"/>
      <c r="M103" s="1095"/>
      <c r="N103" s="1109"/>
      <c r="O103" s="1097"/>
      <c r="P103" s="1107"/>
      <c r="Q103" s="1108"/>
      <c r="R103" s="1046"/>
      <c r="S103" s="1274" t="s">
        <v>1152</v>
      </c>
      <c r="T103" s="1275"/>
      <c r="U103" s="1276"/>
      <c r="V103" s="1076"/>
      <c r="W103" s="1017"/>
      <c r="X103" s="1017"/>
      <c r="Y103" s="1017"/>
      <c r="Z103" s="1017"/>
    </row>
    <row r="104" spans="1:26" s="1018" customFormat="1" ht="15.75">
      <c r="A104" s="1089"/>
      <c r="B104" s="1110" t="s">
        <v>1153</v>
      </c>
      <c r="C104" s="1111"/>
      <c r="D104" s="1112"/>
      <c r="E104" s="1019"/>
      <c r="F104" s="1113">
        <f>+IF($P$2=0,$P104,0)</f>
        <v>0</v>
      </c>
      <c r="G104" s="1114">
        <f>+IF($P$2=0,$Q104,0)</f>
        <v>0</v>
      </c>
      <c r="H104" s="1019"/>
      <c r="I104" s="1113">
        <f>+IF(OR($P$2=98,$P$2=42,$P$2=96,$P$2=97),$P104,0)</f>
        <v>0</v>
      </c>
      <c r="J104" s="1114">
        <f>+IF(OR($P$2=98,$P$2=42,$P$2=96,$P$2=97),$Q104,0)</f>
        <v>0</v>
      </c>
      <c r="K104" s="1095"/>
      <c r="L104" s="1114">
        <f>+IF($P$2=33,$Q104,0)</f>
        <v>0</v>
      </c>
      <c r="M104" s="1095"/>
      <c r="N104" s="1115">
        <f>+ROUND(+G104+J104+L104,0)</f>
        <v>0</v>
      </c>
      <c r="O104" s="1097"/>
      <c r="P104" s="1113">
        <f>+ROUND(OTCHET!E498+OTCHET!E499+OTCHET!E512,0)</f>
        <v>0</v>
      </c>
      <c r="Q104" s="1114">
        <f>+ROUND(OTCHET!L498+OTCHET!L499+OTCHET!L512,0)</f>
        <v>0</v>
      </c>
      <c r="R104" s="1046"/>
      <c r="S104" s="1792" t="s">
        <v>1154</v>
      </c>
      <c r="T104" s="1793"/>
      <c r="U104" s="1794"/>
      <c r="V104" s="1076"/>
      <c r="W104" s="1017"/>
      <c r="X104" s="1017"/>
      <c r="Y104" s="1017"/>
      <c r="Z104" s="1017"/>
    </row>
    <row r="105" spans="1:26" s="1018" customFormat="1" ht="15.75">
      <c r="A105" s="1089"/>
      <c r="B105" s="1116" t="s">
        <v>1155</v>
      </c>
      <c r="C105" s="1117"/>
      <c r="D105" s="1118"/>
      <c r="E105" s="1019"/>
      <c r="F105" s="1119">
        <f>+IF($P$2=0,$P105,0)</f>
        <v>0</v>
      </c>
      <c r="G105" s="1120">
        <f>+IF($P$2=0,$Q105,0)</f>
        <v>0</v>
      </c>
      <c r="H105" s="1019"/>
      <c r="I105" s="1119">
        <f>+IF(OR($P$2=98,$P$2=42,$P$2=96,$P$2=97),$P105,0)</f>
        <v>0</v>
      </c>
      <c r="J105" s="1120">
        <f>+IF(OR($P$2=98,$P$2=42,$P$2=96,$P$2=97),$Q105,0)</f>
        <v>0</v>
      </c>
      <c r="K105" s="1095"/>
      <c r="L105" s="1120">
        <f>+IF($P$2=33,$Q105,0)</f>
        <v>0</v>
      </c>
      <c r="M105" s="1095"/>
      <c r="N105" s="1121">
        <f>+ROUND(+G105+J105+L105,0)</f>
        <v>0</v>
      </c>
      <c r="O105" s="1097"/>
      <c r="P105" s="1119">
        <f>+ROUND(OTCHET!E500+OTCHET!E501+OTCHET!E516,0)</f>
        <v>0</v>
      </c>
      <c r="Q105" s="1120">
        <f>+ROUND(OTCHET!L500+OTCHET!L501+OTCHET!L516,0)</f>
        <v>0</v>
      </c>
      <c r="R105" s="1046"/>
      <c r="S105" s="1795" t="s">
        <v>1156</v>
      </c>
      <c r="T105" s="1796"/>
      <c r="U105" s="1797"/>
      <c r="V105" s="1076"/>
      <c r="W105" s="1017"/>
      <c r="X105" s="1017"/>
      <c r="Y105" s="1017"/>
      <c r="Z105" s="1017"/>
    </row>
    <row r="106" spans="1:26" s="1018" customFormat="1" ht="15.75">
      <c r="A106" s="1089"/>
      <c r="B106" s="1204" t="s">
        <v>1157</v>
      </c>
      <c r="C106" s="1205"/>
      <c r="D106" s="1206"/>
      <c r="E106" s="1019"/>
      <c r="F106" s="1207">
        <f>+ROUND(+SUM(F104:F105),0)</f>
        <v>0</v>
      </c>
      <c r="G106" s="1208">
        <f>+ROUND(+SUM(G104:G105),0)</f>
        <v>0</v>
      </c>
      <c r="H106" s="1019"/>
      <c r="I106" s="1207">
        <f>+ROUND(+SUM(I104:I105),0)</f>
        <v>0</v>
      </c>
      <c r="J106" s="1208">
        <f>+ROUND(+SUM(J104:J105),0)</f>
        <v>0</v>
      </c>
      <c r="K106" s="1095"/>
      <c r="L106" s="1208">
        <f>+ROUND(+SUM(L104:L105),0)</f>
        <v>0</v>
      </c>
      <c r="M106" s="1095"/>
      <c r="N106" s="1209">
        <f>+ROUND(+SUM(N104:N105),0)</f>
        <v>0</v>
      </c>
      <c r="O106" s="1097"/>
      <c r="P106" s="1207">
        <f>+ROUND(+SUM(P104:P105),0)</f>
        <v>0</v>
      </c>
      <c r="Q106" s="1208">
        <f>+ROUND(+SUM(Q104:Q105),0)</f>
        <v>0</v>
      </c>
      <c r="R106" s="1046"/>
      <c r="S106" s="1804" t="s">
        <v>1158</v>
      </c>
      <c r="T106" s="1805"/>
      <c r="U106" s="1806"/>
      <c r="V106" s="1076"/>
      <c r="W106" s="1017"/>
      <c r="X106" s="1017"/>
      <c r="Y106" s="1017"/>
      <c r="Z106" s="1017"/>
    </row>
    <row r="107" spans="1:26" s="1018" customFormat="1" ht="15.75">
      <c r="A107" s="1089"/>
      <c r="B107" s="1098" t="s">
        <v>1159</v>
      </c>
      <c r="C107" s="1099"/>
      <c r="D107" s="1100"/>
      <c r="E107" s="1019"/>
      <c r="F107" s="1093"/>
      <c r="G107" s="1094"/>
      <c r="H107" s="1019"/>
      <c r="I107" s="1093"/>
      <c r="J107" s="1094"/>
      <c r="K107" s="1095"/>
      <c r="L107" s="1094"/>
      <c r="M107" s="1095"/>
      <c r="N107" s="1128"/>
      <c r="O107" s="1097"/>
      <c r="P107" s="1093"/>
      <c r="Q107" s="1094"/>
      <c r="R107" s="1046"/>
      <c r="S107" s="1277" t="s">
        <v>1159</v>
      </c>
      <c r="T107" s="1278"/>
      <c r="U107" s="1279"/>
      <c r="V107" s="1076"/>
      <c r="W107" s="1017"/>
      <c r="X107" s="1017"/>
      <c r="Y107" s="1017"/>
      <c r="Z107" s="1017"/>
    </row>
    <row r="108" spans="1:26" s="1018" customFormat="1" ht="15.75">
      <c r="A108" s="1089"/>
      <c r="B108" s="1104" t="s">
        <v>1160</v>
      </c>
      <c r="C108" s="1105"/>
      <c r="D108" s="1106"/>
      <c r="E108" s="1019"/>
      <c r="F108" s="1107">
        <f>+IF($P$2=0,$P108,0)</f>
        <v>0</v>
      </c>
      <c r="G108" s="1108">
        <f>+IF($P$2=0,$Q108,0)</f>
        <v>0</v>
      </c>
      <c r="H108" s="1019"/>
      <c r="I108" s="1107">
        <f>+IF(OR($P$2=98,$P$2=42,$P$2=96,$P$2=97),$P108,0)</f>
        <v>0</v>
      </c>
      <c r="J108" s="1108">
        <f>+IF(OR($P$2=98,$P$2=42,$P$2=96,$P$2=97),$Q108,0)</f>
        <v>0</v>
      </c>
      <c r="K108" s="1095"/>
      <c r="L108" s="1108">
        <f>+IF($P$2=33,$Q108,0)</f>
        <v>0</v>
      </c>
      <c r="M108" s="1095"/>
      <c r="N108" s="1109">
        <f>+ROUND(+G108+J108+L108,0)</f>
        <v>0</v>
      </c>
      <c r="O108" s="1097"/>
      <c r="P108" s="1107">
        <f>+ROUND(OTCHET!E482+OTCHET!E483+OTCHET!E486+OTCHET!E487+OTCHET!E490+OTCHET!E491+OTCHET!E495+OTCHET!E504+OTCHET!E505+OTCHET!E508+OTCHET!E509,0)</f>
        <v>0</v>
      </c>
      <c r="Q108" s="1108">
        <f>+ROUND(OTCHET!L482+OTCHET!L483+OTCHET!L486+OTCHET!L487+OTCHET!L490+OTCHET!L491+OTCHET!L495+OTCHET!L504+OTCHET!L505+OTCHET!L508+OTCHET!L509,0)</f>
        <v>0</v>
      </c>
      <c r="R108" s="1046"/>
      <c r="S108" s="1828" t="s">
        <v>1161</v>
      </c>
      <c r="T108" s="1829"/>
      <c r="U108" s="1830"/>
      <c r="V108" s="1076"/>
      <c r="W108" s="1017"/>
      <c r="X108" s="1017"/>
      <c r="Y108" s="1017"/>
      <c r="Z108" s="1017"/>
    </row>
    <row r="109" spans="1:26" s="1018" customFormat="1" ht="15.75">
      <c r="A109" s="1089"/>
      <c r="B109" s="1116" t="s">
        <v>1162</v>
      </c>
      <c r="C109" s="1117"/>
      <c r="D109" s="1118"/>
      <c r="E109" s="1019"/>
      <c r="F109" s="1119">
        <f>+IF($P$2=0,$P109,0)</f>
        <v>0</v>
      </c>
      <c r="G109" s="1120">
        <f>+IF($P$2=0,$Q109,0)</f>
        <v>0</v>
      </c>
      <c r="H109" s="1019"/>
      <c r="I109" s="1119">
        <f>+IF(OR($P$2=98,$P$2=42,$P$2=96,$P$2=97),$P109,0)</f>
        <v>0</v>
      </c>
      <c r="J109" s="1120">
        <f>+IF(OR($P$2=98,$P$2=42,$P$2=96,$P$2=97),$Q109,0)</f>
        <v>0</v>
      </c>
      <c r="K109" s="1095"/>
      <c r="L109" s="1120">
        <f>+IF($P$2=33,$Q109,0)</f>
        <v>0</v>
      </c>
      <c r="M109" s="1095"/>
      <c r="N109" s="1121">
        <f>+ROUND(+G109+J109+L109,0)</f>
        <v>0</v>
      </c>
      <c r="O109" s="1097"/>
      <c r="P109" s="1119">
        <f>+ROUND(OTCHET!E484+OTCHET!E485+OTCHET!E488+OTCHET!E489+OTCHET!E492+OTCHET!E493+OTCHET!E496+OTCHET!E506+OTCHET!E507+OTCHET!E510+OTCHET!E511+IF(+OTCHET!E494&lt;0,+OTCHET!E494,0),0)</f>
        <v>0</v>
      </c>
      <c r="Q109" s="1120">
        <f>+ROUND(OTCHET!L484+OTCHET!L485+OTCHET!L488+OTCHET!L489+OTCHET!L492+OTCHET!L493+OTCHET!L496+OTCHET!L506+OTCHET!L507+OTCHET!L510+OTCHET!L511+IF(+OTCHET!L494&lt;0,+OTCHET!L494,0),0)</f>
        <v>0</v>
      </c>
      <c r="R109" s="1046"/>
      <c r="S109" s="1831" t="s">
        <v>1163</v>
      </c>
      <c r="T109" s="1832"/>
      <c r="U109" s="1833"/>
      <c r="V109" s="1076"/>
      <c r="W109" s="1017"/>
      <c r="X109" s="1017"/>
      <c r="Y109" s="1017"/>
      <c r="Z109" s="1017"/>
    </row>
    <row r="110" spans="1:26" s="1018" customFormat="1" ht="15.75">
      <c r="A110" s="1089"/>
      <c r="B110" s="1204" t="s">
        <v>1164</v>
      </c>
      <c r="C110" s="1205"/>
      <c r="D110" s="1206"/>
      <c r="E110" s="1019"/>
      <c r="F110" s="1207">
        <f>+ROUND(+SUM(F108:F109),0)</f>
        <v>0</v>
      </c>
      <c r="G110" s="1208">
        <f>+ROUND(+SUM(G108:G109),0)</f>
        <v>0</v>
      </c>
      <c r="H110" s="1019"/>
      <c r="I110" s="1207">
        <f>+ROUND(+SUM(I108:I109),0)</f>
        <v>0</v>
      </c>
      <c r="J110" s="1208">
        <f>+ROUND(+SUM(J108:J109),0)</f>
        <v>0</v>
      </c>
      <c r="K110" s="1095"/>
      <c r="L110" s="1208">
        <f>+ROUND(+SUM(L108:L109),0)</f>
        <v>0</v>
      </c>
      <c r="M110" s="1095"/>
      <c r="N110" s="1209">
        <f>+ROUND(+SUM(N108:N109),0)</f>
        <v>0</v>
      </c>
      <c r="O110" s="1097"/>
      <c r="P110" s="1207">
        <f>+ROUND(+SUM(P108:P109),0)</f>
        <v>0</v>
      </c>
      <c r="Q110" s="1208">
        <f>+ROUND(+SUM(Q108:Q109),0)</f>
        <v>0</v>
      </c>
      <c r="R110" s="1046"/>
      <c r="S110" s="1804" t="s">
        <v>1165</v>
      </c>
      <c r="T110" s="1805"/>
      <c r="U110" s="1806"/>
      <c r="V110" s="1076"/>
      <c r="W110" s="1017"/>
      <c r="X110" s="1017"/>
      <c r="Y110" s="1017"/>
      <c r="Z110" s="1017"/>
    </row>
    <row r="111" spans="1:26" s="1018" customFormat="1" ht="15.75">
      <c r="A111" s="1089"/>
      <c r="B111" s="1098" t="s">
        <v>1166</v>
      </c>
      <c r="C111" s="1099"/>
      <c r="D111" s="1100"/>
      <c r="E111" s="1019"/>
      <c r="F111" s="1093"/>
      <c r="G111" s="1094"/>
      <c r="H111" s="1019"/>
      <c r="I111" s="1093"/>
      <c r="J111" s="1094"/>
      <c r="K111" s="1095"/>
      <c r="L111" s="1094"/>
      <c r="M111" s="1095"/>
      <c r="N111" s="1128"/>
      <c r="O111" s="1097"/>
      <c r="P111" s="1093"/>
      <c r="Q111" s="1094"/>
      <c r="R111" s="1046"/>
      <c r="S111" s="1277" t="s">
        <v>1166</v>
      </c>
      <c r="T111" s="1278"/>
      <c r="U111" s="1279"/>
      <c r="V111" s="1076"/>
      <c r="W111" s="1017"/>
      <c r="X111" s="1017"/>
      <c r="Y111" s="1017"/>
      <c r="Z111" s="1017"/>
    </row>
    <row r="112" spans="1:26" s="1018" customFormat="1" ht="15.75">
      <c r="A112" s="1089"/>
      <c r="B112" s="1104" t="s">
        <v>1167</v>
      </c>
      <c r="C112" s="1105"/>
      <c r="D112" s="1106"/>
      <c r="E112" s="1019"/>
      <c r="F112" s="1107">
        <f>+IF($P$2=0,$P112,0)</f>
        <v>0</v>
      </c>
      <c r="G112" s="1108">
        <f>+IF($P$2=0,$Q112,0)</f>
        <v>0</v>
      </c>
      <c r="H112" s="1019"/>
      <c r="I112" s="1107">
        <f>+IF(OR($P$2=98,$P$2=42,$P$2=96,$P$2=97),$P112,0)</f>
        <v>0</v>
      </c>
      <c r="J112" s="1108">
        <f>+IF(OR($P$2=98,$P$2=42,$P$2=96,$P$2=97),$Q112,0)</f>
        <v>0</v>
      </c>
      <c r="K112" s="1095"/>
      <c r="L112" s="1108">
        <f>+IF($P$2=33,$Q112,0)</f>
        <v>0</v>
      </c>
      <c r="M112" s="1095"/>
      <c r="N112" s="1109">
        <f>+ROUND(+G112+J112+L112,0)</f>
        <v>0</v>
      </c>
      <c r="O112" s="1097"/>
      <c r="P112" s="1107">
        <f>+ROUND(OTCHET!E547,0)</f>
        <v>0</v>
      </c>
      <c r="Q112" s="1108">
        <f>+ROUND(OTCHET!L547,0)</f>
        <v>0</v>
      </c>
      <c r="R112" s="1046"/>
      <c r="S112" s="1792" t="s">
        <v>1168</v>
      </c>
      <c r="T112" s="1793"/>
      <c r="U112" s="1794"/>
      <c r="V112" s="1076"/>
      <c r="W112" s="1017"/>
      <c r="X112" s="1017"/>
      <c r="Y112" s="1017"/>
      <c r="Z112" s="1017"/>
    </row>
    <row r="113" spans="1:26" s="1018" customFormat="1" ht="15.75">
      <c r="A113" s="1089"/>
      <c r="B113" s="1116" t="s">
        <v>1169</v>
      </c>
      <c r="C113" s="1117"/>
      <c r="D113" s="1118"/>
      <c r="E113" s="1019"/>
      <c r="F113" s="1119">
        <f>+IF($P$2=0,$P113,0)</f>
        <v>0</v>
      </c>
      <c r="G113" s="1120">
        <f>+IF($P$2=0,$Q113,0)</f>
        <v>0</v>
      </c>
      <c r="H113" s="1019"/>
      <c r="I113" s="1119">
        <f>+IF(OR($P$2=98,$P$2=42,$P$2=96,$P$2=97),$P113,0)</f>
        <v>0</v>
      </c>
      <c r="J113" s="1120">
        <f>+IF(OR($P$2=98,$P$2=42,$P$2=96,$P$2=97),$Q113,0)</f>
        <v>0</v>
      </c>
      <c r="K113" s="1095"/>
      <c r="L113" s="1120">
        <f>+IF($P$2=33,$Q113,0)</f>
        <v>0</v>
      </c>
      <c r="M113" s="1095"/>
      <c r="N113" s="1121">
        <f>+ROUND(+G113+J113+L113,0)</f>
        <v>0</v>
      </c>
      <c r="O113" s="1097"/>
      <c r="P113" s="1119">
        <f>+ROUND(OTCHET!E548,0)</f>
        <v>0</v>
      </c>
      <c r="Q113" s="1120">
        <f>+ROUND(OTCHET!L548,0)</f>
        <v>0</v>
      </c>
      <c r="R113" s="1046"/>
      <c r="S113" s="1795" t="s">
        <v>1170</v>
      </c>
      <c r="T113" s="1796"/>
      <c r="U113" s="1797"/>
      <c r="V113" s="1076"/>
      <c r="W113" s="1017"/>
      <c r="X113" s="1017"/>
      <c r="Y113" s="1017"/>
      <c r="Z113" s="1017"/>
    </row>
    <row r="114" spans="1:26" s="1018" customFormat="1" ht="15.75">
      <c r="A114" s="1089"/>
      <c r="B114" s="1204" t="s">
        <v>1171</v>
      </c>
      <c r="C114" s="1205"/>
      <c r="D114" s="1206"/>
      <c r="E114" s="1019"/>
      <c r="F114" s="1207">
        <f>+ROUND(+SUM(F112:F113),0)</f>
        <v>0</v>
      </c>
      <c r="G114" s="1208">
        <f>+ROUND(+SUM(G112:G113),0)</f>
        <v>0</v>
      </c>
      <c r="H114" s="1019"/>
      <c r="I114" s="1207">
        <f>+ROUND(+SUM(I112:I113),0)</f>
        <v>0</v>
      </c>
      <c r="J114" s="1208">
        <f>+ROUND(+SUM(J112:J113),0)</f>
        <v>0</v>
      </c>
      <c r="K114" s="1095"/>
      <c r="L114" s="1208">
        <f>+ROUND(+SUM(L112:L113),0)</f>
        <v>0</v>
      </c>
      <c r="M114" s="1095"/>
      <c r="N114" s="1209">
        <f>+ROUND(+SUM(N112:N113),0)</f>
        <v>0</v>
      </c>
      <c r="O114" s="1097"/>
      <c r="P114" s="1207">
        <f>+ROUND(+SUM(P112:P113),0)</f>
        <v>0</v>
      </c>
      <c r="Q114" s="1208">
        <f>+ROUND(+SUM(Q112:Q113),0)</f>
        <v>0</v>
      </c>
      <c r="R114" s="1046"/>
      <c r="S114" s="1804" t="s">
        <v>1172</v>
      </c>
      <c r="T114" s="1805"/>
      <c r="U114" s="1806"/>
      <c r="V114" s="1076"/>
      <c r="W114" s="1017"/>
      <c r="X114" s="1017"/>
      <c r="Y114" s="1017"/>
      <c r="Z114" s="1017"/>
    </row>
    <row r="115" spans="1:26" s="1018" customFormat="1" ht="15.75">
      <c r="A115" s="1089"/>
      <c r="B115" s="1098" t="s">
        <v>1173</v>
      </c>
      <c r="C115" s="1099"/>
      <c r="D115" s="1100"/>
      <c r="E115" s="1203"/>
      <c r="F115" s="1101"/>
      <c r="G115" s="1102"/>
      <c r="H115" s="1019"/>
      <c r="I115" s="1101"/>
      <c r="J115" s="1102"/>
      <c r="K115" s="1095"/>
      <c r="L115" s="1102"/>
      <c r="M115" s="1095"/>
      <c r="N115" s="1132"/>
      <c r="O115" s="1097"/>
      <c r="P115" s="1101"/>
      <c r="Q115" s="1102"/>
      <c r="R115" s="1046"/>
      <c r="S115" s="1277" t="s">
        <v>1173</v>
      </c>
      <c r="T115" s="1278"/>
      <c r="U115" s="1279"/>
      <c r="V115" s="1076"/>
      <c r="W115" s="1017"/>
      <c r="X115" s="1017"/>
      <c r="Y115" s="1017"/>
      <c r="Z115" s="1017"/>
    </row>
    <row r="116" spans="1:26" s="1018" customFormat="1" ht="15.75">
      <c r="A116" s="1089"/>
      <c r="B116" s="1104" t="s">
        <v>1174</v>
      </c>
      <c r="C116" s="1105"/>
      <c r="D116" s="1106"/>
      <c r="E116" s="1203"/>
      <c r="F116" s="1101">
        <f>+IF($P$2=0,$P116,0)</f>
        <v>0</v>
      </c>
      <c r="G116" s="1102">
        <f>+IF($P$2=0,$Q116,0)</f>
        <v>0</v>
      </c>
      <c r="H116" s="1019"/>
      <c r="I116" s="1101">
        <f>+IF(OR($P$2=98,$P$2=42,$P$2=96,$P$2=97),$P116,0)</f>
        <v>0</v>
      </c>
      <c r="J116" s="1102">
        <f>+IF(OR($P$2=98,$P$2=42,$P$2=96,$P$2=97),$Q116,0)</f>
        <v>0</v>
      </c>
      <c r="K116" s="1095"/>
      <c r="L116" s="1102">
        <f>+IF($P$2=33,$Q116,0)</f>
        <v>0</v>
      </c>
      <c r="M116" s="1095"/>
      <c r="N116" s="1132">
        <f>+ROUND(+G116+J116+L116,0)</f>
        <v>0</v>
      </c>
      <c r="O116" s="1097"/>
      <c r="P116" s="1101">
        <f>+ROUND(OTCHET!E545+OTCHET!E546+OTCHET!E562+OTCHET!E563,0)</f>
        <v>0</v>
      </c>
      <c r="Q116" s="1102">
        <f>+ROUND(OTCHET!L545+OTCHET!L546+OTCHET!L562+OTCHET!L563,0)</f>
        <v>0</v>
      </c>
      <c r="R116" s="1046"/>
      <c r="S116" s="1792" t="s">
        <v>1175</v>
      </c>
      <c r="T116" s="1793"/>
      <c r="U116" s="1794"/>
      <c r="V116" s="1076"/>
      <c r="W116" s="1017"/>
      <c r="X116" s="1017"/>
      <c r="Y116" s="1017"/>
      <c r="Z116" s="1017"/>
    </row>
    <row r="117" spans="1:26" s="1018" customFormat="1" ht="15.75">
      <c r="A117" s="1089"/>
      <c r="B117" s="1116" t="s">
        <v>1176</v>
      </c>
      <c r="C117" s="1117"/>
      <c r="D117" s="1118"/>
      <c r="E117" s="1019"/>
      <c r="F117" s="1119">
        <f>+IF($P$2=0,$P117,0)</f>
        <v>0</v>
      </c>
      <c r="G117" s="1120">
        <f>+IF($P$2=0,$Q117,0)</f>
        <v>0</v>
      </c>
      <c r="H117" s="1019"/>
      <c r="I117" s="1119">
        <f>+IF(OR($P$2=98,$P$2=42,$P$2=96,$P$2=97),$P117,0)</f>
        <v>0</v>
      </c>
      <c r="J117" s="1120">
        <f>+IF(OR($P$2=98,$P$2=42,$P$2=96,$P$2=97),$Q117,0)</f>
        <v>0</v>
      </c>
      <c r="K117" s="1095"/>
      <c r="L117" s="1120">
        <f>+IF($P$2=33,$Q117,0)</f>
        <v>0</v>
      </c>
      <c r="M117" s="1095"/>
      <c r="N117" s="1121">
        <f>+ROUND(+G117+J117+L117,0)</f>
        <v>0</v>
      </c>
      <c r="O117" s="1097"/>
      <c r="P117" s="1119">
        <f>+ROUND(OTCHET!E559+OTCHET!E561,0)</f>
        <v>0</v>
      </c>
      <c r="Q117" s="1120">
        <f>+ROUND(OTCHET!L559+OTCHET!L561,0)</f>
        <v>0</v>
      </c>
      <c r="R117" s="1046"/>
      <c r="S117" s="1795" t="s">
        <v>1177</v>
      </c>
      <c r="T117" s="1796"/>
      <c r="U117" s="1797"/>
      <c r="V117" s="1076"/>
      <c r="W117" s="1017"/>
      <c r="X117" s="1017"/>
      <c r="Y117" s="1017"/>
      <c r="Z117" s="1017"/>
    </row>
    <row r="118" spans="1:26" s="1018" customFormat="1" ht="15.75">
      <c r="A118" s="1089"/>
      <c r="B118" s="1204" t="s">
        <v>1178</v>
      </c>
      <c r="C118" s="1205"/>
      <c r="D118" s="1206"/>
      <c r="E118" s="1019"/>
      <c r="F118" s="1207">
        <f>+ROUND(+SUM(F116:F117),0)</f>
        <v>0</v>
      </c>
      <c r="G118" s="1208">
        <f>+ROUND(+SUM(G116:G117),0)</f>
        <v>0</v>
      </c>
      <c r="H118" s="1019"/>
      <c r="I118" s="1207">
        <f>+ROUND(+SUM(I116:I117),0)</f>
        <v>0</v>
      </c>
      <c r="J118" s="1208">
        <f>+ROUND(+SUM(J116:J117),0)</f>
        <v>0</v>
      </c>
      <c r="K118" s="1095"/>
      <c r="L118" s="1208">
        <f>+ROUND(+SUM(L116:L117),0)</f>
        <v>0</v>
      </c>
      <c r="M118" s="1095"/>
      <c r="N118" s="1209">
        <f>+ROUND(+SUM(N116:N117),0)</f>
        <v>0</v>
      </c>
      <c r="O118" s="1097"/>
      <c r="P118" s="1207">
        <f>+ROUND(+SUM(P116:P117),0)</f>
        <v>0</v>
      </c>
      <c r="Q118" s="1208">
        <f>+ROUND(+SUM(Q116:Q117),0)</f>
        <v>0</v>
      </c>
      <c r="R118" s="1046"/>
      <c r="S118" s="1804" t="s">
        <v>1179</v>
      </c>
      <c r="T118" s="1805"/>
      <c r="U118" s="1806"/>
      <c r="V118" s="1076"/>
      <c r="W118" s="1017"/>
      <c r="X118" s="1017"/>
      <c r="Y118" s="1017"/>
      <c r="Z118" s="1017"/>
    </row>
    <row r="119" spans="1:26" s="1018" customFormat="1" ht="8.25" customHeight="1">
      <c r="A119" s="1089"/>
      <c r="B119" s="1222"/>
      <c r="C119" s="1223"/>
      <c r="D119" s="1224"/>
      <c r="E119" s="1019"/>
      <c r="F119" s="1119"/>
      <c r="G119" s="1120"/>
      <c r="H119" s="1019"/>
      <c r="I119" s="1119"/>
      <c r="J119" s="1120"/>
      <c r="K119" s="1095"/>
      <c r="L119" s="1120"/>
      <c r="M119" s="1095"/>
      <c r="N119" s="1121"/>
      <c r="O119" s="1097"/>
      <c r="P119" s="1119"/>
      <c r="Q119" s="1120"/>
      <c r="R119" s="1046"/>
      <c r="S119" s="1225"/>
      <c r="T119" s="1226"/>
      <c r="U119" s="1227"/>
      <c r="V119" s="1076"/>
      <c r="W119" s="1017"/>
      <c r="X119" s="1017"/>
      <c r="Y119" s="1017"/>
      <c r="Z119" s="1017"/>
    </row>
    <row r="120" spans="1:26" s="1018" customFormat="1" ht="16.5" thickBot="1">
      <c r="A120" s="1089"/>
      <c r="B120" s="1228" t="s">
        <v>1180</v>
      </c>
      <c r="C120" s="1229"/>
      <c r="D120" s="1230"/>
      <c r="E120" s="1019"/>
      <c r="F120" s="1280">
        <f>+ROUND(F106+F110+F114+F118,0)</f>
        <v>0</v>
      </c>
      <c r="G120" s="1233">
        <f>+ROUND(G106+G110+G114+G118,0)</f>
        <v>0</v>
      </c>
      <c r="H120" s="1019"/>
      <c r="I120" s="1280">
        <f>+ROUND(I106+I110+I114+I118,0)</f>
        <v>0</v>
      </c>
      <c r="J120" s="1233">
        <f>+ROUND(J106+J110+J114+J118,0)</f>
        <v>0</v>
      </c>
      <c r="K120" s="1095"/>
      <c r="L120" s="1233">
        <f>+ROUND(L106+L110+L114+L118,0)</f>
        <v>0</v>
      </c>
      <c r="M120" s="1095"/>
      <c r="N120" s="1234">
        <f>+ROUND(N106+N110+N114+N118,0)</f>
        <v>0</v>
      </c>
      <c r="O120" s="1097"/>
      <c r="P120" s="1280">
        <f>+ROUND(P106+P110+P114+P118,0)</f>
        <v>0</v>
      </c>
      <c r="Q120" s="1233">
        <f>+ROUND(Q106+Q110+Q114+Q118,0)</f>
        <v>0</v>
      </c>
      <c r="R120" s="1046"/>
      <c r="S120" s="1819" t="s">
        <v>1181</v>
      </c>
      <c r="T120" s="1820"/>
      <c r="U120" s="1821"/>
      <c r="V120" s="1235"/>
      <c r="W120" s="1236"/>
      <c r="X120" s="1237"/>
      <c r="Y120" s="1236"/>
      <c r="Z120" s="1236"/>
    </row>
    <row r="121" spans="1:26" s="1018" customFormat="1" ht="15.75">
      <c r="A121" s="1089"/>
      <c r="B121" s="1090" t="s">
        <v>1182</v>
      </c>
      <c r="C121" s="1091"/>
      <c r="D121" s="1092"/>
      <c r="E121" s="1019"/>
      <c r="F121" s="1101"/>
      <c r="G121" s="1102"/>
      <c r="H121" s="1019"/>
      <c r="I121" s="1101"/>
      <c r="J121" s="1102"/>
      <c r="K121" s="1095"/>
      <c r="L121" s="1102"/>
      <c r="M121" s="1095"/>
      <c r="N121" s="1132"/>
      <c r="O121" s="1097"/>
      <c r="P121" s="1101"/>
      <c r="Q121" s="1102"/>
      <c r="R121" s="1046"/>
      <c r="S121" s="1271" t="s">
        <v>1182</v>
      </c>
      <c r="T121" s="1272"/>
      <c r="U121" s="1273"/>
      <c r="V121" s="1076"/>
      <c r="W121" s="1017"/>
      <c r="X121" s="1017"/>
      <c r="Y121" s="1017"/>
      <c r="Z121" s="1017"/>
    </row>
    <row r="122" spans="1:26" s="1018" customFormat="1" ht="15.75">
      <c r="A122" s="1089"/>
      <c r="B122" s="1104" t="s">
        <v>1183</v>
      </c>
      <c r="C122" s="1105"/>
      <c r="D122" s="1106"/>
      <c r="E122" s="1019"/>
      <c r="F122" s="1107">
        <f>+IF($P$2=0,$P122,0)</f>
        <v>0</v>
      </c>
      <c r="G122" s="1108">
        <f>+IF($P$2=0,$Q122,0)</f>
        <v>0</v>
      </c>
      <c r="H122" s="1019"/>
      <c r="I122" s="1107">
        <f>+IF(OR($P$2=98,$P$2=42,$P$2=96,$P$2=97),$P122,0)</f>
        <v>0</v>
      </c>
      <c r="J122" s="1108">
        <f>+IF(OR($P$2=98,$P$2=42,$P$2=96,$P$2=97),$Q122,0)</f>
        <v>0</v>
      </c>
      <c r="K122" s="1095"/>
      <c r="L122" s="1108">
        <f>+IF($P$2=33,$Q122,0)</f>
        <v>0</v>
      </c>
      <c r="M122" s="1095"/>
      <c r="N122" s="1109">
        <f>+ROUND(+G122+J122+L122,0)</f>
        <v>0</v>
      </c>
      <c r="O122" s="1097"/>
      <c r="P122" s="1107">
        <f>+ROUND(+SUM(OTCHET!E549:E556),0)</f>
        <v>0</v>
      </c>
      <c r="Q122" s="1108">
        <f>+ROUND(+SUM(OTCHET!L549:L556),0)</f>
        <v>0</v>
      </c>
      <c r="R122" s="1046"/>
      <c r="S122" s="1792" t="s">
        <v>1184</v>
      </c>
      <c r="T122" s="1793"/>
      <c r="U122" s="1794"/>
      <c r="V122" s="1076"/>
      <c r="W122" s="1017"/>
      <c r="X122" s="1017"/>
      <c r="Y122" s="1017"/>
      <c r="Z122" s="1017"/>
    </row>
    <row r="123" spans="1:26" s="1018" customFormat="1" ht="15.75">
      <c r="A123" s="1089"/>
      <c r="B123" s="1110" t="s">
        <v>1185</v>
      </c>
      <c r="C123" s="1111"/>
      <c r="D123" s="1112"/>
      <c r="E123" s="1019"/>
      <c r="F123" s="1119">
        <f>+IF($P$2=0,$P123,0)</f>
        <v>0</v>
      </c>
      <c r="G123" s="1120">
        <f>+IF($P$2=0,$Q123,0)</f>
        <v>4032</v>
      </c>
      <c r="H123" s="1019"/>
      <c r="I123" s="1119">
        <f>+IF(OR($P$2=98,$P$2=42,$P$2=96,$P$2=97),$P123,0)</f>
        <v>0</v>
      </c>
      <c r="J123" s="1120">
        <f>+IF(OR($P$2=98,$P$2=42,$P$2=96,$P$2=97),$Q123,0)</f>
        <v>0</v>
      </c>
      <c r="K123" s="1095"/>
      <c r="L123" s="1120">
        <f>+IF($P$2=33,$Q123,0)</f>
        <v>0</v>
      </c>
      <c r="M123" s="1095"/>
      <c r="N123" s="1121">
        <f>+ROUND(+G123+J123+L123,0)</f>
        <v>4032</v>
      </c>
      <c r="O123" s="1097"/>
      <c r="P123" s="1119">
        <f>+ROUND(OTCHET!E524,0)</f>
        <v>0</v>
      </c>
      <c r="Q123" s="1120">
        <f>+ROUND(OTCHET!L524,0)</f>
        <v>4032</v>
      </c>
      <c r="R123" s="1046"/>
      <c r="S123" s="1371" t="s">
        <v>1186</v>
      </c>
      <c r="T123" s="1372"/>
      <c r="U123" s="1373"/>
      <c r="V123" s="1076"/>
      <c r="W123" s="1017"/>
      <c r="X123" s="1017"/>
      <c r="Y123" s="1017"/>
      <c r="Z123" s="1017"/>
    </row>
    <row r="124" spans="1:26" s="1018" customFormat="1" ht="15.75">
      <c r="A124" s="1089"/>
      <c r="B124" s="1110" t="s">
        <v>1187</v>
      </c>
      <c r="C124" s="1111"/>
      <c r="D124" s="1112"/>
      <c r="E124" s="1019"/>
      <c r="F124" s="1119">
        <f>+IF($P$2=0,$P124,0)</f>
        <v>0</v>
      </c>
      <c r="G124" s="1120">
        <f>+IF($P$2=0,$Q124,0)</f>
        <v>0</v>
      </c>
      <c r="H124" s="1019"/>
      <c r="I124" s="1119">
        <f>+IF(OR($P$2=98,$P$2=42,$P$2=96,$P$2=97),$P124,0)</f>
        <v>0</v>
      </c>
      <c r="J124" s="1120">
        <f>+IF(OR($P$2=98,$P$2=42,$P$2=96,$P$2=97),$Q124,0)</f>
        <v>0</v>
      </c>
      <c r="K124" s="1095"/>
      <c r="L124" s="1120">
        <f>+IF($P$2=33,$Q124,0)</f>
        <v>0</v>
      </c>
      <c r="M124" s="1095"/>
      <c r="N124" s="1121">
        <f>+ROUND(+G124+J124+L124,0)</f>
        <v>0</v>
      </c>
      <c r="O124" s="1097"/>
      <c r="P124" s="1119">
        <f>+ROUND(+OTCHET!E521+OTCHET!E531+OTCHET!E557+OTCHET!E564+OTCHET!E565+OTCHET!E579+OTCHET!E591+IF(AND(OTCHET!$F$12=9900,+OTCHET!$E$15=0),+OTCHET!E586,0),0)</f>
        <v>0</v>
      </c>
      <c r="Q124" s="1120">
        <f>+ROUND(+OTCHET!L521+OTCHET!L531+OTCHET!L557+OTCHET!L564+OTCHET!L565+OTCHET!L579+OTCHET!L591+IF(AND(OTCHET!$F$12=9900,+OTCHET!$E$15=0),+OTCHET!L586,0),0)</f>
        <v>0</v>
      </c>
      <c r="R124" s="1046"/>
      <c r="S124" s="1795" t="s">
        <v>1188</v>
      </c>
      <c r="T124" s="1796"/>
      <c r="U124" s="1797"/>
      <c r="V124" s="1076"/>
      <c r="W124" s="1017"/>
      <c r="X124" s="1017"/>
      <c r="Y124" s="1017"/>
      <c r="Z124" s="1017"/>
    </row>
    <row r="125" spans="1:26" s="1018" customFormat="1" ht="4.5" customHeight="1">
      <c r="A125" s="1089"/>
      <c r="B125" s="1749" t="s">
        <v>2090</v>
      </c>
      <c r="C125" s="1750"/>
      <c r="D125" s="1751"/>
      <c r="E125" s="1019"/>
      <c r="F125" s="1752">
        <f>+IF($P$2=0,$P125,0)</f>
        <v>0</v>
      </c>
      <c r="G125" s="1753">
        <f>+IF($P$2=0,$Q125,0)</f>
        <v>0</v>
      </c>
      <c r="H125" s="1019"/>
      <c r="I125" s="1752"/>
      <c r="J125" s="1753"/>
      <c r="K125" s="1095"/>
      <c r="L125" s="1753"/>
      <c r="M125" s="1095"/>
      <c r="N125" s="1754">
        <f>+ROUND(+G125+J125+L125,0)</f>
        <v>0</v>
      </c>
      <c r="O125" s="1097"/>
      <c r="P125" s="1752">
        <f>+ROUND(+IF(AND(OTCHET!$F$12="9900",+OTCHET!$E$15=0,+(OTCHET!E589+OTCHET!E590)&gt;0,+(OTCHET!E587+OTCHET!E588)&lt;0),+OTCHET!E586,0),0)</f>
        <v>0</v>
      </c>
      <c r="Q125" s="1753">
        <f>+ROUND(+IF(AND(OTCHET!$F$12="9900",+OTCHET!$E$15=0,+(OTCHET!L589+OTCHET!L590)&gt;=0,+(OTCHET!L587+OTCHET!L588)&lt;=0),+OTCHET!L586,0),0)</f>
        <v>0</v>
      </c>
      <c r="R125" s="1046"/>
      <c r="S125" s="1755" t="s">
        <v>2091</v>
      </c>
      <c r="T125" s="1756"/>
      <c r="U125" s="1757"/>
      <c r="V125" s="1076"/>
      <c r="W125" s="1017"/>
      <c r="X125" s="1017"/>
      <c r="Y125" s="1017"/>
      <c r="Z125" s="1017"/>
    </row>
    <row r="126" spans="1:26" s="1018" customFormat="1" ht="15.75">
      <c r="A126" s="1089"/>
      <c r="B126" s="1281" t="s">
        <v>1189</v>
      </c>
      <c r="C126" s="1282"/>
      <c r="D126" s="1283"/>
      <c r="E126" s="1019"/>
      <c r="F126" s="1284"/>
      <c r="G126" s="1285"/>
      <c r="H126" s="1019"/>
      <c r="I126" s="1284"/>
      <c r="J126" s="1285"/>
      <c r="K126" s="1095"/>
      <c r="L126" s="1285"/>
      <c r="M126" s="1095"/>
      <c r="N126" s="1286">
        <f>+ROUND(+G126+J126+L126,0)</f>
        <v>0</v>
      </c>
      <c r="O126" s="1097"/>
      <c r="P126" s="1284"/>
      <c r="Q126" s="1285"/>
      <c r="R126" s="1046"/>
      <c r="S126" s="1843" t="s">
        <v>1190</v>
      </c>
      <c r="T126" s="1844"/>
      <c r="U126" s="1845"/>
      <c r="V126" s="1076"/>
      <c r="W126" s="1017"/>
      <c r="X126" s="1017"/>
      <c r="Y126" s="1017"/>
      <c r="Z126" s="1017"/>
    </row>
    <row r="127" spans="1:26" s="1018" customFormat="1" ht="16.5" thickBot="1">
      <c r="A127" s="1089"/>
      <c r="B127" s="1287" t="s">
        <v>1191</v>
      </c>
      <c r="C127" s="1239"/>
      <c r="D127" s="1240"/>
      <c r="E127" s="1019"/>
      <c r="F127" s="1241">
        <f>+ROUND(+SUM(F122:F126),0)</f>
        <v>0</v>
      </c>
      <c r="G127" s="1242">
        <f>+ROUND(+SUM(G122:G126),0)</f>
        <v>4032</v>
      </c>
      <c r="H127" s="1019"/>
      <c r="I127" s="1241">
        <f>+ROUND(+SUM(I122:I126),0)</f>
        <v>0</v>
      </c>
      <c r="J127" s="1242">
        <f>+ROUND(+SUM(J122:J126),0)</f>
        <v>0</v>
      </c>
      <c r="K127" s="1095"/>
      <c r="L127" s="1242">
        <f>+ROUND(+SUM(L122:L126),0)</f>
        <v>0</v>
      </c>
      <c r="M127" s="1095"/>
      <c r="N127" s="1243">
        <f>+ROUND(+SUM(N122:N126),0)</f>
        <v>4032</v>
      </c>
      <c r="O127" s="1097"/>
      <c r="P127" s="1241">
        <f>+ROUND(+SUM(P122:P126),0)</f>
        <v>0</v>
      </c>
      <c r="Q127" s="1242">
        <f>+ROUND(+SUM(Q122:Q126),0)</f>
        <v>4032</v>
      </c>
      <c r="R127" s="1046"/>
      <c r="S127" s="1822" t="s">
        <v>1192</v>
      </c>
      <c r="T127" s="1823"/>
      <c r="U127" s="1824"/>
      <c r="V127" s="1235"/>
      <c r="W127" s="1236"/>
      <c r="X127" s="1237"/>
      <c r="Y127" s="1236"/>
      <c r="Z127" s="1236"/>
    </row>
    <row r="128" spans="1:26" s="1018" customFormat="1" ht="15.75">
      <c r="A128" s="1089"/>
      <c r="B128" s="1090" t="s">
        <v>1193</v>
      </c>
      <c r="C128" s="1091"/>
      <c r="D128" s="1092"/>
      <c r="E128" s="1203"/>
      <c r="F128" s="1101"/>
      <c r="G128" s="1102"/>
      <c r="H128" s="1019"/>
      <c r="I128" s="1101"/>
      <c r="J128" s="1102"/>
      <c r="K128" s="1095"/>
      <c r="L128" s="1102"/>
      <c r="M128" s="1095"/>
      <c r="N128" s="1132"/>
      <c r="O128" s="1097"/>
      <c r="P128" s="1101"/>
      <c r="Q128" s="1102"/>
      <c r="R128" s="1046"/>
      <c r="S128" s="1271" t="s">
        <v>1193</v>
      </c>
      <c r="T128" s="1272"/>
      <c r="U128" s="1273"/>
      <c r="V128" s="1076"/>
      <c r="W128" s="1017"/>
      <c r="X128" s="1017"/>
      <c r="Y128" s="1017"/>
      <c r="Z128" s="1017"/>
    </row>
    <row r="129" spans="1:26" s="1018" customFormat="1" ht="15.75">
      <c r="A129" s="1089"/>
      <c r="B129" s="1104" t="s">
        <v>1194</v>
      </c>
      <c r="C129" s="1105"/>
      <c r="D129" s="1106"/>
      <c r="E129" s="1019"/>
      <c r="F129" s="1107">
        <f>+IF($P$2=0,$P129,0)</f>
        <v>0</v>
      </c>
      <c r="G129" s="1108">
        <f>+IF($P$2=0,$Q129,0)</f>
        <v>0</v>
      </c>
      <c r="H129" s="1019"/>
      <c r="I129" s="1107">
        <f>+IF(OR($P$2=98,$P$2=42,$P$2=96,$P$2=97),$P129,0)</f>
        <v>0</v>
      </c>
      <c r="J129" s="1108">
        <f>+IF(OR($P$2=98,$P$2=42,$P$2=96,$P$2=97),$Q129,0)</f>
        <v>0</v>
      </c>
      <c r="K129" s="1095"/>
      <c r="L129" s="1108">
        <f>+IF($P$2=33,$Q129,0)</f>
        <v>0</v>
      </c>
      <c r="M129" s="1095"/>
      <c r="N129" s="1109">
        <f>+ROUND(+G129+J129+L129,0)</f>
        <v>0</v>
      </c>
      <c r="O129" s="1097"/>
      <c r="P129" s="1107">
        <f>+ROUND(+SUM(OTCHET!E567:E572)+SUM(OTCHET!E581:E582)+IF(AND(OTCHET!$F$12=9900,+OTCHET!$E$15=0),0,SUM(OTCHET!E587:E588)),0)</f>
        <v>0</v>
      </c>
      <c r="Q129" s="1108">
        <f>+ROUND(+SUM(OTCHET!L567:L572)+SUM(OTCHET!L581:L582)+IF(AND(OTCHET!$F$12=9900,+OTCHET!$E$15=0),0,SUM(OTCHET!L587:L588)),0)</f>
        <v>0</v>
      </c>
      <c r="R129" s="1046"/>
      <c r="S129" s="1792" t="s">
        <v>1195</v>
      </c>
      <c r="T129" s="1793"/>
      <c r="U129" s="1794"/>
      <c r="V129" s="1076"/>
      <c r="W129" s="1017"/>
      <c r="X129" s="1017"/>
      <c r="Y129" s="1017"/>
      <c r="Z129" s="1017"/>
    </row>
    <row r="130" spans="1:26" s="1018" customFormat="1" ht="15.75">
      <c r="A130" s="1089"/>
      <c r="B130" s="1110" t="s">
        <v>1196</v>
      </c>
      <c r="C130" s="1111"/>
      <c r="D130" s="1112"/>
      <c r="E130" s="1019"/>
      <c r="F130" s="1119">
        <f>+IF($P$2=0,$P130,0)</f>
        <v>0</v>
      </c>
      <c r="G130" s="1120">
        <f>+IF($P$2=0,$Q130,0)</f>
        <v>0</v>
      </c>
      <c r="H130" s="1019"/>
      <c r="I130" s="1119">
        <f>+IF(OR($P$2=98,$P$2=42,$P$2=96,$P$2=97),$P130,0)</f>
        <v>0</v>
      </c>
      <c r="J130" s="1120">
        <f>+IF(OR($P$2=98,$P$2=42,$P$2=96,$P$2=97),$Q130,0)</f>
        <v>0</v>
      </c>
      <c r="K130" s="1095"/>
      <c r="L130" s="1120">
        <f>+IF($P$2=33,$Q130,0)</f>
        <v>0</v>
      </c>
      <c r="M130" s="1095"/>
      <c r="N130" s="1121">
        <f>+ROUND(+G130+J130+L130,0)</f>
        <v>0</v>
      </c>
      <c r="O130" s="1097"/>
      <c r="P130" s="1119">
        <f>+ROUND(OTCHET!E580+OTCHET!E585,0)</f>
        <v>0</v>
      </c>
      <c r="Q130" s="1120">
        <f>+ROUND(OTCHET!L580+OTCHET!L585,0)</f>
        <v>0</v>
      </c>
      <c r="R130" s="1046"/>
      <c r="S130" s="1795" t="s">
        <v>1197</v>
      </c>
      <c r="T130" s="1796"/>
      <c r="U130" s="1797"/>
      <c r="V130" s="1076"/>
      <c r="W130" s="1017"/>
      <c r="X130" s="1017"/>
      <c r="Y130" s="1017"/>
      <c r="Z130" s="1017"/>
    </row>
    <row r="131" spans="1:26" s="1018" customFormat="1" ht="15.75">
      <c r="A131" s="1089"/>
      <c r="B131" s="1288" t="s">
        <v>1198</v>
      </c>
      <c r="C131" s="1289"/>
      <c r="D131" s="1290"/>
      <c r="E131" s="1019"/>
      <c r="F131" s="1119">
        <f>+IF($P$2=0,$P131,0)</f>
        <v>0</v>
      </c>
      <c r="G131" s="1120">
        <f>+IF($P$2=0,$Q131,0)</f>
        <v>68749</v>
      </c>
      <c r="H131" s="1019"/>
      <c r="I131" s="1119">
        <f>+IF(OR($P$2=98,$P$2=42,$P$2=96,$P$2=97),$P131,0)</f>
        <v>0</v>
      </c>
      <c r="J131" s="1120">
        <f>+IF(OR($P$2=98,$P$2=42,$P$2=96,$P$2=97),$Q131,0)</f>
        <v>0</v>
      </c>
      <c r="K131" s="1095"/>
      <c r="L131" s="1120">
        <f>+IF($P$2=33,$Q131,0)</f>
        <v>0</v>
      </c>
      <c r="M131" s="1095"/>
      <c r="N131" s="1121">
        <f>+ROUND(+G131+J131+L131,0)</f>
        <v>68749</v>
      </c>
      <c r="O131" s="1097"/>
      <c r="P131" s="1119">
        <f>+ROUND(-SUM(OTCHET!E573:E578)-SUM(OTCHET!E583:E584)-IF(AND(OTCHET!$F$12=9900,+OTCHET!$E$15=0),0,SUM(OTCHET!E589:E590)),0)</f>
        <v>0</v>
      </c>
      <c r="Q131" s="1120">
        <f>+ROUND(-SUM(OTCHET!L573:L578)-SUM(OTCHET!L583:L584)-IF(AND(OTCHET!$F$12=9900,+OTCHET!$E$15=0),0,SUM(OTCHET!L589:L590)),0)</f>
        <v>68749</v>
      </c>
      <c r="R131" s="1046"/>
      <c r="S131" s="1834" t="s">
        <v>1199</v>
      </c>
      <c r="T131" s="1835"/>
      <c r="U131" s="1836"/>
      <c r="V131" s="1076"/>
      <c r="W131" s="1017"/>
      <c r="X131" s="1017"/>
      <c r="Y131" s="1017"/>
      <c r="Z131" s="1017"/>
    </row>
    <row r="132" spans="1:26" s="1018" customFormat="1" ht="16.5" thickBot="1">
      <c r="A132" s="1089"/>
      <c r="B132" s="1291" t="s">
        <v>1200</v>
      </c>
      <c r="C132" s="1292"/>
      <c r="D132" s="1293"/>
      <c r="E132" s="1019"/>
      <c r="F132" s="1294">
        <f>+ROUND(+F131-F129-F130,0)</f>
        <v>0</v>
      </c>
      <c r="G132" s="1295">
        <f>+ROUND(+G131-G129-G130,0)</f>
        <v>68749</v>
      </c>
      <c r="H132" s="1019"/>
      <c r="I132" s="1294">
        <f>+ROUND(+I131-I129-I130,0)</f>
        <v>0</v>
      </c>
      <c r="J132" s="1295">
        <f>+ROUND(+J131-J129-J130,0)</f>
        <v>0</v>
      </c>
      <c r="K132" s="1095"/>
      <c r="L132" s="1295">
        <f>+ROUND(+L131-L129-L130,0)</f>
        <v>0</v>
      </c>
      <c r="M132" s="1095"/>
      <c r="N132" s="1296">
        <f>+ROUND(+N131-N129-N130,0)</f>
        <v>68749</v>
      </c>
      <c r="O132" s="1097"/>
      <c r="P132" s="1294">
        <f>+ROUND(+P131-P129-P130,0)</f>
        <v>0</v>
      </c>
      <c r="Q132" s="1295">
        <f>+ROUND(+Q131-Q129-Q130,0)</f>
        <v>68749</v>
      </c>
      <c r="R132" s="1046"/>
      <c r="S132" s="1837" t="s">
        <v>1201</v>
      </c>
      <c r="T132" s="1838"/>
      <c r="U132" s="1839"/>
      <c r="V132" s="1235"/>
      <c r="W132" s="1236"/>
      <c r="X132" s="1237"/>
      <c r="Y132" s="1236"/>
      <c r="Z132" s="1236"/>
    </row>
    <row r="133" spans="1:26" s="1018" customFormat="1" ht="16.5" customHeight="1" thickTop="1">
      <c r="A133" s="1008"/>
      <c r="B133" s="1840">
        <f>+IF(+SUM(F133:N133)=0,0,"Контрола: дефицит/излишък = финансиране с обратен знак (Г. + Д. = 0)")</f>
        <v>0</v>
      </c>
      <c r="C133" s="1840"/>
      <c r="D133" s="1840"/>
      <c r="E133" s="1019"/>
      <c r="F133" s="1297">
        <f>+ROUND(F83,0)+ROUND(F84,0)</f>
        <v>0</v>
      </c>
      <c r="G133" s="1297">
        <f>+ROUND(G83,0)+ROUND(G84,0)</f>
        <v>0</v>
      </c>
      <c r="H133" s="1019"/>
      <c r="I133" s="1297">
        <f>+ROUND(I83,0)+ROUND(I84,0)</f>
        <v>0</v>
      </c>
      <c r="J133" s="1297">
        <f>+ROUND(J83,0)+ROUND(J84,0)</f>
        <v>0</v>
      </c>
      <c r="K133" s="1019"/>
      <c r="L133" s="1297">
        <f>+ROUND(L83,0)+ROUND(L84,0)</f>
        <v>0</v>
      </c>
      <c r="M133" s="1019"/>
      <c r="N133" s="1298">
        <f>+ROUND(N83,0)+ROUND(N84,0)</f>
        <v>0</v>
      </c>
      <c r="O133" s="1299"/>
      <c r="P133" s="1300">
        <f>+ROUND(P83,0)+ROUND(P84,0)</f>
        <v>0</v>
      </c>
      <c r="Q133" s="1300">
        <f>+ROUND(Q83,0)+ROUND(Q84,0)</f>
        <v>0</v>
      </c>
      <c r="R133" s="1046"/>
      <c r="S133" s="1301"/>
      <c r="T133" s="1301"/>
      <c r="U133" s="1301"/>
      <c r="V133" s="1235"/>
      <c r="W133" s="1236"/>
      <c r="X133" s="1237"/>
      <c r="Y133" s="1236"/>
      <c r="Z133" s="1236"/>
    </row>
    <row r="134" spans="1:26" s="1018" customFormat="1" ht="17.25" hidden="1" customHeight="1">
      <c r="A134" s="1008"/>
      <c r="B134" s="1302" t="s">
        <v>1202</v>
      </c>
      <c r="C134" s="1303">
        <f>+OTCHET!B605</f>
        <v>0</v>
      </c>
      <c r="D134" s="1247" t="s">
        <v>1203</v>
      </c>
      <c r="E134" s="1019"/>
      <c r="F134" s="1841"/>
      <c r="G134" s="1841"/>
      <c r="H134" s="1019"/>
      <c r="I134" s="1304" t="s">
        <v>1204</v>
      </c>
      <c r="J134" s="1305"/>
      <c r="K134" s="1019"/>
      <c r="L134" s="1841"/>
      <c r="M134" s="1841"/>
      <c r="N134" s="1841"/>
      <c r="O134" s="1299"/>
      <c r="P134" s="1842"/>
      <c r="Q134" s="1842"/>
      <c r="R134" s="1306"/>
      <c r="S134" s="1307"/>
      <c r="T134" s="1307"/>
      <c r="U134" s="1307"/>
      <c r="V134" s="1308"/>
      <c r="W134" s="1236"/>
      <c r="X134" s="1237"/>
      <c r="Y134" s="1236"/>
      <c r="Z134" s="1236"/>
    </row>
    <row r="135" spans="1:26" s="1018" customFormat="1" ht="21" hidden="1" customHeight="1">
      <c r="A135" s="1008"/>
      <c r="B135" s="1302"/>
      <c r="C135" s="1247"/>
      <c r="D135" s="1247"/>
      <c r="E135" s="1019"/>
      <c r="F135" s="1309"/>
      <c r="G135" s="1309"/>
      <c r="H135" s="1019"/>
      <c r="I135" s="1304"/>
      <c r="J135" s="1305"/>
      <c r="K135" s="1019"/>
      <c r="L135" s="1309"/>
      <c r="M135" s="1309"/>
      <c r="N135" s="1309"/>
      <c r="O135" s="1299"/>
      <c r="P135" s="1310"/>
      <c r="Q135" s="1310"/>
      <c r="R135" s="1306"/>
      <c r="S135" s="1307"/>
      <c r="T135" s="1307"/>
      <c r="U135" s="1307"/>
      <c r="V135" s="1308"/>
      <c r="W135" s="1236"/>
      <c r="X135" s="1237"/>
      <c r="Y135" s="1236"/>
      <c r="Z135" s="1236"/>
    </row>
    <row r="136" spans="1:26" s="1018" customFormat="1" ht="23.25" customHeight="1" thickBot="1">
      <c r="A136" s="1308"/>
      <c r="B136" s="1308"/>
      <c r="C136" s="1308"/>
      <c r="D136" s="1308"/>
      <c r="E136" s="1311"/>
      <c r="F136" s="1311"/>
      <c r="G136" s="1311"/>
      <c r="H136" s="1311"/>
      <c r="I136" s="1311"/>
      <c r="J136" s="1311"/>
      <c r="K136" s="1311"/>
      <c r="L136" s="1311"/>
      <c r="M136" s="1311"/>
      <c r="N136" s="1311"/>
      <c r="O136" s="1308"/>
      <c r="P136" s="1312"/>
      <c r="Q136" s="1312"/>
      <c r="R136" s="1307"/>
      <c r="S136" s="1307"/>
      <c r="T136" s="1307"/>
      <c r="U136" s="1307"/>
      <c r="V136" s="1307"/>
      <c r="X136" s="1313"/>
    </row>
    <row r="137" spans="1:26" s="1018" customFormat="1" ht="15.75" customHeight="1">
      <c r="A137" s="1308"/>
      <c r="B137" s="1314" t="s">
        <v>1205</v>
      </c>
      <c r="C137" s="1315"/>
      <c r="D137" s="1316"/>
      <c r="E137" s="1311"/>
      <c r="F137" s="1317" t="str">
        <f>+IF(+ROUND(F140,2)=0,"O K","НЕРАВНЕНИЕ!")</f>
        <v>O K</v>
      </c>
      <c r="G137" s="1318" t="str">
        <f>+IF(+ROUND(G140,2)=0,"O K","НЕРАВНЕНИЕ!")</f>
        <v>O K</v>
      </c>
      <c r="H137" s="1319"/>
      <c r="I137" s="1320" t="str">
        <f>+IF(+ROUND(I140,2)=0,"O K","НЕРАВНЕНИЕ!")</f>
        <v>O K</v>
      </c>
      <c r="J137" s="1321" t="str">
        <f>+IF(+ROUND(J140,2)=0,"O K","НЕРАВНЕНИЕ!")</f>
        <v>O K</v>
      </c>
      <c r="K137" s="1322"/>
      <c r="L137" s="1323" t="str">
        <f>+IF(+ROUND(L140,2)=0,"O K","НЕРАВНЕНИЕ!")</f>
        <v>O K</v>
      </c>
      <c r="M137" s="1324"/>
      <c r="N137" s="1325" t="str">
        <f>+IF(+ROUND(N140,2)=0,"O K","НЕРАВНЕНИЕ!")</f>
        <v>O K</v>
      </c>
      <c r="O137" s="1308"/>
      <c r="P137" s="1326" t="str">
        <f>+IF(+ROUND(P140,2)=0,"O K","НЕРАВНЕНИЕ!")</f>
        <v>O K</v>
      </c>
      <c r="Q137" s="1327" t="str">
        <f>+IF(+ROUND(Q140,2)=0,"O K","НЕРАВНЕНИЕ!")</f>
        <v>O K</v>
      </c>
      <c r="R137" s="1328"/>
      <c r="S137" s="1329"/>
      <c r="T137" s="1329"/>
      <c r="U137" s="1329"/>
      <c r="V137" s="1308"/>
      <c r="X137" s="1313"/>
    </row>
    <row r="138" spans="1:26" s="1018" customFormat="1" ht="15.75" customHeight="1" thickBot="1">
      <c r="A138" s="1308"/>
      <c r="B138" s="1330" t="s">
        <v>1206</v>
      </c>
      <c r="C138" s="1331"/>
      <c r="D138" s="1332"/>
      <c r="E138" s="1311"/>
      <c r="F138" s="1333" t="str">
        <f>+IF(+ROUND(F141,0)=0,"O K","НЕРАВНЕНИЕ!")</f>
        <v>O K</v>
      </c>
      <c r="G138" s="1334" t="str">
        <f>+IF(+ROUND(G141,0)=0,"O K","НЕРАВНЕНИЕ!")</f>
        <v>O K</v>
      </c>
      <c r="H138" s="1319"/>
      <c r="I138" s="1335" t="str">
        <f>+IF(+ROUND(I141,0)=0,"O K","НЕРАВНЕНИЕ!")</f>
        <v>O K</v>
      </c>
      <c r="J138" s="1336" t="str">
        <f>+IF(+ROUND(J141,0)=0,"O K","НЕРАВНЕНИЕ!")</f>
        <v>O K</v>
      </c>
      <c r="K138" s="1322"/>
      <c r="L138" s="1337" t="str">
        <f>+IF(+ROUND(L141,0)=0,"O K","НЕРАВНЕНИЕ!")</f>
        <v>O K</v>
      </c>
      <c r="M138" s="1324"/>
      <c r="N138" s="1338" t="str">
        <f>+IF(+ROUND(N141,0)=0,"O K","НЕРАВНЕНИЕ!")</f>
        <v>O K</v>
      </c>
      <c r="O138" s="1308"/>
      <c r="P138" s="1339" t="str">
        <f>+IF(+ROUND(P141,0)=0,"O K","НЕРАВНЕНИЕ!")</f>
        <v>O K</v>
      </c>
      <c r="Q138" s="1340" t="str">
        <f>+IF(+ROUND(Q141,0)=0,"O K","НЕРАВНЕНИЕ!")</f>
        <v>O K</v>
      </c>
      <c r="R138" s="1328"/>
      <c r="S138" s="1329"/>
      <c r="T138" s="1329"/>
      <c r="U138" s="1329"/>
      <c r="V138" s="1308"/>
      <c r="X138" s="1313"/>
    </row>
    <row r="139" spans="1:26" s="1018" customFormat="1" ht="13.5" thickBot="1">
      <c r="A139" s="1308"/>
      <c r="B139" s="1308"/>
      <c r="C139" s="1308"/>
      <c r="D139" s="1308"/>
      <c r="E139" s="1311"/>
      <c r="F139" s="1324"/>
      <c r="G139" s="1324"/>
      <c r="H139" s="1324"/>
      <c r="I139" s="1341"/>
      <c r="J139" s="1324"/>
      <c r="K139" s="1324"/>
      <c r="L139" s="1341"/>
      <c r="M139" s="1324"/>
      <c r="N139" s="1324"/>
      <c r="O139" s="1308"/>
      <c r="P139" s="1312"/>
      <c r="Q139" s="1312"/>
      <c r="R139" s="1328"/>
      <c r="S139" s="1307"/>
      <c r="T139" s="1307"/>
      <c r="U139" s="1307"/>
      <c r="V139" s="1308"/>
      <c r="X139" s="1313"/>
    </row>
    <row r="140" spans="1:26" s="1018" customFormat="1" ht="15.75">
      <c r="A140" s="1308"/>
      <c r="B140" s="1314" t="s">
        <v>1207</v>
      </c>
      <c r="C140" s="1315"/>
      <c r="D140" s="1316"/>
      <c r="E140" s="1311"/>
      <c r="F140" s="1342">
        <f>+ROUND(F83,0)+ROUND(F84,0)</f>
        <v>0</v>
      </c>
      <c r="G140" s="1343">
        <f>+ROUND(G83,0)+ROUND(G84,0)</f>
        <v>0</v>
      </c>
      <c r="H140" s="1319"/>
      <c r="I140" s="1344">
        <f>+ROUND(I83,0)+ROUND(I84,0)</f>
        <v>0</v>
      </c>
      <c r="J140" s="1345">
        <f>+ROUND(J83,0)+ROUND(J84,0)</f>
        <v>0</v>
      </c>
      <c r="K140" s="1322"/>
      <c r="L140" s="1346">
        <f>+ROUND(L83,0)+ROUND(L84,0)</f>
        <v>0</v>
      </c>
      <c r="M140" s="1324"/>
      <c r="N140" s="1347">
        <f>+ROUND(N83,0)+ROUND(N84,0)</f>
        <v>0</v>
      </c>
      <c r="O140" s="1308"/>
      <c r="P140" s="1348">
        <f>+ROUND(P83,0)+ROUND(P84,0)</f>
        <v>0</v>
      </c>
      <c r="Q140" s="1349">
        <f>+ROUND(Q83,0)+ROUND(Q84,0)</f>
        <v>0</v>
      </c>
      <c r="R140" s="1328"/>
      <c r="S140" s="1307"/>
      <c r="T140" s="1307"/>
      <c r="U140" s="1307"/>
      <c r="V140" s="1308"/>
      <c r="X140" s="1313"/>
    </row>
    <row r="141" spans="1:26" s="1018" customFormat="1" ht="16.5" thickBot="1">
      <c r="A141" s="1308"/>
      <c r="B141" s="1330" t="s">
        <v>1208</v>
      </c>
      <c r="C141" s="1331"/>
      <c r="D141" s="1332"/>
      <c r="E141" s="1311"/>
      <c r="F141" s="1350">
        <f>SUM(+ROUND(F83,0)+ROUND(F101,0)+ROUND(F120,0)+ROUND(F127,0)+ROUND(F129,0)+ROUND(F130,0))-ROUND(F131,0)</f>
        <v>0</v>
      </c>
      <c r="G141" s="1351">
        <f>SUM(+ROUND(G83,0)+ROUND(G101,0)+ROUND(G120,0)+ROUND(G127,0)+ROUND(G129,0)+ROUND(G130,0))-ROUND(G131,0)</f>
        <v>0</v>
      </c>
      <c r="H141" s="1319"/>
      <c r="I141" s="1352">
        <f>SUM(+ROUND(I83,0)+ROUND(I101,0)+ROUND(I120,0)+ROUND(I127,0)+ROUND(I129,0)+ROUND(I130,0))-ROUND(I131,0)</f>
        <v>0</v>
      </c>
      <c r="J141" s="1353">
        <f>SUM(+ROUND(J83,0)+ROUND(J101,0)+ROUND(J120,0)+ROUND(J127,0)+ROUND(J129,0)+ROUND(J130,0))-ROUND(J131,0)</f>
        <v>0</v>
      </c>
      <c r="K141" s="1322"/>
      <c r="L141" s="1354">
        <f>SUM(+ROUND(L83,0)+ROUND(L101,0)+ROUND(L120,0)+ROUND(L127,0)+ROUND(L129,0)+ROUND(L130,0))-ROUND(L131,0)</f>
        <v>0</v>
      </c>
      <c r="M141" s="1324"/>
      <c r="N141" s="1355">
        <f>SUM(+ROUND(N83,0)+ROUND(N101,0)+ROUND(N120,0)+ROUND(N127,0)+ROUND(N129,0)+ROUND(N130,0))-ROUND(N131,0)</f>
        <v>0</v>
      </c>
      <c r="O141" s="1308"/>
      <c r="P141" s="1356">
        <f>SUM(+ROUND(P83,0)+ROUND(P101,0)+ROUND(P120,0)+ROUND(P127,0)+ROUND(P129,0)+ROUND(P130,0))-ROUND(P131,0)</f>
        <v>0</v>
      </c>
      <c r="Q141" s="1357">
        <f>SUM(+ROUND(Q83,0)+ROUND(Q101,0)+ROUND(Q120,0)+ROUND(Q127,0)+ROUND(Q129,0)+ROUND(Q130,0))-ROUND(Q131,0)</f>
        <v>0</v>
      </c>
      <c r="R141" s="1328"/>
      <c r="S141" s="1307"/>
      <c r="T141" s="1307"/>
      <c r="U141" s="1307"/>
      <c r="V141" s="1308"/>
      <c r="X141" s="1313"/>
    </row>
    <row r="142" spans="1:26" s="1018" customFormat="1" ht="12.75">
      <c r="A142" s="1308"/>
      <c r="B142" s="1308"/>
      <c r="C142" s="1308"/>
      <c r="D142" s="1308"/>
      <c r="E142" s="1308"/>
      <c r="F142" s="1311"/>
      <c r="G142" s="1311"/>
      <c r="H142" s="1311"/>
      <c r="I142" s="1311"/>
      <c r="J142" s="1311"/>
      <c r="K142" s="1311"/>
      <c r="L142" s="1311"/>
      <c r="M142" s="1311"/>
      <c r="N142" s="1311"/>
      <c r="O142" s="1308"/>
      <c r="P142" s="1312"/>
      <c r="Q142" s="1312"/>
      <c r="R142" s="1328"/>
      <c r="S142" s="1307"/>
      <c r="T142" s="1307"/>
      <c r="U142" s="1307"/>
      <c r="V142" s="1308"/>
      <c r="X142" s="1313"/>
    </row>
    <row r="143" spans="1:26" s="1018" customFormat="1" ht="12.75">
      <c r="A143" s="1308"/>
      <c r="B143" s="1308"/>
      <c r="C143" s="1308"/>
      <c r="D143" s="1308"/>
      <c r="E143" s="1311"/>
      <c r="F143" s="1311"/>
      <c r="G143" s="1311"/>
      <c r="H143" s="1311"/>
      <c r="I143" s="1311"/>
      <c r="J143" s="1311"/>
      <c r="K143" s="1311"/>
      <c r="L143" s="1311"/>
      <c r="M143" s="1311"/>
      <c r="N143" s="1311"/>
      <c r="O143" s="1308"/>
      <c r="P143" s="1312"/>
      <c r="Q143" s="1312"/>
      <c r="R143" s="1328"/>
      <c r="S143" s="1307"/>
      <c r="T143" s="1307"/>
      <c r="U143" s="1307"/>
      <c r="V143" s="1308"/>
      <c r="X143" s="1313"/>
    </row>
    <row r="144" spans="1:26" s="1018" customFormat="1" ht="12.75">
      <c r="A144" s="1308"/>
      <c r="B144" s="1308"/>
      <c r="C144" s="1308"/>
      <c r="D144" s="1308"/>
      <c r="E144" s="1311"/>
      <c r="F144" s="1311"/>
      <c r="G144" s="1311"/>
      <c r="H144" s="1311"/>
      <c r="I144" s="1311"/>
      <c r="J144" s="1311"/>
      <c r="K144" s="1311"/>
      <c r="L144" s="1311"/>
      <c r="M144" s="1311"/>
      <c r="N144" s="1311"/>
      <c r="O144" s="1308"/>
      <c r="P144" s="1312"/>
      <c r="Q144" s="1312"/>
      <c r="R144" s="1328"/>
      <c r="S144" s="1307"/>
      <c r="T144" s="1307"/>
      <c r="U144" s="1307"/>
      <c r="V144" s="1308"/>
      <c r="X144" s="1313"/>
    </row>
    <row r="145" spans="1:24" s="1018" customFormat="1" ht="12.75">
      <c r="A145" s="1308"/>
      <c r="B145" s="1308"/>
      <c r="C145" s="1308"/>
      <c r="D145" s="1308"/>
      <c r="E145" s="1311"/>
      <c r="F145" s="1311"/>
      <c r="G145" s="1311"/>
      <c r="H145" s="1311"/>
      <c r="I145" s="1311"/>
      <c r="J145" s="1311"/>
      <c r="K145" s="1311"/>
      <c r="L145" s="1311"/>
      <c r="M145" s="1311"/>
      <c r="N145" s="1311"/>
      <c r="O145" s="1308"/>
      <c r="P145" s="1312"/>
      <c r="Q145" s="1312"/>
      <c r="R145" s="1328"/>
      <c r="S145" s="1307"/>
      <c r="T145" s="1307"/>
      <c r="U145" s="1307"/>
      <c r="V145" s="1308"/>
      <c r="X145" s="1313"/>
    </row>
    <row r="146" spans="1:24" s="1018" customFormat="1" ht="12.75">
      <c r="A146" s="1308"/>
      <c r="B146" s="1308"/>
      <c r="C146" s="1308"/>
      <c r="D146" s="1308"/>
      <c r="E146" s="1311"/>
      <c r="F146" s="1311"/>
      <c r="G146" s="1311"/>
      <c r="H146" s="1311"/>
      <c r="I146" s="1311"/>
      <c r="J146" s="1311"/>
      <c r="K146" s="1311"/>
      <c r="L146" s="1311"/>
      <c r="M146" s="1311"/>
      <c r="N146" s="1311"/>
      <c r="O146" s="1308"/>
      <c r="P146" s="1312"/>
      <c r="Q146" s="1312"/>
      <c r="R146" s="1328"/>
      <c r="S146" s="1307"/>
      <c r="T146" s="1307"/>
      <c r="U146" s="1307"/>
      <c r="V146" s="1308"/>
      <c r="X146" s="1313"/>
    </row>
    <row r="147" spans="1:24" s="1018" customFormat="1" ht="12.75">
      <c r="A147" s="1308"/>
      <c r="B147" s="1308"/>
      <c r="C147" s="1308"/>
      <c r="D147" s="1308"/>
      <c r="E147" s="1311"/>
      <c r="F147" s="1311"/>
      <c r="G147" s="1311"/>
      <c r="H147" s="1311"/>
      <c r="I147" s="1311"/>
      <c r="J147" s="1311"/>
      <c r="K147" s="1311"/>
      <c r="L147" s="1311"/>
      <c r="M147" s="1311"/>
      <c r="N147" s="1311"/>
      <c r="O147" s="1308"/>
      <c r="P147" s="1312"/>
      <c r="Q147" s="1312"/>
      <c r="R147" s="1328"/>
      <c r="S147" s="1307"/>
      <c r="T147" s="1307"/>
      <c r="U147" s="1307"/>
      <c r="V147" s="1308"/>
      <c r="X147" s="1313"/>
    </row>
    <row r="148" spans="1:24" s="1018" customFormat="1" ht="12.75">
      <c r="A148" s="1308"/>
      <c r="B148" s="1308"/>
      <c r="C148" s="1308"/>
      <c r="D148" s="1308"/>
      <c r="E148" s="1311"/>
      <c r="F148" s="1311"/>
      <c r="G148" s="1311"/>
      <c r="H148" s="1311"/>
      <c r="I148" s="1311"/>
      <c r="J148" s="1311"/>
      <c r="K148" s="1311"/>
      <c r="L148" s="1311"/>
      <c r="M148" s="1311"/>
      <c r="N148" s="1311"/>
      <c r="O148" s="1308"/>
      <c r="P148" s="1312"/>
      <c r="Q148" s="1312"/>
      <c r="R148" s="1328"/>
      <c r="S148" s="1307"/>
      <c r="T148" s="1307"/>
      <c r="U148" s="1307"/>
      <c r="V148" s="1308"/>
      <c r="X148" s="1313"/>
    </row>
    <row r="149" spans="1:24" s="1018" customFormat="1" ht="12.75">
      <c r="A149" s="1308"/>
      <c r="B149" s="1308"/>
      <c r="C149" s="1308"/>
      <c r="D149" s="1308"/>
      <c r="E149" s="1311"/>
      <c r="F149" s="1311"/>
      <c r="G149" s="1311"/>
      <c r="H149" s="1311"/>
      <c r="I149" s="1311"/>
      <c r="J149" s="1311"/>
      <c r="K149" s="1311"/>
      <c r="L149" s="1311"/>
      <c r="M149" s="1311"/>
      <c r="N149" s="1311"/>
      <c r="O149" s="1308"/>
      <c r="P149" s="1312"/>
      <c r="Q149" s="1312"/>
      <c r="R149" s="1328"/>
      <c r="S149" s="1307"/>
      <c r="T149" s="1307"/>
      <c r="U149" s="1307"/>
      <c r="V149" s="1308"/>
      <c r="X149" s="1313"/>
    </row>
    <row r="150" spans="1:24" s="1018" customFormat="1" ht="12.75">
      <c r="A150" s="1308"/>
      <c r="B150" s="1308"/>
      <c r="C150" s="1308"/>
      <c r="D150" s="1308"/>
      <c r="E150" s="1311"/>
      <c r="F150" s="1311"/>
      <c r="G150" s="1311"/>
      <c r="H150" s="1311"/>
      <c r="I150" s="1311"/>
      <c r="J150" s="1311"/>
      <c r="K150" s="1311"/>
      <c r="L150" s="1311"/>
      <c r="M150" s="1311"/>
      <c r="N150" s="1311"/>
      <c r="O150" s="1308"/>
      <c r="P150" s="1312"/>
      <c r="Q150" s="1312"/>
      <c r="R150" s="1328"/>
      <c r="S150" s="1307"/>
      <c r="T150" s="1307"/>
      <c r="U150" s="1307"/>
      <c r="V150" s="1308"/>
      <c r="X150" s="1313"/>
    </row>
    <row r="151" spans="1:24" s="1018" customFormat="1" ht="12.75">
      <c r="A151" s="1308"/>
      <c r="B151" s="1308"/>
      <c r="C151" s="1308"/>
      <c r="D151" s="1308"/>
      <c r="E151" s="1311"/>
      <c r="F151" s="1311"/>
      <c r="G151" s="1311"/>
      <c r="H151" s="1311"/>
      <c r="I151" s="1311"/>
      <c r="J151" s="1311"/>
      <c r="K151" s="1311"/>
      <c r="L151" s="1311"/>
      <c r="M151" s="1311"/>
      <c r="N151" s="1311"/>
      <c r="O151" s="1308"/>
      <c r="P151" s="1312"/>
      <c r="Q151" s="1312"/>
      <c r="R151" s="1328"/>
      <c r="S151" s="1307"/>
      <c r="T151" s="1307"/>
      <c r="U151" s="1307"/>
      <c r="V151" s="1308"/>
      <c r="X151" s="1313"/>
    </row>
    <row r="152" spans="1:24" s="1018" customFormat="1" ht="12.75">
      <c r="A152" s="1308"/>
      <c r="B152" s="1308"/>
      <c r="C152" s="1308"/>
      <c r="D152" s="1308"/>
      <c r="E152" s="1311"/>
      <c r="F152" s="1311"/>
      <c r="G152" s="1311"/>
      <c r="H152" s="1311"/>
      <c r="I152" s="1311"/>
      <c r="J152" s="1311"/>
      <c r="K152" s="1311"/>
      <c r="L152" s="1311"/>
      <c r="M152" s="1311"/>
      <c r="N152" s="1311"/>
      <c r="O152" s="1308"/>
      <c r="P152" s="1312"/>
      <c r="Q152" s="1312"/>
      <c r="R152" s="1328"/>
      <c r="S152" s="1307"/>
      <c r="T152" s="1307"/>
      <c r="U152" s="1307"/>
      <c r="V152" s="1308"/>
      <c r="X152" s="1313"/>
    </row>
    <row r="153" spans="1:24" s="1018" customFormat="1" ht="12.75">
      <c r="A153" s="1308"/>
      <c r="B153" s="1308"/>
      <c r="C153" s="1308"/>
      <c r="D153" s="1308"/>
      <c r="E153" s="1311"/>
      <c r="F153" s="1311"/>
      <c r="G153" s="1311"/>
      <c r="H153" s="1311"/>
      <c r="I153" s="1311"/>
      <c r="J153" s="1311"/>
      <c r="K153" s="1311"/>
      <c r="L153" s="1311"/>
      <c r="M153" s="1311"/>
      <c r="N153" s="1311"/>
      <c r="O153" s="1308"/>
      <c r="P153" s="1312"/>
      <c r="Q153" s="1312"/>
      <c r="R153" s="1328"/>
      <c r="S153" s="1307"/>
      <c r="T153" s="1307"/>
      <c r="U153" s="1307"/>
      <c r="V153" s="1308"/>
      <c r="X153" s="1313"/>
    </row>
    <row r="154" spans="1:24" s="1018" customFormat="1" ht="12.75">
      <c r="A154" s="1308"/>
      <c r="B154" s="1308"/>
      <c r="C154" s="1308"/>
      <c r="D154" s="1308"/>
      <c r="E154" s="1311"/>
      <c r="F154" s="1311"/>
      <c r="G154" s="1311"/>
      <c r="H154" s="1311"/>
      <c r="I154" s="1311"/>
      <c r="J154" s="1311"/>
      <c r="K154" s="1311"/>
      <c r="L154" s="1311"/>
      <c r="M154" s="1311"/>
      <c r="N154" s="1311"/>
      <c r="O154" s="1308"/>
      <c r="P154" s="1312"/>
      <c r="Q154" s="1312"/>
      <c r="R154" s="1328"/>
      <c r="S154" s="1307"/>
      <c r="T154" s="1307"/>
      <c r="U154" s="1307"/>
      <c r="V154" s="1308"/>
      <c r="X154" s="1313"/>
    </row>
    <row r="155" spans="1:24" s="1018" customFormat="1" ht="12.75">
      <c r="A155" s="1308"/>
      <c r="B155" s="1308"/>
      <c r="C155" s="1308"/>
      <c r="D155" s="1308"/>
      <c r="E155" s="1311"/>
      <c r="F155" s="1311"/>
      <c r="G155" s="1311"/>
      <c r="H155" s="1311"/>
      <c r="I155" s="1311"/>
      <c r="J155" s="1311"/>
      <c r="K155" s="1311"/>
      <c r="L155" s="1311"/>
      <c r="M155" s="1311"/>
      <c r="N155" s="1311"/>
      <c r="O155" s="1308"/>
      <c r="P155" s="1312"/>
      <c r="Q155" s="1312"/>
      <c r="R155" s="1328"/>
      <c r="S155" s="1307"/>
      <c r="T155" s="1307"/>
      <c r="U155" s="1307"/>
      <c r="V155" s="1308"/>
      <c r="X155" s="1313"/>
    </row>
    <row r="156" spans="1:24" s="1018" customFormat="1" ht="12.75">
      <c r="A156" s="1308"/>
      <c r="B156" s="1308"/>
      <c r="C156" s="1308"/>
      <c r="D156" s="1308"/>
      <c r="E156" s="1311"/>
      <c r="F156" s="1311"/>
      <c r="G156" s="1311"/>
      <c r="H156" s="1311"/>
      <c r="I156" s="1311"/>
      <c r="J156" s="1311"/>
      <c r="K156" s="1311"/>
      <c r="L156" s="1311"/>
      <c r="M156" s="1311"/>
      <c r="N156" s="1311"/>
      <c r="O156" s="1308"/>
      <c r="P156" s="1312"/>
      <c r="Q156" s="1312"/>
      <c r="R156" s="1328"/>
      <c r="S156" s="1307"/>
      <c r="T156" s="1307"/>
      <c r="U156" s="1307"/>
      <c r="V156" s="1308"/>
      <c r="X156" s="1313"/>
    </row>
    <row r="157" spans="1:24" s="1018" customFormat="1" ht="12.75">
      <c r="A157" s="1308"/>
      <c r="B157" s="1308"/>
      <c r="C157" s="1308"/>
      <c r="D157" s="1308"/>
      <c r="E157" s="1311"/>
      <c r="F157" s="1311"/>
      <c r="G157" s="1311"/>
      <c r="H157" s="1311"/>
      <c r="I157" s="1311"/>
      <c r="J157" s="1311"/>
      <c r="K157" s="1311"/>
      <c r="L157" s="1311"/>
      <c r="M157" s="1311"/>
      <c r="N157" s="1311"/>
      <c r="O157" s="1308"/>
      <c r="P157" s="1312"/>
      <c r="Q157" s="1312"/>
      <c r="R157" s="1328"/>
      <c r="S157" s="1307"/>
      <c r="T157" s="1307"/>
      <c r="U157" s="1307"/>
      <c r="V157" s="1308"/>
      <c r="X157" s="1313"/>
    </row>
    <row r="158" spans="1:24" s="1018" customFormat="1" ht="12.75">
      <c r="A158" s="1308"/>
      <c r="B158" s="1308"/>
      <c r="C158" s="1308"/>
      <c r="D158" s="1308"/>
      <c r="E158" s="1311"/>
      <c r="F158" s="1311"/>
      <c r="G158" s="1311"/>
      <c r="H158" s="1311"/>
      <c r="I158" s="1311"/>
      <c r="J158" s="1311"/>
      <c r="K158" s="1311"/>
      <c r="L158" s="1311"/>
      <c r="M158" s="1311"/>
      <c r="N158" s="1311"/>
      <c r="O158" s="1308"/>
      <c r="P158" s="1312"/>
      <c r="Q158" s="1312"/>
      <c r="R158" s="1328"/>
      <c r="S158" s="1307"/>
      <c r="T158" s="1307"/>
      <c r="U158" s="1307"/>
      <c r="V158" s="1308"/>
      <c r="X158" s="1313"/>
    </row>
    <row r="159" spans="1:24" s="1018" customFormat="1" ht="12.75">
      <c r="A159" s="1308"/>
      <c r="B159" s="1308"/>
      <c r="C159" s="1308"/>
      <c r="D159" s="1308"/>
      <c r="E159" s="1311"/>
      <c r="F159" s="1311"/>
      <c r="G159" s="1311"/>
      <c r="H159" s="1311"/>
      <c r="I159" s="1311"/>
      <c r="J159" s="1311"/>
      <c r="K159" s="1311"/>
      <c r="L159" s="1311"/>
      <c r="M159" s="1311"/>
      <c r="N159" s="1311"/>
      <c r="O159" s="1308"/>
      <c r="P159" s="1312"/>
      <c r="Q159" s="1312"/>
      <c r="R159" s="1328"/>
      <c r="S159" s="1307"/>
      <c r="T159" s="1307"/>
      <c r="U159" s="1307"/>
      <c r="V159" s="1308"/>
      <c r="X159" s="1313"/>
    </row>
    <row r="160" spans="1:24" s="1018" customFormat="1" ht="12.75">
      <c r="A160" s="1308"/>
      <c r="B160" s="1308"/>
      <c r="C160" s="1308"/>
      <c r="D160" s="1308"/>
      <c r="E160" s="1311"/>
      <c r="F160" s="1311"/>
      <c r="G160" s="1311"/>
      <c r="H160" s="1311"/>
      <c r="I160" s="1311"/>
      <c r="J160" s="1311"/>
      <c r="K160" s="1311"/>
      <c r="L160" s="1311"/>
      <c r="M160" s="1311"/>
      <c r="N160" s="1311"/>
      <c r="O160" s="1308"/>
      <c r="P160" s="1312"/>
      <c r="Q160" s="1312"/>
      <c r="R160" s="1328"/>
      <c r="S160" s="1307"/>
      <c r="T160" s="1307"/>
      <c r="U160" s="1307"/>
      <c r="V160" s="1308"/>
      <c r="X160" s="1313"/>
    </row>
    <row r="161" spans="1:24" s="1018" customFormat="1" ht="12.75">
      <c r="A161" s="1308"/>
      <c r="B161" s="1308"/>
      <c r="C161" s="1308"/>
      <c r="D161" s="1308"/>
      <c r="E161" s="1311"/>
      <c r="F161" s="1311"/>
      <c r="G161" s="1311"/>
      <c r="H161" s="1311"/>
      <c r="I161" s="1311"/>
      <c r="J161" s="1311"/>
      <c r="K161" s="1311"/>
      <c r="L161" s="1311"/>
      <c r="M161" s="1311"/>
      <c r="N161" s="1311"/>
      <c r="O161" s="1308"/>
      <c r="P161" s="1312"/>
      <c r="Q161" s="1312"/>
      <c r="R161" s="1328"/>
      <c r="S161" s="1307"/>
      <c r="T161" s="1307"/>
      <c r="U161" s="1307"/>
      <c r="V161" s="1308"/>
      <c r="X161" s="1313"/>
    </row>
    <row r="162" spans="1:24" s="1018" customFormat="1" ht="12.75">
      <c r="A162" s="1308"/>
      <c r="B162" s="1308"/>
      <c r="C162" s="1308"/>
      <c r="D162" s="1308"/>
      <c r="E162" s="1311"/>
      <c r="F162" s="1311"/>
      <c r="G162" s="1311"/>
      <c r="H162" s="1311"/>
      <c r="I162" s="1311"/>
      <c r="J162" s="1311"/>
      <c r="K162" s="1311"/>
      <c r="L162" s="1311"/>
      <c r="M162" s="1311"/>
      <c r="N162" s="1311"/>
      <c r="O162" s="1308"/>
      <c r="P162" s="1312"/>
      <c r="Q162" s="1312"/>
      <c r="R162" s="1328"/>
      <c r="S162" s="1307"/>
      <c r="T162" s="1307"/>
      <c r="U162" s="1307"/>
      <c r="V162" s="1308"/>
      <c r="X162" s="1313"/>
    </row>
    <row r="163" spans="1:24" s="1018" customFormat="1" ht="12.75">
      <c r="A163" s="1308"/>
      <c r="B163" s="1308"/>
      <c r="C163" s="1308"/>
      <c r="D163" s="1308"/>
      <c r="E163" s="1311"/>
      <c r="F163" s="1311"/>
      <c r="G163" s="1311"/>
      <c r="H163" s="1311"/>
      <c r="I163" s="1311"/>
      <c r="J163" s="1311"/>
      <c r="K163" s="1311"/>
      <c r="L163" s="1311"/>
      <c r="M163" s="1311"/>
      <c r="N163" s="1311"/>
      <c r="O163" s="1308"/>
      <c r="P163" s="1312"/>
      <c r="Q163" s="1312"/>
      <c r="R163" s="1328"/>
      <c r="S163" s="1307"/>
      <c r="T163" s="1307"/>
      <c r="U163" s="1307"/>
      <c r="V163" s="1308"/>
      <c r="X163" s="1313"/>
    </row>
    <row r="164" spans="1:24" s="1018" customFormat="1" ht="12.75">
      <c r="A164" s="1308"/>
      <c r="B164" s="1308"/>
      <c r="C164" s="1308"/>
      <c r="D164" s="1308"/>
      <c r="E164" s="1311"/>
      <c r="F164" s="1311"/>
      <c r="G164" s="1311"/>
      <c r="H164" s="1311"/>
      <c r="I164" s="1311"/>
      <c r="J164" s="1311"/>
      <c r="K164" s="1311"/>
      <c r="L164" s="1311"/>
      <c r="M164" s="1311"/>
      <c r="N164" s="1311"/>
      <c r="O164" s="1308"/>
      <c r="P164" s="1312"/>
      <c r="Q164" s="1312"/>
      <c r="R164" s="1328"/>
      <c r="S164" s="1307"/>
      <c r="T164" s="1307"/>
      <c r="U164" s="1307"/>
      <c r="V164" s="1308"/>
      <c r="X164" s="1313"/>
    </row>
    <row r="165" spans="1:24" s="1018" customFormat="1" ht="12.75">
      <c r="A165" s="1308"/>
      <c r="B165" s="1308"/>
      <c r="C165" s="1308"/>
      <c r="D165" s="1308"/>
      <c r="E165" s="1311"/>
      <c r="F165" s="1311"/>
      <c r="G165" s="1311"/>
      <c r="H165" s="1311"/>
      <c r="I165" s="1311"/>
      <c r="J165" s="1311"/>
      <c r="K165" s="1311"/>
      <c r="L165" s="1311"/>
      <c r="M165" s="1311"/>
      <c r="N165" s="1311"/>
      <c r="O165" s="1308"/>
      <c r="P165" s="1312"/>
      <c r="Q165" s="1312"/>
      <c r="R165" s="1328"/>
      <c r="S165" s="1307"/>
      <c r="T165" s="1307"/>
      <c r="U165" s="1307"/>
      <c r="V165" s="1308"/>
      <c r="X165" s="1313"/>
    </row>
    <row r="166" spans="1:24" s="1018" customFormat="1" ht="12.75">
      <c r="A166" s="1308"/>
      <c r="B166" s="1308"/>
      <c r="C166" s="1308"/>
      <c r="D166" s="1308"/>
      <c r="E166" s="1311"/>
      <c r="F166" s="1311"/>
      <c r="G166" s="1311"/>
      <c r="H166" s="1311"/>
      <c r="I166" s="1311"/>
      <c r="J166" s="1311"/>
      <c r="K166" s="1311"/>
      <c r="L166" s="1311"/>
      <c r="M166" s="1311"/>
      <c r="N166" s="1311"/>
      <c r="O166" s="1308"/>
      <c r="P166" s="1312"/>
      <c r="Q166" s="1312"/>
      <c r="R166" s="1328"/>
      <c r="S166" s="1307"/>
      <c r="T166" s="1307"/>
      <c r="U166" s="1307"/>
      <c r="V166" s="1308"/>
      <c r="X166" s="1313"/>
    </row>
    <row r="167" spans="1:24" s="1018" customFormat="1" ht="12.75">
      <c r="A167" s="1308"/>
      <c r="B167" s="1308"/>
      <c r="C167" s="1308"/>
      <c r="D167" s="1308"/>
      <c r="E167" s="1311"/>
      <c r="F167" s="1311"/>
      <c r="G167" s="1311"/>
      <c r="H167" s="1311"/>
      <c r="I167" s="1311"/>
      <c r="J167" s="1311"/>
      <c r="K167" s="1311"/>
      <c r="L167" s="1311"/>
      <c r="M167" s="1311"/>
      <c r="N167" s="1311"/>
      <c r="O167" s="1308"/>
      <c r="P167" s="1312"/>
      <c r="Q167" s="1312"/>
      <c r="R167" s="1328"/>
      <c r="S167" s="1307"/>
      <c r="T167" s="1307"/>
      <c r="U167" s="1307"/>
      <c r="V167" s="1308"/>
      <c r="X167" s="1313"/>
    </row>
    <row r="168" spans="1:24" s="1018" customFormat="1" ht="12.75">
      <c r="A168" s="1308"/>
      <c r="B168" s="1308"/>
      <c r="C168" s="1308"/>
      <c r="D168" s="1308"/>
      <c r="E168" s="1311"/>
      <c r="F168" s="1311"/>
      <c r="G168" s="1311"/>
      <c r="H168" s="1311"/>
      <c r="I168" s="1311"/>
      <c r="J168" s="1311"/>
      <c r="K168" s="1311"/>
      <c r="L168" s="1311"/>
      <c r="M168" s="1311"/>
      <c r="N168" s="1311"/>
      <c r="O168" s="1308"/>
      <c r="P168" s="1312"/>
      <c r="Q168" s="1312"/>
      <c r="R168" s="1328"/>
      <c r="S168" s="1307"/>
      <c r="T168" s="1307"/>
      <c r="U168" s="1307"/>
      <c r="V168" s="1308"/>
      <c r="X168" s="1313"/>
    </row>
    <row r="169" spans="1:24" s="1018" customFormat="1" ht="12.75">
      <c r="A169" s="1308"/>
      <c r="B169" s="1308"/>
      <c r="C169" s="1308"/>
      <c r="D169" s="1308"/>
      <c r="E169" s="1311"/>
      <c r="F169" s="1311"/>
      <c r="G169" s="1311"/>
      <c r="H169" s="1311"/>
      <c r="I169" s="1311"/>
      <c r="J169" s="1311"/>
      <c r="K169" s="1311"/>
      <c r="L169" s="1311"/>
      <c r="M169" s="1311"/>
      <c r="N169" s="1311"/>
      <c r="O169" s="1308"/>
      <c r="P169" s="1312"/>
      <c r="Q169" s="1312"/>
      <c r="R169" s="1328"/>
      <c r="S169" s="1307"/>
      <c r="T169" s="1307"/>
      <c r="U169" s="1307"/>
      <c r="V169" s="1308"/>
      <c r="X169" s="1313"/>
    </row>
    <row r="170" spans="1:24" s="1018" customFormat="1" ht="12.75">
      <c r="A170" s="1308"/>
      <c r="B170" s="1308"/>
      <c r="C170" s="1308"/>
      <c r="D170" s="1308"/>
      <c r="E170" s="1311"/>
      <c r="F170" s="1311"/>
      <c r="G170" s="1311"/>
      <c r="H170" s="1311"/>
      <c r="I170" s="1311"/>
      <c r="J170" s="1311"/>
      <c r="K170" s="1311"/>
      <c r="L170" s="1311"/>
      <c r="M170" s="1311"/>
      <c r="N170" s="1311"/>
      <c r="O170" s="1308"/>
      <c r="P170" s="1312"/>
      <c r="Q170" s="1312"/>
      <c r="R170" s="1328"/>
      <c r="S170" s="1307"/>
      <c r="T170" s="1307"/>
      <c r="U170" s="1307"/>
      <c r="V170" s="1308"/>
      <c r="X170" s="1313"/>
    </row>
    <row r="171" spans="1:24" s="1018" customFormat="1" ht="12.75">
      <c r="A171" s="1308"/>
      <c r="B171" s="1308"/>
      <c r="C171" s="1308"/>
      <c r="D171" s="1308"/>
      <c r="E171" s="1311"/>
      <c r="F171" s="1311"/>
      <c r="G171" s="1311"/>
      <c r="H171" s="1311"/>
      <c r="I171" s="1311"/>
      <c r="J171" s="1311"/>
      <c r="K171" s="1311"/>
      <c r="L171" s="1311"/>
      <c r="M171" s="1311"/>
      <c r="N171" s="1311"/>
      <c r="O171" s="1308"/>
      <c r="P171" s="1312"/>
      <c r="Q171" s="1312"/>
      <c r="R171" s="1328"/>
      <c r="S171" s="1307"/>
      <c r="T171" s="1307"/>
      <c r="U171" s="1307"/>
      <c r="V171" s="1308"/>
      <c r="X171" s="1313"/>
    </row>
    <row r="172" spans="1:24" s="1018" customFormat="1" ht="12.75">
      <c r="A172" s="1308"/>
      <c r="B172" s="1308"/>
      <c r="C172" s="1308"/>
      <c r="D172" s="1308"/>
      <c r="E172" s="1311"/>
      <c r="F172" s="1311"/>
      <c r="G172" s="1311"/>
      <c r="H172" s="1311"/>
      <c r="I172" s="1311"/>
      <c r="J172" s="1311"/>
      <c r="K172" s="1311"/>
      <c r="L172" s="1311"/>
      <c r="M172" s="1311"/>
      <c r="N172" s="1311"/>
      <c r="O172" s="1308"/>
      <c r="P172" s="1312"/>
      <c r="Q172" s="1312"/>
      <c r="R172" s="1328"/>
      <c r="S172" s="1307"/>
      <c r="T172" s="1307"/>
      <c r="U172" s="1307"/>
      <c r="V172" s="1308"/>
      <c r="X172" s="1313"/>
    </row>
    <row r="173" spans="1:24" s="1018" customFormat="1" ht="12.75">
      <c r="A173" s="1308"/>
      <c r="B173" s="1308"/>
      <c r="C173" s="1308"/>
      <c r="D173" s="1308"/>
      <c r="E173" s="1311"/>
      <c r="F173" s="1311"/>
      <c r="G173" s="1311"/>
      <c r="H173" s="1311"/>
      <c r="I173" s="1311"/>
      <c r="J173" s="1311"/>
      <c r="K173" s="1311"/>
      <c r="L173" s="1311"/>
      <c r="M173" s="1311"/>
      <c r="N173" s="1311"/>
      <c r="O173" s="1308"/>
      <c r="P173" s="1312"/>
      <c r="Q173" s="1312"/>
      <c r="R173" s="1328"/>
      <c r="S173" s="1307"/>
      <c r="T173" s="1307"/>
      <c r="U173" s="1307"/>
      <c r="V173" s="1308"/>
      <c r="X173" s="1313"/>
    </row>
    <row r="174" spans="1:24" s="1018" customFormat="1" ht="12.75">
      <c r="A174" s="1308"/>
      <c r="B174" s="1308"/>
      <c r="C174" s="1308"/>
      <c r="D174" s="1308"/>
      <c r="E174" s="1311"/>
      <c r="F174" s="1311"/>
      <c r="G174" s="1311"/>
      <c r="H174" s="1311"/>
      <c r="I174" s="1311"/>
      <c r="J174" s="1311"/>
      <c r="K174" s="1311"/>
      <c r="L174" s="1311"/>
      <c r="M174" s="1311"/>
      <c r="N174" s="1311"/>
      <c r="O174" s="1308"/>
      <c r="P174" s="1312"/>
      <c r="Q174" s="1312"/>
      <c r="R174" s="1328"/>
      <c r="S174" s="1307"/>
      <c r="T174" s="1307"/>
      <c r="U174" s="1307"/>
      <c r="V174" s="1308"/>
      <c r="X174" s="1313"/>
    </row>
    <row r="175" spans="1:24" s="1018" customFormat="1" ht="12.75">
      <c r="A175" s="1308"/>
      <c r="B175" s="1308"/>
      <c r="C175" s="1308"/>
      <c r="D175" s="1308"/>
      <c r="E175" s="1311"/>
      <c r="F175" s="1311"/>
      <c r="G175" s="1311"/>
      <c r="H175" s="1311"/>
      <c r="I175" s="1311"/>
      <c r="J175" s="1311"/>
      <c r="K175" s="1311"/>
      <c r="L175" s="1311"/>
      <c r="M175" s="1311"/>
      <c r="N175" s="1311"/>
      <c r="O175" s="1308"/>
      <c r="P175" s="1312"/>
      <c r="Q175" s="1312"/>
      <c r="R175" s="1328"/>
      <c r="S175" s="1307"/>
      <c r="T175" s="1307"/>
      <c r="U175" s="1307"/>
      <c r="V175" s="1308"/>
      <c r="X175" s="1313"/>
    </row>
    <row r="176" spans="1:24" s="1018" customFormat="1" ht="12.75">
      <c r="A176" s="1308"/>
      <c r="B176" s="1308"/>
      <c r="C176" s="1308"/>
      <c r="D176" s="1308"/>
      <c r="E176" s="1311"/>
      <c r="F176" s="1311"/>
      <c r="G176" s="1311"/>
      <c r="H176" s="1311"/>
      <c r="I176" s="1311"/>
      <c r="J176" s="1311"/>
      <c r="K176" s="1311"/>
      <c r="L176" s="1311"/>
      <c r="M176" s="1311"/>
      <c r="N176" s="1311"/>
      <c r="O176" s="1308"/>
      <c r="P176" s="1312"/>
      <c r="Q176" s="1312"/>
      <c r="R176" s="1328"/>
      <c r="S176" s="1307"/>
      <c r="T176" s="1307"/>
      <c r="U176" s="1307"/>
      <c r="V176" s="1308"/>
      <c r="X176" s="1313"/>
    </row>
    <row r="177" spans="1:24" s="1018" customFormat="1" ht="12.75">
      <c r="A177" s="1308"/>
      <c r="B177" s="1308"/>
      <c r="C177" s="1308"/>
      <c r="D177" s="1308"/>
      <c r="E177" s="1311"/>
      <c r="F177" s="1311"/>
      <c r="G177" s="1311"/>
      <c r="H177" s="1311"/>
      <c r="I177" s="1311"/>
      <c r="J177" s="1311"/>
      <c r="K177" s="1311"/>
      <c r="L177" s="1311"/>
      <c r="M177" s="1311"/>
      <c r="N177" s="1311"/>
      <c r="O177" s="1308"/>
      <c r="P177" s="1312"/>
      <c r="Q177" s="1312"/>
      <c r="R177" s="1328"/>
      <c r="S177" s="1307"/>
      <c r="T177" s="1307"/>
      <c r="U177" s="1307"/>
      <c r="V177" s="1308"/>
      <c r="X177" s="1313"/>
    </row>
    <row r="178" spans="1:24" s="1018" customFormat="1" ht="12.75">
      <c r="A178" s="1308"/>
      <c r="B178" s="1308"/>
      <c r="C178" s="1308"/>
      <c r="D178" s="1308"/>
      <c r="E178" s="1311"/>
      <c r="F178" s="1311"/>
      <c r="G178" s="1311"/>
      <c r="H178" s="1311"/>
      <c r="I178" s="1311"/>
      <c r="J178" s="1311"/>
      <c r="K178" s="1311"/>
      <c r="L178" s="1311"/>
      <c r="M178" s="1311"/>
      <c r="N178" s="1311"/>
      <c r="O178" s="1308"/>
      <c r="P178" s="1312"/>
      <c r="Q178" s="1312"/>
      <c r="R178" s="1328"/>
      <c r="S178" s="1307"/>
      <c r="T178" s="1307"/>
      <c r="U178" s="1307"/>
      <c r="V178" s="1308"/>
      <c r="X178" s="1313"/>
    </row>
    <row r="179" spans="1:24" s="1018" customFormat="1" ht="12.75">
      <c r="A179" s="1308"/>
      <c r="B179" s="1308"/>
      <c r="C179" s="1308"/>
      <c r="D179" s="1308"/>
      <c r="E179" s="1311"/>
      <c r="F179" s="1311"/>
      <c r="G179" s="1311"/>
      <c r="H179" s="1311"/>
      <c r="I179" s="1311"/>
      <c r="J179" s="1311"/>
      <c r="K179" s="1311"/>
      <c r="L179" s="1311"/>
      <c r="M179" s="1311"/>
      <c r="N179" s="1311"/>
      <c r="O179" s="1308"/>
      <c r="P179" s="1312"/>
      <c r="Q179" s="1312"/>
      <c r="R179" s="1328"/>
      <c r="S179" s="1307"/>
      <c r="T179" s="1307"/>
      <c r="U179" s="1307"/>
      <c r="V179" s="1308"/>
      <c r="X179" s="1313"/>
    </row>
    <row r="180" spans="1:24" s="1018" customFormat="1" ht="12.75">
      <c r="A180" s="1308"/>
      <c r="B180" s="1308"/>
      <c r="C180" s="1308"/>
      <c r="D180" s="1308"/>
      <c r="E180" s="1311"/>
      <c r="F180" s="1311"/>
      <c r="G180" s="1311"/>
      <c r="H180" s="1311"/>
      <c r="I180" s="1311"/>
      <c r="J180" s="1311"/>
      <c r="K180" s="1311"/>
      <c r="L180" s="1311"/>
      <c r="M180" s="1311"/>
      <c r="N180" s="1311"/>
      <c r="O180" s="1308"/>
      <c r="P180" s="1312"/>
      <c r="Q180" s="1312"/>
      <c r="R180" s="1328"/>
      <c r="S180" s="1307"/>
      <c r="T180" s="1307"/>
      <c r="U180" s="1307"/>
      <c r="V180" s="1308"/>
      <c r="X180" s="1313"/>
    </row>
    <row r="181" spans="1:24" s="1018" customFormat="1" ht="12.75">
      <c r="A181" s="1308"/>
      <c r="B181" s="1308"/>
      <c r="C181" s="1308"/>
      <c r="D181" s="1308"/>
      <c r="E181" s="1311"/>
      <c r="F181" s="1311"/>
      <c r="G181" s="1311"/>
      <c r="H181" s="1311"/>
      <c r="I181" s="1311"/>
      <c r="J181" s="1311"/>
      <c r="K181" s="1311"/>
      <c r="L181" s="1311"/>
      <c r="M181" s="1311"/>
      <c r="N181" s="1311"/>
      <c r="O181" s="1308"/>
      <c r="P181" s="1312"/>
      <c r="Q181" s="1312"/>
      <c r="R181" s="1328"/>
      <c r="S181" s="1307"/>
      <c r="T181" s="1307"/>
      <c r="U181" s="1307"/>
      <c r="V181" s="1308"/>
      <c r="X181" s="1313"/>
    </row>
    <row r="182" spans="1:24" s="1018" customFormat="1" ht="12.75">
      <c r="A182" s="1308"/>
      <c r="B182" s="1308"/>
      <c r="C182" s="1308"/>
      <c r="D182" s="1308"/>
      <c r="E182" s="1311"/>
      <c r="F182" s="1311"/>
      <c r="G182" s="1311"/>
      <c r="H182" s="1311"/>
      <c r="I182" s="1311"/>
      <c r="J182" s="1311"/>
      <c r="K182" s="1311"/>
      <c r="L182" s="1311"/>
      <c r="M182" s="1311"/>
      <c r="N182" s="1311"/>
      <c r="O182" s="1308"/>
      <c r="P182" s="1312"/>
      <c r="Q182" s="1312"/>
      <c r="R182" s="1328"/>
      <c r="S182" s="1307"/>
      <c r="T182" s="1307"/>
      <c r="U182" s="1307"/>
      <c r="V182" s="1308"/>
      <c r="X182" s="1313"/>
    </row>
    <row r="183" spans="1:24" s="1018" customFormat="1" ht="12.75">
      <c r="A183" s="1308"/>
      <c r="B183" s="1308"/>
      <c r="C183" s="1308"/>
      <c r="D183" s="1308"/>
      <c r="E183" s="1311"/>
      <c r="F183" s="1311"/>
      <c r="G183" s="1311"/>
      <c r="H183" s="1311"/>
      <c r="I183" s="1311"/>
      <c r="J183" s="1311"/>
      <c r="K183" s="1311"/>
      <c r="L183" s="1311"/>
      <c r="M183" s="1311"/>
      <c r="N183" s="1311"/>
      <c r="O183" s="1308"/>
      <c r="P183" s="1312"/>
      <c r="Q183" s="1312"/>
      <c r="R183" s="1328"/>
      <c r="S183" s="1307"/>
      <c r="T183" s="1307"/>
      <c r="U183" s="1307"/>
      <c r="V183" s="1308"/>
      <c r="X183" s="1313"/>
    </row>
    <row r="184" spans="1:24" s="1018" customFormat="1" ht="12.75">
      <c r="A184" s="1308"/>
      <c r="B184" s="1308"/>
      <c r="C184" s="1308"/>
      <c r="D184" s="1308"/>
      <c r="E184" s="1311"/>
      <c r="F184" s="1311"/>
      <c r="G184" s="1311"/>
      <c r="H184" s="1311"/>
      <c r="I184" s="1311"/>
      <c r="J184" s="1311"/>
      <c r="K184" s="1311"/>
      <c r="L184" s="1311"/>
      <c r="M184" s="1311"/>
      <c r="N184" s="1311"/>
      <c r="O184" s="1308"/>
      <c r="P184" s="1312"/>
      <c r="Q184" s="1312"/>
      <c r="R184" s="1328"/>
      <c r="S184" s="1307"/>
      <c r="T184" s="1307"/>
      <c r="U184" s="1307"/>
      <c r="V184" s="1308"/>
      <c r="X184" s="1313"/>
    </row>
    <row r="185" spans="1:24" s="1018" customFormat="1" ht="12.75">
      <c r="A185" s="1308"/>
      <c r="B185" s="1308"/>
      <c r="C185" s="1308"/>
      <c r="D185" s="1308"/>
      <c r="E185" s="1311"/>
      <c r="F185" s="1311"/>
      <c r="G185" s="1311"/>
      <c r="H185" s="1311"/>
      <c r="I185" s="1311"/>
      <c r="J185" s="1311"/>
      <c r="K185" s="1311"/>
      <c r="L185" s="1311"/>
      <c r="M185" s="1311"/>
      <c r="N185" s="1311"/>
      <c r="O185" s="1308"/>
      <c r="P185" s="1312"/>
      <c r="Q185" s="1312"/>
      <c r="R185" s="1328"/>
      <c r="S185" s="1307"/>
      <c r="T185" s="1307"/>
      <c r="U185" s="1307"/>
      <c r="V185" s="1308"/>
      <c r="X185" s="1313"/>
    </row>
    <row r="186" spans="1:24" s="1018" customFormat="1" ht="12.75">
      <c r="A186" s="1308"/>
      <c r="B186" s="1308"/>
      <c r="C186" s="1308"/>
      <c r="D186" s="1308"/>
      <c r="E186" s="1311"/>
      <c r="F186" s="1311"/>
      <c r="G186" s="1311"/>
      <c r="H186" s="1311"/>
      <c r="I186" s="1311"/>
      <c r="J186" s="1311"/>
      <c r="K186" s="1311"/>
      <c r="L186" s="1311"/>
      <c r="M186" s="1311"/>
      <c r="N186" s="1311"/>
      <c r="O186" s="1308"/>
      <c r="P186" s="1312"/>
      <c r="Q186" s="1312"/>
      <c r="R186" s="1328"/>
      <c r="S186" s="1308"/>
      <c r="T186" s="1308"/>
      <c r="U186" s="1308"/>
      <c r="V186" s="1308"/>
      <c r="X186" s="1313"/>
    </row>
    <row r="187" spans="1:24" s="1018" customFormat="1" ht="12.75">
      <c r="A187" s="1308"/>
      <c r="B187" s="1308"/>
      <c r="C187" s="1308"/>
      <c r="D187" s="1308"/>
      <c r="E187" s="1311"/>
      <c r="F187" s="1311"/>
      <c r="G187" s="1311"/>
      <c r="H187" s="1311"/>
      <c r="I187" s="1311"/>
      <c r="J187" s="1311"/>
      <c r="K187" s="1311"/>
      <c r="L187" s="1311"/>
      <c r="M187" s="1311"/>
      <c r="N187" s="1311"/>
      <c r="O187" s="1308"/>
      <c r="P187" s="1312"/>
      <c r="Q187" s="1312"/>
      <c r="R187" s="1328"/>
      <c r="S187" s="1308"/>
      <c r="T187" s="1308"/>
      <c r="U187" s="1308"/>
      <c r="V187" s="1308"/>
      <c r="X187" s="1313"/>
    </row>
    <row r="188" spans="1:24" s="1018" customFormat="1" ht="12.75">
      <c r="A188" s="1308"/>
      <c r="B188" s="1308"/>
      <c r="C188" s="1308"/>
      <c r="D188" s="1308"/>
      <c r="E188" s="1311"/>
      <c r="F188" s="1311"/>
      <c r="G188" s="1311"/>
      <c r="H188" s="1311"/>
      <c r="I188" s="1311"/>
      <c r="J188" s="1311"/>
      <c r="K188" s="1311"/>
      <c r="L188" s="1311"/>
      <c r="M188" s="1311"/>
      <c r="N188" s="1311"/>
      <c r="O188" s="1308"/>
      <c r="P188" s="1312"/>
      <c r="Q188" s="1312"/>
      <c r="R188" s="1328"/>
      <c r="S188" s="1308"/>
      <c r="T188" s="1308"/>
      <c r="U188" s="1308"/>
      <c r="V188" s="1308"/>
      <c r="X188" s="1313"/>
    </row>
    <row r="189" spans="1:24" s="1018" customFormat="1" ht="12.75">
      <c r="A189" s="1308"/>
      <c r="B189" s="1308"/>
      <c r="C189" s="1308"/>
      <c r="D189" s="1308"/>
      <c r="E189" s="1311"/>
      <c r="F189" s="1311"/>
      <c r="G189" s="1311"/>
      <c r="H189" s="1311"/>
      <c r="I189" s="1311"/>
      <c r="J189" s="1311"/>
      <c r="K189" s="1311"/>
      <c r="L189" s="1311"/>
      <c r="M189" s="1311"/>
      <c r="N189" s="1311"/>
      <c r="O189" s="1308"/>
      <c r="P189" s="1312"/>
      <c r="Q189" s="1312"/>
      <c r="R189" s="1328"/>
      <c r="S189" s="1308"/>
      <c r="T189" s="1308"/>
      <c r="U189" s="1308"/>
      <c r="V189" s="1308"/>
      <c r="X189" s="1313"/>
    </row>
    <row r="190" spans="1:24" s="1018" customFormat="1" ht="12.75">
      <c r="A190" s="1308"/>
      <c r="B190" s="1308"/>
      <c r="C190" s="1308"/>
      <c r="D190" s="1308"/>
      <c r="E190" s="1311"/>
      <c r="F190" s="1311"/>
      <c r="G190" s="1311"/>
      <c r="H190" s="1311"/>
      <c r="I190" s="1311"/>
      <c r="J190" s="1311"/>
      <c r="K190" s="1311"/>
      <c r="L190" s="1311"/>
      <c r="M190" s="1311"/>
      <c r="N190" s="1311"/>
      <c r="O190" s="1308"/>
      <c r="P190" s="1312"/>
      <c r="Q190" s="1312"/>
      <c r="R190" s="1328"/>
      <c r="S190" s="1308"/>
      <c r="T190" s="1308"/>
      <c r="U190" s="1308"/>
      <c r="V190" s="1308"/>
      <c r="X190" s="1313"/>
    </row>
    <row r="191" spans="1:24" s="1018" customFormat="1" ht="12.75">
      <c r="A191" s="1308"/>
      <c r="B191" s="1308"/>
      <c r="C191" s="1308"/>
      <c r="D191" s="1308"/>
      <c r="E191" s="1311"/>
      <c r="F191" s="1311"/>
      <c r="G191" s="1311"/>
      <c r="H191" s="1311"/>
      <c r="I191" s="1311"/>
      <c r="J191" s="1311"/>
      <c r="K191" s="1311"/>
      <c r="L191" s="1311"/>
      <c r="M191" s="1311"/>
      <c r="N191" s="1311"/>
      <c r="O191" s="1308"/>
      <c r="P191" s="1312"/>
      <c r="Q191" s="1312"/>
      <c r="R191" s="1328"/>
      <c r="S191" s="1308"/>
      <c r="T191" s="1308"/>
      <c r="U191" s="1308"/>
      <c r="V191" s="1308"/>
      <c r="X191" s="1313"/>
    </row>
    <row r="192" spans="1:24" s="1018" customFormat="1" ht="12.75">
      <c r="A192" s="1308"/>
      <c r="B192" s="1308"/>
      <c r="C192" s="1308"/>
      <c r="D192" s="1308"/>
      <c r="E192" s="1311"/>
      <c r="F192" s="1311"/>
      <c r="G192" s="1311"/>
      <c r="H192" s="1311"/>
      <c r="I192" s="1311"/>
      <c r="J192" s="1311"/>
      <c r="K192" s="1311"/>
      <c r="L192" s="1311"/>
      <c r="M192" s="1311"/>
      <c r="N192" s="1311"/>
      <c r="O192" s="1308"/>
      <c r="P192" s="1312"/>
      <c r="Q192" s="1312"/>
      <c r="R192" s="1328"/>
      <c r="S192" s="1308"/>
      <c r="T192" s="1308"/>
      <c r="U192" s="1308"/>
      <c r="V192" s="1308"/>
      <c r="X192" s="1313"/>
    </row>
    <row r="193" spans="1:24" s="1018" customFormat="1" ht="12.75">
      <c r="A193" s="1308"/>
      <c r="B193" s="1308"/>
      <c r="C193" s="1308"/>
      <c r="D193" s="1308"/>
      <c r="E193" s="1311"/>
      <c r="F193" s="1311"/>
      <c r="G193" s="1311"/>
      <c r="H193" s="1311"/>
      <c r="I193" s="1311"/>
      <c r="J193" s="1311"/>
      <c r="K193" s="1311"/>
      <c r="L193" s="1311"/>
      <c r="M193" s="1311"/>
      <c r="N193" s="1311"/>
      <c r="O193" s="1308"/>
      <c r="P193" s="1312"/>
      <c r="Q193" s="1312"/>
      <c r="R193" s="1328"/>
      <c r="S193" s="1308"/>
      <c r="T193" s="1308"/>
      <c r="U193" s="1308"/>
      <c r="V193" s="1308"/>
      <c r="X193" s="1313"/>
    </row>
    <row r="194" spans="1:24" s="1018" customFormat="1" ht="12.75">
      <c r="A194" s="1308"/>
      <c r="B194" s="1308"/>
      <c r="C194" s="1308"/>
      <c r="D194" s="1308"/>
      <c r="E194" s="1311"/>
      <c r="F194" s="1311"/>
      <c r="G194" s="1311"/>
      <c r="H194" s="1311"/>
      <c r="I194" s="1311"/>
      <c r="J194" s="1311"/>
      <c r="K194" s="1311"/>
      <c r="L194" s="1311"/>
      <c r="M194" s="1311"/>
      <c r="N194" s="1311"/>
      <c r="O194" s="1308"/>
      <c r="P194" s="1312"/>
      <c r="Q194" s="1312"/>
      <c r="R194" s="1328"/>
      <c r="S194" s="1308"/>
      <c r="T194" s="1308"/>
      <c r="U194" s="1308"/>
      <c r="V194" s="1308"/>
      <c r="X194" s="1313"/>
    </row>
    <row r="195" spans="1:24" s="1018" customFormat="1" ht="12.75">
      <c r="A195" s="1308"/>
      <c r="B195" s="1308"/>
      <c r="C195" s="1308"/>
      <c r="D195" s="1308"/>
      <c r="E195" s="1311"/>
      <c r="F195" s="1311"/>
      <c r="G195" s="1311"/>
      <c r="H195" s="1311"/>
      <c r="I195" s="1311"/>
      <c r="J195" s="1311"/>
      <c r="K195" s="1311"/>
      <c r="L195" s="1311"/>
      <c r="M195" s="1311"/>
      <c r="N195" s="1311"/>
      <c r="O195" s="1308"/>
      <c r="P195" s="1312"/>
      <c r="Q195" s="1312"/>
      <c r="R195" s="1328"/>
      <c r="S195" s="1308"/>
      <c r="T195" s="1308"/>
      <c r="U195" s="1308"/>
      <c r="V195" s="1308"/>
      <c r="X195" s="1313"/>
    </row>
    <row r="196" spans="1:24" s="1018" customFormat="1" ht="12.75">
      <c r="A196" s="1308"/>
      <c r="B196" s="1308"/>
      <c r="C196" s="1308"/>
      <c r="D196" s="1308"/>
      <c r="E196" s="1311"/>
      <c r="F196" s="1311"/>
      <c r="G196" s="1311"/>
      <c r="H196" s="1311"/>
      <c r="I196" s="1311"/>
      <c r="J196" s="1311"/>
      <c r="K196" s="1311"/>
      <c r="L196" s="1311"/>
      <c r="M196" s="1311"/>
      <c r="N196" s="1311"/>
      <c r="O196" s="1308"/>
      <c r="P196" s="1312"/>
      <c r="Q196" s="1312"/>
      <c r="R196" s="1328"/>
      <c r="S196" s="1308"/>
      <c r="T196" s="1308"/>
      <c r="U196" s="1308"/>
      <c r="V196" s="1308"/>
      <c r="X196" s="1313"/>
    </row>
    <row r="197" spans="1:24" s="1018" customFormat="1" ht="12.75">
      <c r="A197" s="1308"/>
      <c r="B197" s="1308"/>
      <c r="C197" s="1308"/>
      <c r="D197" s="1308"/>
      <c r="E197" s="1311"/>
      <c r="F197" s="1311"/>
      <c r="G197" s="1311"/>
      <c r="H197" s="1311"/>
      <c r="I197" s="1311"/>
      <c r="J197" s="1311"/>
      <c r="K197" s="1311"/>
      <c r="L197" s="1311"/>
      <c r="M197" s="1311"/>
      <c r="N197" s="1311"/>
      <c r="O197" s="1308"/>
      <c r="P197" s="1312"/>
      <c r="Q197" s="1312"/>
      <c r="R197" s="1328"/>
      <c r="S197" s="1308"/>
      <c r="T197" s="1308"/>
      <c r="U197" s="1308"/>
      <c r="V197" s="1308"/>
      <c r="X197" s="1313"/>
    </row>
    <row r="198" spans="1:24" s="1018" customFormat="1" ht="12.75">
      <c r="A198" s="1308"/>
      <c r="B198" s="1308"/>
      <c r="C198" s="1308"/>
      <c r="D198" s="1308"/>
      <c r="E198" s="1311"/>
      <c r="F198" s="1311"/>
      <c r="G198" s="1311"/>
      <c r="H198" s="1311"/>
      <c r="I198" s="1311"/>
      <c r="J198" s="1311"/>
      <c r="K198" s="1311"/>
      <c r="L198" s="1311"/>
      <c r="M198" s="1311"/>
      <c r="N198" s="1311"/>
      <c r="O198" s="1308"/>
      <c r="P198" s="1312"/>
      <c r="Q198" s="1312"/>
      <c r="R198" s="1328"/>
      <c r="S198" s="1308"/>
      <c r="T198" s="1308"/>
      <c r="U198" s="1308"/>
      <c r="V198" s="1308"/>
      <c r="X198" s="1313"/>
    </row>
    <row r="199" spans="1:24" s="1018" customFormat="1" ht="12.75">
      <c r="A199" s="1308"/>
      <c r="B199" s="1308"/>
      <c r="C199" s="1308"/>
      <c r="D199" s="1308"/>
      <c r="E199" s="1311"/>
      <c r="F199" s="1311"/>
      <c r="G199" s="1311"/>
      <c r="H199" s="1311"/>
      <c r="I199" s="1311"/>
      <c r="J199" s="1311"/>
      <c r="K199" s="1311"/>
      <c r="L199" s="1311"/>
      <c r="M199" s="1311"/>
      <c r="N199" s="1311"/>
      <c r="O199" s="1308"/>
      <c r="P199" s="1312"/>
      <c r="Q199" s="1312"/>
      <c r="R199" s="1328"/>
      <c r="S199" s="1308"/>
      <c r="T199" s="1308"/>
      <c r="U199" s="1308"/>
      <c r="V199" s="1308"/>
      <c r="X199" s="1313"/>
    </row>
    <row r="200" spans="1:24" s="1018" customFormat="1" ht="12.75">
      <c r="A200" s="1308"/>
      <c r="B200" s="1308"/>
      <c r="C200" s="1308"/>
      <c r="D200" s="1308"/>
      <c r="E200" s="1311"/>
      <c r="F200" s="1311"/>
      <c r="G200" s="1311"/>
      <c r="H200" s="1311"/>
      <c r="I200" s="1311"/>
      <c r="J200" s="1311"/>
      <c r="K200" s="1311"/>
      <c r="L200" s="1311"/>
      <c r="M200" s="1311"/>
      <c r="N200" s="1311"/>
      <c r="O200" s="1308"/>
      <c r="P200" s="1312"/>
      <c r="Q200" s="1312"/>
      <c r="R200" s="1328"/>
      <c r="S200" s="1308"/>
      <c r="T200" s="1308"/>
      <c r="U200" s="1308"/>
      <c r="V200" s="1308"/>
      <c r="X200" s="1313"/>
    </row>
    <row r="201" spans="1:24" s="1018" customFormat="1" ht="12.75">
      <c r="A201" s="1308"/>
      <c r="B201" s="1308"/>
      <c r="C201" s="1308"/>
      <c r="D201" s="1308"/>
      <c r="E201" s="1311"/>
      <c r="F201" s="1311"/>
      <c r="G201" s="1311"/>
      <c r="H201" s="1311"/>
      <c r="I201" s="1311"/>
      <c r="J201" s="1311"/>
      <c r="K201" s="1311"/>
      <c r="L201" s="1311"/>
      <c r="M201" s="1311"/>
      <c r="N201" s="1311"/>
      <c r="O201" s="1308"/>
      <c r="P201" s="1312"/>
      <c r="Q201" s="1312"/>
      <c r="R201" s="1328"/>
      <c r="S201" s="1308"/>
      <c r="T201" s="1308"/>
      <c r="U201" s="1308"/>
      <c r="V201" s="1308"/>
      <c r="X201" s="1313"/>
    </row>
    <row r="202" spans="1:24" s="1018" customFormat="1" ht="12.75">
      <c r="A202" s="1308"/>
      <c r="B202" s="1308"/>
      <c r="C202" s="1308"/>
      <c r="D202" s="1308"/>
      <c r="E202" s="1311"/>
      <c r="F202" s="1311"/>
      <c r="G202" s="1311"/>
      <c r="H202" s="1311"/>
      <c r="I202" s="1311"/>
      <c r="J202" s="1311"/>
      <c r="K202" s="1311"/>
      <c r="L202" s="1311"/>
      <c r="M202" s="1311"/>
      <c r="N202" s="1311"/>
      <c r="O202" s="1308"/>
      <c r="P202" s="1312"/>
      <c r="Q202" s="1312"/>
      <c r="R202" s="1328"/>
      <c r="S202" s="1308"/>
      <c r="T202" s="1308"/>
      <c r="U202" s="1308"/>
      <c r="V202" s="1308"/>
      <c r="X202" s="1313"/>
    </row>
    <row r="203" spans="1:24" s="1018" customFormat="1" ht="12.75">
      <c r="A203" s="1308"/>
      <c r="B203" s="1308"/>
      <c r="C203" s="1308"/>
      <c r="D203" s="1308"/>
      <c r="E203" s="1311"/>
      <c r="F203" s="1311"/>
      <c r="G203" s="1311"/>
      <c r="H203" s="1311"/>
      <c r="I203" s="1311"/>
      <c r="J203" s="1311"/>
      <c r="K203" s="1311"/>
      <c r="L203" s="1311"/>
      <c r="M203" s="1311"/>
      <c r="N203" s="1311"/>
      <c r="O203" s="1308"/>
      <c r="P203" s="1312"/>
      <c r="Q203" s="1312"/>
      <c r="R203" s="1328"/>
      <c r="S203" s="1308"/>
      <c r="T203" s="1308"/>
      <c r="U203" s="1308"/>
      <c r="V203" s="1308"/>
      <c r="X203" s="1313"/>
    </row>
    <row r="204" spans="1:24" s="1018" customFormat="1" ht="12.75">
      <c r="A204" s="1308"/>
      <c r="B204" s="1308"/>
      <c r="C204" s="1308"/>
      <c r="D204" s="1308"/>
      <c r="E204" s="1311"/>
      <c r="F204" s="1311"/>
      <c r="G204" s="1311"/>
      <c r="H204" s="1311"/>
      <c r="I204" s="1311"/>
      <c r="J204" s="1311"/>
      <c r="K204" s="1311"/>
      <c r="L204" s="1311"/>
      <c r="M204" s="1311"/>
      <c r="N204" s="1311"/>
      <c r="O204" s="1308"/>
      <c r="P204" s="1312"/>
      <c r="Q204" s="1312"/>
      <c r="R204" s="1328"/>
      <c r="S204" s="1308"/>
      <c r="T204" s="1308"/>
      <c r="U204" s="1308"/>
      <c r="V204" s="1308"/>
      <c r="X204" s="1313"/>
    </row>
    <row r="205" spans="1:24" s="1018" customFormat="1" ht="12.75">
      <c r="A205" s="1308"/>
      <c r="B205" s="1308"/>
      <c r="C205" s="1308"/>
      <c r="D205" s="1308"/>
      <c r="E205" s="1311"/>
      <c r="F205" s="1311"/>
      <c r="G205" s="1311"/>
      <c r="H205" s="1311"/>
      <c r="I205" s="1311"/>
      <c r="J205" s="1311"/>
      <c r="K205" s="1311"/>
      <c r="L205" s="1311"/>
      <c r="M205" s="1311"/>
      <c r="N205" s="1311"/>
      <c r="O205" s="1308"/>
      <c r="P205" s="1312"/>
      <c r="Q205" s="1312"/>
      <c r="R205" s="1328"/>
      <c r="S205" s="1308"/>
      <c r="T205" s="1308"/>
      <c r="U205" s="1308"/>
      <c r="V205" s="1308"/>
      <c r="X205" s="1313"/>
    </row>
    <row r="206" spans="1:24" s="1018" customFormat="1" ht="12.75">
      <c r="A206" s="1308"/>
      <c r="B206" s="1308"/>
      <c r="C206" s="1308"/>
      <c r="D206" s="1308"/>
      <c r="E206" s="1311"/>
      <c r="F206" s="1311"/>
      <c r="G206" s="1311"/>
      <c r="H206" s="1311"/>
      <c r="I206" s="1311"/>
      <c r="J206" s="1311"/>
      <c r="K206" s="1311"/>
      <c r="L206" s="1311"/>
      <c r="M206" s="1311"/>
      <c r="N206" s="1311"/>
      <c r="O206" s="1308"/>
      <c r="P206" s="1312"/>
      <c r="Q206" s="1312"/>
      <c r="R206" s="1328"/>
      <c r="S206" s="1308"/>
      <c r="T206" s="1308"/>
      <c r="U206" s="1308"/>
      <c r="V206" s="1308"/>
      <c r="X206" s="1313"/>
    </row>
    <row r="207" spans="1:24" s="1018" customFormat="1" ht="12.75">
      <c r="A207" s="1308"/>
      <c r="B207" s="1308"/>
      <c r="C207" s="1308"/>
      <c r="D207" s="1308"/>
      <c r="E207" s="1311"/>
      <c r="F207" s="1311"/>
      <c r="G207" s="1311"/>
      <c r="H207" s="1311"/>
      <c r="I207" s="1311"/>
      <c r="J207" s="1311"/>
      <c r="K207" s="1311"/>
      <c r="L207" s="1311"/>
      <c r="M207" s="1311"/>
      <c r="N207" s="1311"/>
      <c r="O207" s="1308"/>
      <c r="P207" s="1312"/>
      <c r="Q207" s="1312"/>
      <c r="R207" s="1328"/>
      <c r="S207" s="1308"/>
      <c r="T207" s="1308"/>
      <c r="U207" s="1308"/>
      <c r="V207" s="1308"/>
      <c r="X207" s="1313"/>
    </row>
    <row r="208" spans="1:24" s="1018" customFormat="1" ht="12.75">
      <c r="A208" s="1308"/>
      <c r="B208" s="1308"/>
      <c r="C208" s="1308"/>
      <c r="D208" s="1308"/>
      <c r="E208" s="1311"/>
      <c r="F208" s="1311"/>
      <c r="G208" s="1311"/>
      <c r="H208" s="1311"/>
      <c r="I208" s="1311"/>
      <c r="J208" s="1311"/>
      <c r="K208" s="1311"/>
      <c r="L208" s="1311"/>
      <c r="M208" s="1311"/>
      <c r="N208" s="1311"/>
      <c r="O208" s="1308"/>
      <c r="P208" s="1312"/>
      <c r="Q208" s="1312"/>
      <c r="R208" s="1328"/>
      <c r="S208" s="1308"/>
      <c r="T208" s="1308"/>
      <c r="U208" s="1308"/>
      <c r="V208" s="1308"/>
      <c r="X208" s="1313"/>
    </row>
    <row r="209" spans="1:24" s="1018" customFormat="1" ht="12.75">
      <c r="A209" s="1308"/>
      <c r="B209" s="1308"/>
      <c r="C209" s="1308"/>
      <c r="D209" s="1308"/>
      <c r="E209" s="1311"/>
      <c r="F209" s="1311"/>
      <c r="G209" s="1311"/>
      <c r="H209" s="1311"/>
      <c r="I209" s="1311"/>
      <c r="J209" s="1311"/>
      <c r="K209" s="1311"/>
      <c r="L209" s="1311"/>
      <c r="M209" s="1311"/>
      <c r="N209" s="1311"/>
      <c r="O209" s="1308"/>
      <c r="P209" s="1312"/>
      <c r="Q209" s="1312"/>
      <c r="R209" s="1328"/>
      <c r="S209" s="1308"/>
      <c r="T209" s="1308"/>
      <c r="U209" s="1308"/>
      <c r="V209" s="1308"/>
      <c r="X209" s="1313"/>
    </row>
  </sheetData>
  <sheetProtection password="81B0" sheet="1"/>
  <mergeCells count="96">
    <mergeCell ref="S132:U132"/>
    <mergeCell ref="B133:D133"/>
    <mergeCell ref="F134:G134"/>
    <mergeCell ref="L134:N134"/>
    <mergeCell ref="P134:Q134"/>
    <mergeCell ref="S124:U124"/>
    <mergeCell ref="S126:U126"/>
    <mergeCell ref="S127:U127"/>
    <mergeCell ref="S129:U129"/>
    <mergeCell ref="S130:U130"/>
    <mergeCell ref="S131:U131"/>
    <mergeCell ref="S114:U114"/>
    <mergeCell ref="S116:U116"/>
    <mergeCell ref="S117:U117"/>
    <mergeCell ref="S118:U118"/>
    <mergeCell ref="S120:U120"/>
    <mergeCell ref="S122:U122"/>
    <mergeCell ref="S106:U106"/>
    <mergeCell ref="S108:U108"/>
    <mergeCell ref="S109:U109"/>
    <mergeCell ref="S110:U110"/>
    <mergeCell ref="S112:U112"/>
    <mergeCell ref="S113:U113"/>
    <mergeCell ref="S97:U97"/>
    <mergeCell ref="S98:U98"/>
    <mergeCell ref="S99:U99"/>
    <mergeCell ref="S101:U101"/>
    <mergeCell ref="S104:U104"/>
    <mergeCell ref="S105:U105"/>
    <mergeCell ref="S89:U89"/>
    <mergeCell ref="S91:U91"/>
    <mergeCell ref="S92:U92"/>
    <mergeCell ref="S93:U93"/>
    <mergeCell ref="S94:U94"/>
    <mergeCell ref="S95:U95"/>
    <mergeCell ref="S79:U79"/>
    <mergeCell ref="S80:U80"/>
    <mergeCell ref="S81:U81"/>
    <mergeCell ref="B82:D82"/>
    <mergeCell ref="S87:U87"/>
    <mergeCell ref="S88:U88"/>
    <mergeCell ref="S70:U70"/>
    <mergeCell ref="S71:U71"/>
    <mergeCell ref="S73:U73"/>
    <mergeCell ref="S74:U74"/>
    <mergeCell ref="S75:U75"/>
    <mergeCell ref="S77:U77"/>
    <mergeCell ref="S61:U61"/>
    <mergeCell ref="S63:U63"/>
    <mergeCell ref="S65:U65"/>
    <mergeCell ref="S66:U66"/>
    <mergeCell ref="S67:U67"/>
    <mergeCell ref="S69:U69"/>
    <mergeCell ref="S54:U54"/>
    <mergeCell ref="S55:U55"/>
    <mergeCell ref="S56:U56"/>
    <mergeCell ref="S58:U58"/>
    <mergeCell ref="S59:U59"/>
    <mergeCell ref="S60:U60"/>
    <mergeCell ref="S45:U45"/>
    <mergeCell ref="S46:U46"/>
    <mergeCell ref="S48:U48"/>
    <mergeCell ref="S51:U51"/>
    <mergeCell ref="S52:U52"/>
    <mergeCell ref="S53:U53"/>
    <mergeCell ref="S37:U37"/>
    <mergeCell ref="S38:U38"/>
    <mergeCell ref="S40:U40"/>
    <mergeCell ref="S42:U42"/>
    <mergeCell ref="S43:U43"/>
    <mergeCell ref="S44:U44"/>
    <mergeCell ref="S25:U25"/>
    <mergeCell ref="S26:U26"/>
    <mergeCell ref="S27:U27"/>
    <mergeCell ref="S28:U28"/>
    <mergeCell ref="S35:U35"/>
    <mergeCell ref="S36:U36"/>
    <mergeCell ref="S18:U18"/>
    <mergeCell ref="S19:U19"/>
    <mergeCell ref="S20:U20"/>
    <mergeCell ref="S21:U21"/>
    <mergeCell ref="S22:U22"/>
    <mergeCell ref="S23:U23"/>
    <mergeCell ref="S8:U8"/>
    <mergeCell ref="S9:U9"/>
    <mergeCell ref="S13:U13"/>
    <mergeCell ref="S14:U14"/>
    <mergeCell ref="S16:U16"/>
    <mergeCell ref="S17:U17"/>
    <mergeCell ref="S15:U15"/>
    <mergeCell ref="B2:D2"/>
    <mergeCell ref="I2:J2"/>
    <mergeCell ref="L2:N2"/>
    <mergeCell ref="T2:U2"/>
    <mergeCell ref="S4:U4"/>
    <mergeCell ref="S6:U6"/>
  </mergeCells>
  <conditionalFormatting sqref="F133:G133">
    <cfRule type="cellIs" dxfId="801" priority="47" stopIfTrue="1" operator="notEqual">
      <formula>0</formula>
    </cfRule>
  </conditionalFormatting>
  <conditionalFormatting sqref="B133">
    <cfRule type="cellIs" dxfId="800" priority="46" stopIfTrue="1" operator="notEqual">
      <formula>0</formula>
    </cfRule>
    <cfRule type="cellIs" dxfId="764" priority="34" operator="equal">
      <formula>0</formula>
    </cfRule>
  </conditionalFormatting>
  <conditionalFormatting sqref="G2">
    <cfRule type="cellIs" dxfId="799" priority="6" stopIfTrue="1" operator="notEqual">
      <formula>0</formula>
    </cfRule>
    <cfRule type="cellIs" dxfId="798" priority="7" stopIfTrue="1" operator="equal">
      <formula>0</formula>
    </cfRule>
    <cfRule type="cellIs" dxfId="797" priority="8" stopIfTrue="1" operator="equal">
      <formula>0</formula>
    </cfRule>
    <cfRule type="cellIs" dxfId="763" priority="45" operator="equal">
      <formula>0</formula>
    </cfRule>
  </conditionalFormatting>
  <conditionalFormatting sqref="I2">
    <cfRule type="cellIs" dxfId="796" priority="44" operator="equal">
      <formula>0</formula>
    </cfRule>
  </conditionalFormatting>
  <conditionalFormatting sqref="F137:G138">
    <cfRule type="cellIs" dxfId="795" priority="42" stopIfTrue="1" operator="equal">
      <formula>"НЕРАВНЕНИЕ!"</formula>
    </cfRule>
    <cfRule type="cellIs" priority="43" stopIfTrue="1" operator="equal">
      <formula>"НЕРАВНЕНИЕ!"</formula>
    </cfRule>
  </conditionalFormatting>
  <conditionalFormatting sqref="I137:J138 N137:N138">
    <cfRule type="cellIs" dxfId="794" priority="41" stopIfTrue="1" operator="equal">
      <formula>"НЕРАВНЕНИЕ!"</formula>
    </cfRule>
  </conditionalFormatting>
  <conditionalFormatting sqref="L137:M138">
    <cfRule type="cellIs" dxfId="793" priority="40" stopIfTrue="1" operator="equal">
      <formula>"НЕРАВНЕНИЕ!"</formula>
    </cfRule>
  </conditionalFormatting>
  <conditionalFormatting sqref="F140:G141">
    <cfRule type="cellIs" dxfId="792" priority="38" stopIfTrue="1" operator="equal">
      <formula>"НЕРАВНЕНИЕ !"</formula>
    </cfRule>
    <cfRule type="cellIs" priority="39" stopIfTrue="1" operator="equal">
      <formula>"НЕРАВНЕНИЕ !"</formula>
    </cfRule>
  </conditionalFormatting>
  <conditionalFormatting sqref="I140:J141 N140:N141">
    <cfRule type="cellIs" dxfId="791" priority="37" stopIfTrue="1" operator="equal">
      <formula>"НЕРАВНЕНИЕ !"</formula>
    </cfRule>
  </conditionalFormatting>
  <conditionalFormatting sqref="L140:M141">
    <cfRule type="cellIs" dxfId="790" priority="36" stopIfTrue="1" operator="equal">
      <formula>"НЕРАВНЕНИЕ !"</formula>
    </cfRule>
  </conditionalFormatting>
  <conditionalFormatting sqref="I140:J141 L140:L141 N140:N141 F140:G141">
    <cfRule type="cellIs" dxfId="789" priority="35" operator="notEqual">
      <formula>0</formula>
    </cfRule>
  </conditionalFormatting>
  <conditionalFormatting sqref="I133:J133">
    <cfRule type="cellIs" dxfId="788" priority="33" stopIfTrue="1" operator="notEqual">
      <formula>0</formula>
    </cfRule>
  </conditionalFormatting>
  <conditionalFormatting sqref="L82">
    <cfRule type="cellIs" dxfId="787" priority="28" stopIfTrue="1" operator="notEqual">
      <formula>0</formula>
    </cfRule>
  </conditionalFormatting>
  <conditionalFormatting sqref="N82">
    <cfRule type="cellIs" dxfId="786" priority="27" stopIfTrue="1" operator="notEqual">
      <formula>0</formula>
    </cfRule>
  </conditionalFormatting>
  <conditionalFormatting sqref="L133">
    <cfRule type="cellIs" dxfId="785" priority="32" stopIfTrue="1" operator="notEqual">
      <formula>0</formula>
    </cfRule>
  </conditionalFormatting>
  <conditionalFormatting sqref="N133">
    <cfRule type="cellIs" dxfId="784" priority="31" stopIfTrue="1" operator="notEqual">
      <formula>0</formula>
    </cfRule>
  </conditionalFormatting>
  <conditionalFormatting sqref="F82:H82">
    <cfRule type="cellIs" dxfId="783" priority="30" stopIfTrue="1" operator="notEqual">
      <formula>0</formula>
    </cfRule>
  </conditionalFormatting>
  <conditionalFormatting sqref="I82:J82">
    <cfRule type="cellIs" dxfId="782" priority="29" stopIfTrue="1" operator="notEqual">
      <formula>0</formula>
    </cfRule>
  </conditionalFormatting>
  <conditionalFormatting sqref="B82">
    <cfRule type="cellIs" dxfId="781" priority="25" operator="equal">
      <formula>0</formula>
    </cfRule>
    <cfRule type="cellIs" dxfId="780" priority="26" stopIfTrue="1" operator="notEqual">
      <formula>0</formula>
    </cfRule>
  </conditionalFormatting>
  <conditionalFormatting sqref="P133:Q133">
    <cfRule type="cellIs" dxfId="779" priority="24" stopIfTrue="1" operator="notEqual">
      <formula>0</formula>
    </cfRule>
  </conditionalFormatting>
  <conditionalFormatting sqref="P137:Q138">
    <cfRule type="cellIs" dxfId="778" priority="22" stopIfTrue="1" operator="equal">
      <formula>"НЕРАВНЕНИЕ!"</formula>
    </cfRule>
    <cfRule type="cellIs" priority="23" stopIfTrue="1" operator="equal">
      <formula>"НЕРАВНЕНИЕ!"</formula>
    </cfRule>
  </conditionalFormatting>
  <conditionalFormatting sqref="P140:Q141">
    <cfRule type="cellIs" dxfId="777" priority="20" stopIfTrue="1" operator="equal">
      <formula>"НЕРАВНЕНИЕ !"</formula>
    </cfRule>
    <cfRule type="cellIs" priority="21" stopIfTrue="1" operator="equal">
      <formula>"НЕРАВНЕНИЕ !"</formula>
    </cfRule>
  </conditionalFormatting>
  <conditionalFormatting sqref="P140:Q141">
    <cfRule type="cellIs" dxfId="776" priority="19" operator="notEqual">
      <formula>0</formula>
    </cfRule>
  </conditionalFormatting>
  <conditionalFormatting sqref="P2">
    <cfRule type="cellIs" dxfId="775" priority="14" stopIfTrue="1" operator="equal">
      <formula>98</formula>
    </cfRule>
    <cfRule type="cellIs" dxfId="774" priority="15" stopIfTrue="1" operator="equal">
      <formula>96</formula>
    </cfRule>
    <cfRule type="cellIs" dxfId="773" priority="16" stopIfTrue="1" operator="equal">
      <formula>42</formula>
    </cfRule>
    <cfRule type="cellIs" dxfId="762" priority="17" stopIfTrue="1" operator="equal">
      <formula>97</formula>
    </cfRule>
    <cfRule type="cellIs" dxfId="761" priority="18" stopIfTrue="1" operator="equal">
      <formula>33</formula>
    </cfRule>
  </conditionalFormatting>
  <conditionalFormatting sqref="Q2">
    <cfRule type="cellIs" dxfId="772" priority="9" stopIfTrue="1" operator="equal">
      <formula>"Чужди средства"</formula>
    </cfRule>
    <cfRule type="cellIs" dxfId="771" priority="10" stopIfTrue="1" operator="equal">
      <formula>"СЕС - ДМП"</formula>
    </cfRule>
    <cfRule type="cellIs" dxfId="770" priority="11" stopIfTrue="1" operator="equal">
      <formula>"СЕС - РА"</formula>
    </cfRule>
    <cfRule type="cellIs" dxfId="760" priority="12" stopIfTrue="1" operator="equal">
      <formula>"СЕС - ДЕС"</formula>
    </cfRule>
    <cfRule type="cellIs" dxfId="759" priority="13" stopIfTrue="1" operator="equal">
      <formula>"СЕС - КСФ"</formula>
    </cfRule>
  </conditionalFormatting>
  <conditionalFormatting sqref="P82:Q82">
    <cfRule type="cellIs" dxfId="769" priority="5" stopIfTrue="1" operator="notEqual">
      <formula>0</formula>
    </cfRule>
  </conditionalFormatting>
  <conditionalFormatting sqref="T2:U2">
    <cfRule type="cellIs" dxfId="768" priority="1" stopIfTrue="1" operator="between">
      <formula>1000000000000</formula>
      <formula>9999999999999990</formula>
    </cfRule>
    <cfRule type="cellIs" dxfId="767" priority="2" stopIfTrue="1" operator="between">
      <formula>10000000000</formula>
      <formula>999999999999</formula>
    </cfRule>
    <cfRule type="cellIs" dxfId="766" priority="3" stopIfTrue="1" operator="between">
      <formula>1000000</formula>
      <formula>99999999</formula>
    </cfRule>
    <cfRule type="cellIs" dxfId="765" priority="4" stopIfTrue="1" operator="between">
      <formula>100</formula>
      <formula>9999</formula>
    </cfRule>
  </conditionalFormatting>
  <dataValidations count="2">
    <dataValidation type="whole" allowBlank="1" showInputMessage="1" showErrorMessage="1" error="въведете цяло число" sqref="I11:J133 F11:G133 N11:N133 L11:L133 P11:Q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V256"/>
  <sheetViews>
    <sheetView showZeros="0" topLeftCell="B66" zoomScale="78" zoomScaleNormal="78" workbookViewId="0">
      <selection activeCell="B11" sqref="B11"/>
    </sheetView>
  </sheetViews>
  <sheetFormatPr defaultRowHeight="12.75"/>
  <cols>
    <col min="1" max="1" width="3.85546875" style="687" hidden="1" customWidth="1"/>
    <col min="2" max="2" width="81.7109375" style="692" customWidth="1"/>
    <col min="3" max="3" width="3.28515625" style="692" hidden="1" customWidth="1"/>
    <col min="4" max="4" width="4.140625" style="692" hidden="1" customWidth="1"/>
    <col min="5" max="6" width="19.140625" style="691" customWidth="1"/>
    <col min="7" max="9" width="19" style="691" customWidth="1"/>
    <col min="10" max="10" width="5.7109375" style="692" customWidth="1"/>
    <col min="11" max="11" width="64" style="687" bestFit="1" customWidth="1"/>
    <col min="12" max="12" width="13.7109375" style="692" hidden="1" customWidth="1"/>
    <col min="13" max="13" width="5.7109375" style="692" customWidth="1"/>
    <col min="14" max="14" width="14.42578125" style="693" customWidth="1"/>
    <col min="15" max="15" width="13.42578125" style="693" customWidth="1"/>
    <col min="16" max="17" width="11.140625" style="693" customWidth="1"/>
    <col min="18" max="18" width="16.28515625" style="693" hidden="1" customWidth="1"/>
    <col min="19" max="19" width="15" style="693" hidden="1" customWidth="1"/>
    <col min="20" max="20" width="15" style="694" customWidth="1"/>
    <col min="21" max="21" width="15.7109375" style="693" hidden="1" customWidth="1"/>
    <col min="22" max="22" width="15.28515625" style="693" hidden="1" customWidth="1"/>
    <col min="23" max="16384" width="9.140625" style="693"/>
  </cols>
  <sheetData>
    <row r="1" spans="1:22" ht="18.75" hidden="1">
      <c r="B1" s="688"/>
      <c r="C1" s="688"/>
      <c r="D1" s="688"/>
      <c r="E1" s="689"/>
      <c r="F1" s="690"/>
      <c r="G1" s="690"/>
      <c r="H1" s="690"/>
      <c r="I1" s="689"/>
      <c r="J1" s="687"/>
      <c r="K1" s="688"/>
      <c r="M1" s="687"/>
    </row>
    <row r="2" spans="1:22" ht="15.75" hidden="1">
      <c r="B2" s="688"/>
      <c r="C2" s="688"/>
      <c r="D2" s="688"/>
      <c r="E2" s="689"/>
      <c r="F2" s="695"/>
      <c r="G2" s="695"/>
      <c r="H2" s="695"/>
      <c r="I2" s="689"/>
      <c r="J2" s="687"/>
      <c r="K2" s="688"/>
      <c r="M2" s="687"/>
    </row>
    <row r="3" spans="1:22" ht="21.75" hidden="1" customHeight="1">
      <c r="B3" s="688"/>
      <c r="C3" s="688"/>
      <c r="D3" s="688"/>
      <c r="E3" s="689"/>
      <c r="F3" s="695"/>
      <c r="G3" s="695"/>
      <c r="H3" s="695"/>
      <c r="I3" s="689"/>
      <c r="J3" s="687"/>
      <c r="M3" s="687"/>
    </row>
    <row r="4" spans="1:22" ht="15.75" hidden="1">
      <c r="B4" s="688"/>
      <c r="C4" s="688"/>
      <c r="D4" s="688"/>
      <c r="E4" s="689"/>
      <c r="F4" s="695"/>
      <c r="G4" s="695"/>
      <c r="H4" s="695"/>
      <c r="I4" s="689"/>
      <c r="J4" s="687"/>
      <c r="K4" s="696"/>
      <c r="M4" s="687"/>
    </row>
    <row r="5" spans="1:22" ht="18" hidden="1" customHeight="1">
      <c r="B5" s="688"/>
      <c r="C5" s="688"/>
      <c r="D5" s="688"/>
      <c r="E5" s="689"/>
      <c r="F5" s="695"/>
      <c r="G5" s="695"/>
      <c r="H5" s="695"/>
      <c r="I5" s="689"/>
      <c r="J5" s="687"/>
      <c r="K5" s="697"/>
      <c r="M5" s="687"/>
    </row>
    <row r="6" spans="1:22" ht="20.25">
      <c r="B6" s="688"/>
      <c r="C6" s="688"/>
      <c r="D6" s="688"/>
      <c r="E6" s="689"/>
      <c r="F6" s="695"/>
      <c r="G6" s="695"/>
      <c r="H6" s="695"/>
      <c r="I6" s="689"/>
      <c r="J6" s="687"/>
      <c r="K6" s="698"/>
      <c r="M6" s="687"/>
    </row>
    <row r="7" spans="1:22" ht="9" hidden="1" customHeight="1">
      <c r="B7" s="698"/>
      <c r="C7" s="698"/>
      <c r="D7" s="698"/>
      <c r="E7" s="689"/>
      <c r="F7" s="689"/>
      <c r="G7" s="689"/>
      <c r="H7" s="689"/>
      <c r="I7" s="689"/>
      <c r="J7" s="687"/>
      <c r="L7" s="687"/>
      <c r="M7" s="687"/>
    </row>
    <row r="8" spans="1:22" ht="22.5" customHeight="1" thickBot="1">
      <c r="B8" s="699" t="str">
        <f>VLOOKUP(E15,SMETKA,3,FALSE)</f>
        <v xml:space="preserve">                                  ОТЧЕТ ЗА КАСОВОТО ИЗПЪЛНЕНИЕ НА БЮДЖЕТА</v>
      </c>
      <c r="C8" s="700"/>
      <c r="D8" s="700"/>
      <c r="E8" s="701"/>
      <c r="F8" s="701"/>
      <c r="G8" s="701"/>
      <c r="H8" s="701"/>
      <c r="I8" s="701"/>
      <c r="J8" s="687"/>
      <c r="L8" s="687"/>
      <c r="M8" s="687"/>
    </row>
    <row r="9" spans="1:22" ht="12" customHeight="1" thickTop="1">
      <c r="B9" s="698"/>
      <c r="C9" s="698"/>
      <c r="D9" s="698"/>
      <c r="E9" s="702"/>
      <c r="F9" s="702"/>
      <c r="G9" s="702"/>
      <c r="H9" s="702"/>
      <c r="I9" s="702"/>
      <c r="J9" s="687"/>
      <c r="L9" s="687"/>
      <c r="M9" s="687"/>
    </row>
    <row r="10" spans="1:22" ht="18.75">
      <c r="B10" s="704"/>
      <c r="C10" s="704"/>
      <c r="D10" s="704"/>
      <c r="E10" s="689"/>
      <c r="F10" s="406"/>
      <c r="G10" s="406"/>
      <c r="H10" s="406"/>
      <c r="I10" s="689"/>
      <c r="J10" s="687"/>
      <c r="K10" s="704"/>
      <c r="M10" s="687"/>
    </row>
    <row r="11" spans="1:22" ht="23.25" customHeight="1">
      <c r="B11" s="705" t="str">
        <f>+OTCHET!B9</f>
        <v>ДГ ЩАСТЛИВО ДЕТСТВО</v>
      </c>
      <c r="C11" s="705"/>
      <c r="D11" s="705"/>
      <c r="E11" s="706" t="s">
        <v>969</v>
      </c>
      <c r="F11" s="707" t="str">
        <f>OTCHET!F9</f>
        <v>30.06.2020</v>
      </c>
      <c r="G11" s="708" t="s">
        <v>970</v>
      </c>
      <c r="H11" s="709">
        <f>OTCHET!H9</f>
        <v>0</v>
      </c>
      <c r="I11" s="1487">
        <f>OTCHET!I9</f>
        <v>0</v>
      </c>
      <c r="J11" s="687"/>
      <c r="K11" s="710"/>
      <c r="M11" s="687"/>
      <c r="N11" s="711"/>
      <c r="O11" s="711"/>
      <c r="P11" s="711"/>
      <c r="Q11" s="711"/>
    </row>
    <row r="12" spans="1:22" ht="23.25" customHeight="1">
      <c r="B12" s="227" t="s">
        <v>971</v>
      </c>
      <c r="C12" s="712"/>
      <c r="D12" s="704"/>
      <c r="E12" s="689"/>
      <c r="F12" s="713"/>
      <c r="G12" s="689"/>
      <c r="H12" s="235"/>
      <c r="I12" s="1846" t="s">
        <v>968</v>
      </c>
      <c r="J12" s="687"/>
      <c r="K12" s="712"/>
      <c r="M12" s="687"/>
      <c r="N12" s="711"/>
      <c r="O12" s="711"/>
      <c r="P12" s="711"/>
      <c r="Q12" s="711"/>
    </row>
    <row r="13" spans="1:22" ht="23.25" customHeight="1">
      <c r="B13" s="714" t="str">
        <f>+OTCHET!B12</f>
        <v>Раковски</v>
      </c>
      <c r="C13" s="712"/>
      <c r="D13" s="712"/>
      <c r="E13" s="715" t="str">
        <f>+OTCHET!E12</f>
        <v>код по ЕБК:</v>
      </c>
      <c r="F13" s="232" t="str">
        <f>+OTCHET!F12</f>
        <v>6611</v>
      </c>
      <c r="G13" s="689"/>
      <c r="H13" s="235"/>
      <c r="I13" s="1847"/>
      <c r="J13" s="687"/>
      <c r="K13" s="712"/>
      <c r="M13" s="687"/>
      <c r="N13" s="711"/>
      <c r="O13" s="711"/>
      <c r="P13" s="711"/>
      <c r="Q13" s="711"/>
    </row>
    <row r="14" spans="1:22" ht="23.25" customHeight="1">
      <c r="B14" s="233" t="s">
        <v>972</v>
      </c>
      <c r="C14" s="697"/>
      <c r="D14" s="697"/>
      <c r="E14" s="697"/>
      <c r="F14" s="697"/>
      <c r="G14" s="697"/>
      <c r="H14" s="235"/>
      <c r="I14" s="1847"/>
      <c r="J14" s="687"/>
      <c r="K14" s="697"/>
      <c r="M14" s="687"/>
      <c r="N14" s="711"/>
      <c r="O14" s="711"/>
      <c r="P14" s="711"/>
      <c r="Q14" s="711"/>
    </row>
    <row r="15" spans="1:22" ht="21.75" customHeight="1" thickBot="1">
      <c r="B15" s="716" t="s">
        <v>973</v>
      </c>
      <c r="C15" s="717"/>
      <c r="D15" s="717"/>
      <c r="E15" s="125">
        <f>OTCHET!E15</f>
        <v>0</v>
      </c>
      <c r="F15" s="718" t="str">
        <f>OTCHET!F15</f>
        <v>БЮДЖЕТ</v>
      </c>
      <c r="G15" s="697"/>
      <c r="H15" s="719"/>
      <c r="I15" s="719"/>
      <c r="J15" s="719"/>
      <c r="K15" s="717"/>
      <c r="L15" s="720"/>
      <c r="M15" s="687"/>
      <c r="N15" s="711"/>
      <c r="O15" s="711"/>
      <c r="P15" s="711"/>
      <c r="Q15" s="711"/>
      <c r="R15" s="711"/>
      <c r="S15" s="711"/>
      <c r="U15" s="711"/>
      <c r="V15" s="711"/>
    </row>
    <row r="16" spans="1:22" ht="16.5" thickBot="1">
      <c r="A16" s="721"/>
      <c r="B16" s="722"/>
      <c r="C16" s="722"/>
      <c r="D16" s="722"/>
      <c r="E16" s="723"/>
      <c r="F16" s="723"/>
      <c r="G16" s="723"/>
      <c r="H16" s="723"/>
      <c r="I16" s="723"/>
      <c r="J16" s="724"/>
      <c r="K16" s="725"/>
      <c r="L16" s="726"/>
      <c r="M16" s="687"/>
      <c r="N16" s="711"/>
      <c r="O16" s="711"/>
      <c r="P16" s="711"/>
      <c r="Q16" s="711"/>
      <c r="R16" s="711"/>
      <c r="S16" s="711"/>
      <c r="U16" s="711"/>
      <c r="V16" s="711"/>
    </row>
    <row r="17" spans="1:22" ht="22.5" customHeight="1">
      <c r="A17" s="721"/>
      <c r="B17" s="727"/>
      <c r="C17" s="728" t="s">
        <v>62</v>
      </c>
      <c r="D17" s="728"/>
      <c r="E17" s="1848" t="s">
        <v>2126</v>
      </c>
      <c r="F17" s="1850" t="s">
        <v>2127</v>
      </c>
      <c r="G17" s="729" t="s">
        <v>1253</v>
      </c>
      <c r="H17" s="730"/>
      <c r="I17" s="731"/>
      <c r="J17" s="732"/>
      <c r="K17" s="733" t="s">
        <v>974</v>
      </c>
      <c r="L17" s="734"/>
      <c r="M17" s="687"/>
      <c r="N17" s="711"/>
      <c r="O17" s="711"/>
      <c r="P17" s="711"/>
      <c r="Q17" s="711"/>
      <c r="R17" s="711"/>
      <c r="S17" s="711"/>
      <c r="T17" s="711"/>
      <c r="U17" s="711"/>
      <c r="V17" s="711"/>
    </row>
    <row r="18" spans="1:22" ht="47.25" customHeight="1">
      <c r="A18" s="721"/>
      <c r="B18" s="735" t="s">
        <v>975</v>
      </c>
      <c r="C18" s="736"/>
      <c r="D18" s="736"/>
      <c r="E18" s="1849"/>
      <c r="F18" s="1851"/>
      <c r="G18" s="737" t="s">
        <v>803</v>
      </c>
      <c r="H18" s="738" t="s">
        <v>804</v>
      </c>
      <c r="I18" s="738" t="s">
        <v>802</v>
      </c>
      <c r="J18" s="739"/>
      <c r="K18" s="740"/>
      <c r="L18" s="734"/>
      <c r="M18" s="726"/>
      <c r="N18" s="711"/>
      <c r="O18" s="711"/>
      <c r="P18" s="711"/>
      <c r="Q18" s="711"/>
      <c r="R18" s="711"/>
      <c r="S18" s="711"/>
      <c r="T18" s="711"/>
      <c r="U18" s="711"/>
      <c r="V18" s="711"/>
    </row>
    <row r="19" spans="1:22" ht="15.75" hidden="1">
      <c r="A19" s="721"/>
      <c r="B19" s="741"/>
      <c r="C19" s="741"/>
      <c r="D19" s="741"/>
      <c r="E19" s="742"/>
      <c r="F19" s="742"/>
      <c r="G19" s="743"/>
      <c r="H19" s="744"/>
      <c r="I19" s="744"/>
      <c r="J19" s="739"/>
      <c r="K19" s="745"/>
      <c r="L19" s="734"/>
      <c r="M19" s="726"/>
      <c r="N19" s="711"/>
      <c r="O19" s="711"/>
      <c r="P19" s="711"/>
      <c r="Q19" s="711"/>
      <c r="R19" s="711"/>
      <c r="S19" s="711"/>
      <c r="T19" s="711"/>
      <c r="U19" s="711"/>
      <c r="V19" s="711"/>
    </row>
    <row r="20" spans="1:22" ht="16.5" thickBot="1">
      <c r="A20" s="721"/>
      <c r="B20" s="746" t="s">
        <v>976</v>
      </c>
      <c r="C20" s="747"/>
      <c r="D20" s="747"/>
      <c r="E20" s="748" t="s">
        <v>173</v>
      </c>
      <c r="F20" s="748" t="s">
        <v>174</v>
      </c>
      <c r="G20" s="749" t="s">
        <v>716</v>
      </c>
      <c r="H20" s="750" t="s">
        <v>717</v>
      </c>
      <c r="I20" s="750" t="s">
        <v>696</v>
      </c>
      <c r="J20" s="751"/>
      <c r="K20" s="752"/>
      <c r="L20" s="720"/>
      <c r="M20" s="726"/>
      <c r="N20" s="711"/>
      <c r="O20" s="711"/>
      <c r="P20" s="711"/>
      <c r="Q20" s="711"/>
      <c r="R20" s="711"/>
      <c r="S20" s="711"/>
      <c r="T20" s="711"/>
      <c r="U20" s="711"/>
      <c r="V20" s="711"/>
    </row>
    <row r="21" spans="1:22" ht="15.75">
      <c r="A21" s="721"/>
      <c r="B21" s="753"/>
      <c r="C21" s="753"/>
      <c r="D21" s="753"/>
      <c r="E21" s="754"/>
      <c r="F21" s="754"/>
      <c r="G21" s="755"/>
      <c r="H21" s="756"/>
      <c r="I21" s="756"/>
      <c r="J21" s="757"/>
      <c r="K21" s="758"/>
      <c r="L21" s="759"/>
      <c r="M21" s="726"/>
      <c r="N21" s="711"/>
      <c r="O21" s="711"/>
      <c r="P21" s="711"/>
      <c r="Q21" s="711"/>
      <c r="R21" s="711"/>
      <c r="S21" s="711"/>
      <c r="T21" s="711"/>
      <c r="U21" s="711"/>
      <c r="V21" s="711"/>
    </row>
    <row r="22" spans="1:22" ht="19.5" thickBot="1">
      <c r="A22" s="721">
        <v>10</v>
      </c>
      <c r="B22" s="760" t="s">
        <v>2105</v>
      </c>
      <c r="C22" s="761" t="s">
        <v>175</v>
      </c>
      <c r="D22" s="762"/>
      <c r="E22" s="763">
        <f>+E23+E25+E36+E37</f>
        <v>0</v>
      </c>
      <c r="F22" s="763">
        <f>+F23+F25+F36+F37</f>
        <v>0</v>
      </c>
      <c r="G22" s="764">
        <f>+G23+G25+G36+G37</f>
        <v>0</v>
      </c>
      <c r="H22" s="765">
        <f>+H23+H25+H36+H37</f>
        <v>0</v>
      </c>
      <c r="I22" s="765">
        <f>+I23+I25+I36+I37</f>
        <v>0</v>
      </c>
      <c r="J22" s="766"/>
      <c r="K22" s="767" t="s">
        <v>175</v>
      </c>
      <c r="L22" s="768"/>
      <c r="M22" s="726"/>
      <c r="N22" s="711"/>
      <c r="O22" s="711"/>
      <c r="P22" s="711"/>
      <c r="Q22" s="711"/>
      <c r="R22" s="711"/>
      <c r="S22" s="711"/>
      <c r="T22" s="711"/>
      <c r="U22" s="711"/>
      <c r="V22" s="711"/>
    </row>
    <row r="23" spans="1:22" ht="16.5" thickTop="1">
      <c r="A23" s="721">
        <v>15</v>
      </c>
      <c r="B23" s="769" t="s">
        <v>861</v>
      </c>
      <c r="C23" s="769" t="s">
        <v>363</v>
      </c>
      <c r="D23" s="769"/>
      <c r="E23" s="770">
        <f>OTCHET!E22+OTCHET!E28+OTCHET!E33+OTCHET!E39+OTCHET!E47+OTCHET!E52+OTCHET!E58+OTCHET!E61+OTCHET!E64+OTCHET!E65+OTCHET!E72+OTCHET!E73</f>
        <v>0</v>
      </c>
      <c r="F23" s="770">
        <f>+G23+H23+I23</f>
        <v>0</v>
      </c>
      <c r="G23" s="771">
        <f>OTCHET!I22+OTCHET!I28+OTCHET!I33+OTCHET!I39+OTCHET!I47+OTCHET!I52+OTCHET!I58+OTCHET!I61+OTCHET!I64+OTCHET!I65+OTCHET!I72+OTCHET!I73</f>
        <v>0</v>
      </c>
      <c r="H23" s="772">
        <f>OTCHET!J22+OTCHET!J28+OTCHET!J33+OTCHET!J39+OTCHET!J47+OTCHET!J52+OTCHET!J58+OTCHET!J61+OTCHET!J64+OTCHET!J65+OTCHET!J72+OTCHET!J73</f>
        <v>0</v>
      </c>
      <c r="I23" s="772">
        <f>OTCHET!K22+OTCHET!K28+OTCHET!K33+OTCHET!K39+OTCHET!K47+OTCHET!K52+OTCHET!K58+OTCHET!K61+OTCHET!K64+OTCHET!K65+OTCHET!K72+OTCHET!K73</f>
        <v>0</v>
      </c>
      <c r="J23" s="773"/>
      <c r="K23" s="774" t="s">
        <v>363</v>
      </c>
      <c r="L23" s="775"/>
      <c r="M23" s="726"/>
      <c r="N23" s="711"/>
      <c r="O23" s="711"/>
      <c r="P23" s="711"/>
      <c r="Q23" s="711"/>
      <c r="R23" s="711"/>
      <c r="S23" s="711"/>
      <c r="T23" s="711"/>
      <c r="U23" s="711"/>
      <c r="V23" s="711"/>
    </row>
    <row r="24" spans="1:22" ht="16.5" hidden="1" customHeight="1" thickBot="1">
      <c r="A24" s="721"/>
      <c r="B24" s="776" t="s">
        <v>341</v>
      </c>
      <c r="C24" s="776" t="s">
        <v>338</v>
      </c>
      <c r="D24" s="776"/>
      <c r="E24" s="777"/>
      <c r="F24" s="777">
        <f>+G24+H24+I24</f>
        <v>0</v>
      </c>
      <c r="G24" s="778"/>
      <c r="H24" s="779"/>
      <c r="I24" s="779"/>
      <c r="J24" s="773"/>
      <c r="K24" s="780" t="s">
        <v>338</v>
      </c>
      <c r="L24" s="775"/>
      <c r="M24" s="726"/>
      <c r="N24" s="711"/>
      <c r="O24" s="711"/>
      <c r="P24" s="711"/>
      <c r="Q24" s="711"/>
      <c r="R24" s="711"/>
      <c r="S24" s="711"/>
      <c r="T24" s="711"/>
      <c r="U24" s="711"/>
      <c r="V24" s="711"/>
    </row>
    <row r="25" spans="1:22" ht="15.75">
      <c r="A25" s="721">
        <v>20</v>
      </c>
      <c r="B25" s="781" t="s">
        <v>977</v>
      </c>
      <c r="C25" s="781" t="s">
        <v>841</v>
      </c>
      <c r="D25" s="781"/>
      <c r="E25" s="782">
        <f>+E26+E30+E31+E32+E33</f>
        <v>0</v>
      </c>
      <c r="F25" s="782">
        <f>+F26+F30+F31+F32+F33</f>
        <v>0</v>
      </c>
      <c r="G25" s="783">
        <f>+G26+G30+G31+G32+G33</f>
        <v>0</v>
      </c>
      <c r="H25" s="784">
        <f>+H26+H30+H31+H32+H33</f>
        <v>0</v>
      </c>
      <c r="I25" s="784">
        <f>+I26+I30+I31+I32+I33</f>
        <v>0</v>
      </c>
      <c r="J25" s="773"/>
      <c r="K25" s="785" t="s">
        <v>841</v>
      </c>
      <c r="L25" s="775"/>
      <c r="M25" s="726"/>
      <c r="N25" s="711"/>
      <c r="O25" s="711"/>
      <c r="P25" s="711"/>
      <c r="Q25" s="711"/>
      <c r="R25" s="711"/>
      <c r="S25" s="711"/>
      <c r="T25" s="711"/>
      <c r="U25" s="711"/>
      <c r="V25" s="711"/>
    </row>
    <row r="26" spans="1:22" ht="15.75">
      <c r="A26" s="721">
        <v>25</v>
      </c>
      <c r="B26" s="786" t="s">
        <v>41</v>
      </c>
      <c r="C26" s="786" t="s">
        <v>842</v>
      </c>
      <c r="D26" s="786"/>
      <c r="E26" s="787">
        <f>OTCHET!E74</f>
        <v>0</v>
      </c>
      <c r="F26" s="787">
        <f t="shared" ref="F26:F37" si="0">+G26+H26+I26</f>
        <v>0</v>
      </c>
      <c r="G26" s="788">
        <f>OTCHET!I74</f>
        <v>0</v>
      </c>
      <c r="H26" s="789">
        <f>OTCHET!J74</f>
        <v>0</v>
      </c>
      <c r="I26" s="789">
        <f>OTCHET!K74</f>
        <v>0</v>
      </c>
      <c r="J26" s="773"/>
      <c r="K26" s="790" t="s">
        <v>842</v>
      </c>
      <c r="L26" s="775"/>
      <c r="M26" s="726"/>
      <c r="N26" s="711"/>
      <c r="O26" s="711"/>
      <c r="P26" s="711"/>
      <c r="Q26" s="711"/>
      <c r="R26" s="711"/>
      <c r="S26" s="711"/>
      <c r="T26" s="711"/>
      <c r="U26" s="711"/>
      <c r="V26" s="711"/>
    </row>
    <row r="27" spans="1:22" ht="15.75">
      <c r="A27" s="721">
        <v>26</v>
      </c>
      <c r="B27" s="791" t="s">
        <v>978</v>
      </c>
      <c r="C27" s="792" t="s">
        <v>342</v>
      </c>
      <c r="D27" s="791"/>
      <c r="E27" s="793">
        <f>OTCHET!E75</f>
        <v>0</v>
      </c>
      <c r="F27" s="793">
        <f t="shared" si="0"/>
        <v>0</v>
      </c>
      <c r="G27" s="794">
        <f>OTCHET!I75</f>
        <v>0</v>
      </c>
      <c r="H27" s="795">
        <f>OTCHET!J75</f>
        <v>0</v>
      </c>
      <c r="I27" s="795">
        <f>OTCHET!K75</f>
        <v>0</v>
      </c>
      <c r="J27" s="773"/>
      <c r="K27" s="796" t="s">
        <v>342</v>
      </c>
      <c r="L27" s="775"/>
      <c r="M27" s="726"/>
      <c r="N27" s="711"/>
      <c r="O27" s="711"/>
      <c r="P27" s="711"/>
      <c r="Q27" s="711"/>
      <c r="R27" s="711"/>
      <c r="S27" s="711"/>
      <c r="T27" s="711"/>
      <c r="U27" s="711"/>
      <c r="V27" s="711"/>
    </row>
    <row r="28" spans="1:22" ht="15.75">
      <c r="A28" s="721">
        <v>30</v>
      </c>
      <c r="B28" s="797" t="s">
        <v>339</v>
      </c>
      <c r="C28" s="798" t="s">
        <v>343</v>
      </c>
      <c r="D28" s="797"/>
      <c r="E28" s="799">
        <f>OTCHET!E77</f>
        <v>0</v>
      </c>
      <c r="F28" s="799">
        <f t="shared" si="0"/>
        <v>0</v>
      </c>
      <c r="G28" s="800">
        <f>OTCHET!I77</f>
        <v>0</v>
      </c>
      <c r="H28" s="801">
        <f>OTCHET!J77</f>
        <v>0</v>
      </c>
      <c r="I28" s="801">
        <f>OTCHET!K77</f>
        <v>0</v>
      </c>
      <c r="J28" s="773"/>
      <c r="K28" s="802" t="s">
        <v>343</v>
      </c>
      <c r="L28" s="775"/>
      <c r="M28" s="726"/>
      <c r="N28" s="711"/>
      <c r="O28" s="711"/>
      <c r="P28" s="711"/>
      <c r="Q28" s="711"/>
      <c r="R28" s="711"/>
      <c r="S28" s="711"/>
      <c r="T28" s="711"/>
      <c r="U28" s="711"/>
      <c r="V28" s="711"/>
    </row>
    <row r="29" spans="1:22" ht="15.75">
      <c r="A29" s="721">
        <v>35</v>
      </c>
      <c r="B29" s="803" t="s">
        <v>42</v>
      </c>
      <c r="C29" s="804" t="s">
        <v>344</v>
      </c>
      <c r="D29" s="803"/>
      <c r="E29" s="805">
        <f>+OTCHET!E78+OTCHET!E79</f>
        <v>0</v>
      </c>
      <c r="F29" s="805">
        <f t="shared" si="0"/>
        <v>0</v>
      </c>
      <c r="G29" s="806">
        <f>+OTCHET!I78+OTCHET!I79</f>
        <v>0</v>
      </c>
      <c r="H29" s="807">
        <f>+OTCHET!J78+OTCHET!J79</f>
        <v>0</v>
      </c>
      <c r="I29" s="807">
        <f>+OTCHET!K78+OTCHET!K79</f>
        <v>0</v>
      </c>
      <c r="J29" s="773"/>
      <c r="K29" s="808" t="s">
        <v>344</v>
      </c>
      <c r="L29" s="775"/>
      <c r="M29" s="726"/>
      <c r="N29" s="711"/>
      <c r="O29" s="711"/>
      <c r="P29" s="711"/>
      <c r="Q29" s="711"/>
      <c r="R29" s="711"/>
      <c r="S29" s="711"/>
      <c r="T29" s="711"/>
      <c r="U29" s="711"/>
      <c r="V29" s="711"/>
    </row>
    <row r="30" spans="1:22" ht="15.75">
      <c r="A30" s="721">
        <v>40</v>
      </c>
      <c r="B30" s="809" t="s">
        <v>43</v>
      </c>
      <c r="C30" s="809" t="s">
        <v>345</v>
      </c>
      <c r="D30" s="809"/>
      <c r="E30" s="810">
        <f>OTCHET!E90+OTCHET!E93+OTCHET!E94</f>
        <v>0</v>
      </c>
      <c r="F30" s="810">
        <f t="shared" si="0"/>
        <v>0</v>
      </c>
      <c r="G30" s="811">
        <f>OTCHET!I90+OTCHET!I93+OTCHET!I94</f>
        <v>0</v>
      </c>
      <c r="H30" s="812">
        <f>OTCHET!J90+OTCHET!J93+OTCHET!J94</f>
        <v>0</v>
      </c>
      <c r="I30" s="812">
        <f>OTCHET!K90+OTCHET!K93+OTCHET!K94</f>
        <v>0</v>
      </c>
      <c r="J30" s="773"/>
      <c r="K30" s="813" t="s">
        <v>345</v>
      </c>
      <c r="L30" s="775"/>
      <c r="M30" s="726"/>
      <c r="N30" s="711"/>
      <c r="O30" s="711"/>
      <c r="P30" s="711"/>
      <c r="Q30" s="711"/>
      <c r="R30" s="711"/>
      <c r="S30" s="711"/>
      <c r="T30" s="711"/>
      <c r="U30" s="711"/>
      <c r="V30" s="711"/>
    </row>
    <row r="31" spans="1:22" ht="15.75">
      <c r="A31" s="721">
        <v>45</v>
      </c>
      <c r="B31" s="814" t="s">
        <v>325</v>
      </c>
      <c r="C31" s="814" t="s">
        <v>843</v>
      </c>
      <c r="D31" s="814"/>
      <c r="E31" s="815">
        <f>OTCHET!E108</f>
        <v>0</v>
      </c>
      <c r="F31" s="815">
        <f t="shared" si="0"/>
        <v>0</v>
      </c>
      <c r="G31" s="816">
        <f>OTCHET!I108</f>
        <v>0</v>
      </c>
      <c r="H31" s="817">
        <f>OTCHET!J108</f>
        <v>0</v>
      </c>
      <c r="I31" s="817">
        <f>OTCHET!K108</f>
        <v>0</v>
      </c>
      <c r="J31" s="773"/>
      <c r="K31" s="818" t="s">
        <v>843</v>
      </c>
      <c r="L31" s="775"/>
      <c r="M31" s="726"/>
      <c r="N31" s="711"/>
      <c r="O31" s="711"/>
      <c r="P31" s="711"/>
      <c r="Q31" s="711"/>
      <c r="R31" s="711"/>
      <c r="S31" s="711"/>
      <c r="T31" s="711"/>
      <c r="U31" s="711"/>
      <c r="V31" s="711"/>
    </row>
    <row r="32" spans="1:22" ht="15.75">
      <c r="A32" s="721">
        <v>50</v>
      </c>
      <c r="B32" s="814" t="s">
        <v>326</v>
      </c>
      <c r="C32" s="814" t="s">
        <v>461</v>
      </c>
      <c r="D32" s="814"/>
      <c r="E32" s="815">
        <f>OTCHET!E112+OTCHET!E121+OTCHET!E137+OTCHET!E138</f>
        <v>0</v>
      </c>
      <c r="F32" s="815">
        <f t="shared" si="0"/>
        <v>0</v>
      </c>
      <c r="G32" s="816">
        <f>OTCHET!I112+OTCHET!I121+OTCHET!I137+OTCHET!I138</f>
        <v>0</v>
      </c>
      <c r="H32" s="817">
        <f>OTCHET!J112+OTCHET!J121+OTCHET!J137+OTCHET!J138</f>
        <v>0</v>
      </c>
      <c r="I32" s="817">
        <f>OTCHET!K112+OTCHET!K121+OTCHET!K137+OTCHET!K138</f>
        <v>0</v>
      </c>
      <c r="J32" s="773"/>
      <c r="K32" s="818" t="s">
        <v>461</v>
      </c>
      <c r="L32" s="775"/>
      <c r="M32" s="726"/>
      <c r="N32" s="711"/>
      <c r="O32" s="711"/>
      <c r="P32" s="711"/>
      <c r="Q32" s="711"/>
      <c r="R32" s="711"/>
      <c r="S32" s="711"/>
      <c r="T32" s="711"/>
      <c r="U32" s="711"/>
      <c r="V32" s="711"/>
    </row>
    <row r="33" spans="1:22" ht="15.75">
      <c r="A33" s="721">
        <v>51</v>
      </c>
      <c r="B33" s="819" t="s">
        <v>65</v>
      </c>
      <c r="C33" s="820" t="s">
        <v>375</v>
      </c>
      <c r="D33" s="819"/>
      <c r="E33" s="777">
        <f>OTCHET!E125</f>
        <v>0</v>
      </c>
      <c r="F33" s="777">
        <f t="shared" si="0"/>
        <v>0</v>
      </c>
      <c r="G33" s="778">
        <f>OTCHET!I125</f>
        <v>0</v>
      </c>
      <c r="H33" s="779">
        <f>OTCHET!J125</f>
        <v>0</v>
      </c>
      <c r="I33" s="779">
        <f>OTCHET!K125</f>
        <v>0</v>
      </c>
      <c r="J33" s="773"/>
      <c r="K33" s="780" t="s">
        <v>375</v>
      </c>
      <c r="L33" s="775"/>
      <c r="M33" s="726"/>
      <c r="N33" s="711"/>
      <c r="O33" s="711"/>
      <c r="P33" s="711"/>
      <c r="Q33" s="711"/>
      <c r="R33" s="711"/>
      <c r="S33" s="711"/>
      <c r="T33" s="711"/>
      <c r="U33" s="711"/>
      <c r="V33" s="711"/>
    </row>
    <row r="34" spans="1:22" ht="16.5" hidden="1" customHeight="1" thickBot="1">
      <c r="A34" s="721">
        <v>52</v>
      </c>
      <c r="B34" s="821"/>
      <c r="C34" s="822"/>
      <c r="D34" s="822"/>
      <c r="E34" s="823"/>
      <c r="F34" s="823">
        <f t="shared" si="0"/>
        <v>0</v>
      </c>
      <c r="G34" s="824"/>
      <c r="H34" s="825"/>
      <c r="I34" s="825"/>
      <c r="J34" s="773"/>
      <c r="K34" s="826"/>
      <c r="L34" s="775"/>
      <c r="M34" s="726"/>
      <c r="N34" s="711"/>
      <c r="O34" s="711"/>
      <c r="P34" s="711"/>
      <c r="Q34" s="711"/>
      <c r="R34" s="711"/>
      <c r="S34" s="711"/>
      <c r="T34" s="711"/>
      <c r="U34" s="711"/>
      <c r="V34" s="711"/>
    </row>
    <row r="35" spans="1:22" ht="16.5" hidden="1" customHeight="1" thickBot="1">
      <c r="A35" s="721"/>
      <c r="B35" s="827"/>
      <c r="C35" s="827"/>
      <c r="D35" s="827"/>
      <c r="E35" s="828"/>
      <c r="F35" s="828">
        <f t="shared" si="0"/>
        <v>0</v>
      </c>
      <c r="G35" s="829"/>
      <c r="H35" s="830"/>
      <c r="I35" s="830"/>
      <c r="J35" s="773"/>
      <c r="K35" s="831"/>
      <c r="L35" s="775"/>
      <c r="M35" s="726"/>
      <c r="N35" s="711"/>
      <c r="O35" s="711"/>
      <c r="P35" s="711"/>
      <c r="Q35" s="711"/>
      <c r="R35" s="711"/>
      <c r="S35" s="711"/>
      <c r="T35" s="711"/>
      <c r="U35" s="711"/>
      <c r="V35" s="711"/>
    </row>
    <row r="36" spans="1:22" ht="15.75">
      <c r="A36" s="721">
        <v>60</v>
      </c>
      <c r="B36" s="832" t="s">
        <v>333</v>
      </c>
      <c r="C36" s="832" t="s">
        <v>844</v>
      </c>
      <c r="D36" s="832"/>
      <c r="E36" s="833">
        <f>+OTCHET!E139</f>
        <v>0</v>
      </c>
      <c r="F36" s="833">
        <f t="shared" si="0"/>
        <v>0</v>
      </c>
      <c r="G36" s="834">
        <f>+OTCHET!I139</f>
        <v>0</v>
      </c>
      <c r="H36" s="835">
        <f>+OTCHET!J139</f>
        <v>0</v>
      </c>
      <c r="I36" s="835">
        <f>+OTCHET!K139</f>
        <v>0</v>
      </c>
      <c r="J36" s="836"/>
      <c r="K36" s="837" t="s">
        <v>844</v>
      </c>
      <c r="L36" s="775"/>
      <c r="M36" s="726"/>
      <c r="N36" s="711"/>
      <c r="O36" s="711"/>
      <c r="P36" s="711"/>
      <c r="Q36" s="711"/>
      <c r="R36" s="711"/>
      <c r="S36" s="711"/>
      <c r="T36" s="711"/>
      <c r="U36" s="711"/>
      <c r="V36" s="711"/>
    </row>
    <row r="37" spans="1:22" ht="15.75">
      <c r="A37" s="721">
        <v>65</v>
      </c>
      <c r="B37" s="838" t="s">
        <v>314</v>
      </c>
      <c r="C37" s="838" t="s">
        <v>176</v>
      </c>
      <c r="D37" s="838"/>
      <c r="E37" s="839">
        <f>OTCHET!E142+OTCHET!E151+OTCHET!E160</f>
        <v>0</v>
      </c>
      <c r="F37" s="839">
        <f t="shared" si="0"/>
        <v>0</v>
      </c>
      <c r="G37" s="840">
        <f>OTCHET!I142+OTCHET!I151+OTCHET!I160</f>
        <v>0</v>
      </c>
      <c r="H37" s="841">
        <f>OTCHET!J142+OTCHET!J151+OTCHET!J160</f>
        <v>0</v>
      </c>
      <c r="I37" s="841">
        <f>OTCHET!K142+OTCHET!K151+OTCHET!K160</f>
        <v>0</v>
      </c>
      <c r="J37" s="836"/>
      <c r="K37" s="842" t="s">
        <v>176</v>
      </c>
      <c r="L37" s="775"/>
      <c r="M37" s="843"/>
      <c r="N37" s="711"/>
      <c r="O37" s="711"/>
      <c r="P37" s="711"/>
      <c r="Q37" s="711"/>
      <c r="R37" s="711"/>
      <c r="S37" s="711"/>
      <c r="T37" s="711"/>
      <c r="U37" s="711"/>
      <c r="V37" s="711"/>
    </row>
    <row r="38" spans="1:22" ht="19.5" thickBot="1">
      <c r="A38" s="687">
        <v>70</v>
      </c>
      <c r="B38" s="844" t="s">
        <v>49</v>
      </c>
      <c r="C38" s="845" t="s">
        <v>848</v>
      </c>
      <c r="D38" s="846"/>
      <c r="E38" s="847">
        <f>E39+E43+E44+E46+SUM(E48:E52)+E55</f>
        <v>771538</v>
      </c>
      <c r="F38" s="847">
        <f>F39+F43+F44+F46+SUM(F48:F52)+F55</f>
        <v>353550</v>
      </c>
      <c r="G38" s="848">
        <f>G39+G43+G44+G46+SUM(G48:G52)+G55</f>
        <v>294540</v>
      </c>
      <c r="H38" s="849">
        <f>H39+H43+H44+H46+SUM(H48:H52)+H55</f>
        <v>59010</v>
      </c>
      <c r="I38" s="849">
        <f>I39+I43+I44+I46+SUM(I48:I52)+I55</f>
        <v>0</v>
      </c>
      <c r="J38" s="773"/>
      <c r="K38" s="850" t="s">
        <v>848</v>
      </c>
      <c r="L38" s="851"/>
      <c r="M38" s="852"/>
      <c r="N38" s="853"/>
      <c r="O38" s="853"/>
      <c r="P38" s="853"/>
      <c r="Q38" s="853"/>
      <c r="R38" s="853"/>
      <c r="S38" s="853"/>
      <c r="T38" s="854"/>
      <c r="U38" s="853"/>
      <c r="V38" s="853"/>
    </row>
    <row r="39" spans="1:22" ht="15.75" customHeight="1" thickTop="1">
      <c r="B39" s="1738" t="s">
        <v>2070</v>
      </c>
      <c r="C39" s="941"/>
      <c r="D39" s="1737"/>
      <c r="E39" s="810">
        <f>SUM(E40:E42)</f>
        <v>596834</v>
      </c>
      <c r="F39" s="810">
        <f>SUM(F40:F42)</f>
        <v>285256</v>
      </c>
      <c r="G39" s="811">
        <f>SUM(G40:G42)</f>
        <v>285256</v>
      </c>
      <c r="H39" s="812">
        <f>SUM(H40:H42)</f>
        <v>0</v>
      </c>
      <c r="I39" s="1739">
        <f>SUM(I40:I42)</f>
        <v>0</v>
      </c>
      <c r="J39" s="855"/>
      <c r="K39" s="813" t="s">
        <v>2071</v>
      </c>
      <c r="L39" s="851"/>
      <c r="M39" s="852"/>
      <c r="N39" s="853"/>
      <c r="O39" s="853"/>
      <c r="P39" s="853"/>
      <c r="Q39" s="853"/>
      <c r="R39" s="853"/>
      <c r="S39" s="853"/>
      <c r="T39" s="854"/>
      <c r="U39" s="853"/>
      <c r="V39" s="853"/>
    </row>
    <row r="40" spans="1:22" ht="15.75">
      <c r="A40" s="687">
        <v>75</v>
      </c>
      <c r="B40" s="872" t="s">
        <v>2072</v>
      </c>
      <c r="C40" s="871" t="s">
        <v>845</v>
      </c>
      <c r="D40" s="872"/>
      <c r="E40" s="873">
        <f>OTCHET!E187</f>
        <v>469700</v>
      </c>
      <c r="F40" s="873">
        <f t="shared" ref="F40:F55" si="1">+G40+H40+I40</f>
        <v>225004</v>
      </c>
      <c r="G40" s="874">
        <f>OTCHET!I187</f>
        <v>225004</v>
      </c>
      <c r="H40" s="875">
        <f>OTCHET!J187</f>
        <v>0</v>
      </c>
      <c r="I40" s="1413">
        <f>OTCHET!K187</f>
        <v>0</v>
      </c>
      <c r="J40" s="855"/>
      <c r="K40" s="876" t="s">
        <v>845</v>
      </c>
      <c r="L40" s="851"/>
      <c r="M40" s="852"/>
      <c r="N40" s="853"/>
      <c r="O40" s="853"/>
      <c r="P40" s="853"/>
      <c r="Q40" s="853"/>
      <c r="R40" s="853"/>
      <c r="S40" s="853"/>
      <c r="T40" s="854"/>
      <c r="U40" s="853"/>
      <c r="V40" s="853"/>
    </row>
    <row r="41" spans="1:22" ht="15.75">
      <c r="A41" s="687">
        <v>80</v>
      </c>
      <c r="B41" s="1740" t="s">
        <v>2073</v>
      </c>
      <c r="C41" s="1741" t="s">
        <v>846</v>
      </c>
      <c r="D41" s="1740"/>
      <c r="E41" s="1742">
        <f>OTCHET!E190</f>
        <v>21582</v>
      </c>
      <c r="F41" s="1742">
        <f t="shared" si="1"/>
        <v>10799</v>
      </c>
      <c r="G41" s="1743">
        <f>OTCHET!I190</f>
        <v>10799</v>
      </c>
      <c r="H41" s="1744">
        <f>OTCHET!J190</f>
        <v>0</v>
      </c>
      <c r="I41" s="1745">
        <f>OTCHET!K190</f>
        <v>0</v>
      </c>
      <c r="J41" s="855"/>
      <c r="K41" s="1746" t="s">
        <v>846</v>
      </c>
      <c r="L41" s="851"/>
      <c r="M41" s="852"/>
      <c r="N41" s="853"/>
      <c r="O41" s="853"/>
      <c r="P41" s="853"/>
      <c r="Q41" s="853"/>
      <c r="R41" s="853"/>
      <c r="S41" s="853"/>
      <c r="T41" s="854"/>
      <c r="U41" s="853"/>
      <c r="V41" s="853"/>
    </row>
    <row r="42" spans="1:22" ht="15.75">
      <c r="A42" s="687">
        <v>85</v>
      </c>
      <c r="B42" s="1740" t="s">
        <v>2074</v>
      </c>
      <c r="C42" s="1741" t="s">
        <v>66</v>
      </c>
      <c r="D42" s="1740"/>
      <c r="E42" s="1742">
        <f>+OTCHET!E196+OTCHET!E204</f>
        <v>105552</v>
      </c>
      <c r="F42" s="1742">
        <f t="shared" si="1"/>
        <v>49453</v>
      </c>
      <c r="G42" s="1743">
        <f>+OTCHET!I196+OTCHET!I204</f>
        <v>49453</v>
      </c>
      <c r="H42" s="1744">
        <f>+OTCHET!J196+OTCHET!J204</f>
        <v>0</v>
      </c>
      <c r="I42" s="1745">
        <f>+OTCHET!K196+OTCHET!K204</f>
        <v>0</v>
      </c>
      <c r="J42" s="855"/>
      <c r="K42" s="1746" t="s">
        <v>66</v>
      </c>
      <c r="L42" s="851"/>
      <c r="M42" s="852"/>
      <c r="N42" s="853"/>
      <c r="O42" s="853"/>
      <c r="P42" s="853"/>
      <c r="Q42" s="853"/>
      <c r="R42" s="853"/>
      <c r="S42" s="853"/>
      <c r="T42" s="854"/>
      <c r="U42" s="853"/>
      <c r="V42" s="853"/>
    </row>
    <row r="43" spans="1:22" ht="15.75">
      <c r="A43" s="687">
        <v>90</v>
      </c>
      <c r="B43" s="856" t="s">
        <v>2075</v>
      </c>
      <c r="C43" s="857" t="s">
        <v>728</v>
      </c>
      <c r="D43" s="856"/>
      <c r="E43" s="815">
        <f>+OTCHET!E205+OTCHET!E223+OTCHET!E271</f>
        <v>172204</v>
      </c>
      <c r="F43" s="815">
        <f t="shared" si="1"/>
        <v>68294</v>
      </c>
      <c r="G43" s="816">
        <f>+OTCHET!I205+OTCHET!I223+OTCHET!I271</f>
        <v>9284</v>
      </c>
      <c r="H43" s="817">
        <f>+OTCHET!J205+OTCHET!J223+OTCHET!J271</f>
        <v>59010</v>
      </c>
      <c r="I43" s="1410">
        <f>+OTCHET!K205+OTCHET!K223+OTCHET!K271</f>
        <v>0</v>
      </c>
      <c r="J43" s="855"/>
      <c r="K43" s="818" t="s">
        <v>728</v>
      </c>
      <c r="L43" s="851"/>
      <c r="M43" s="852"/>
      <c r="N43" s="853"/>
      <c r="O43" s="853"/>
      <c r="P43" s="853"/>
      <c r="Q43" s="853"/>
      <c r="R43" s="853"/>
      <c r="S43" s="853"/>
      <c r="T43" s="854"/>
      <c r="U43" s="853"/>
      <c r="V43" s="853"/>
    </row>
    <row r="44" spans="1:22" ht="15.75">
      <c r="A44" s="687">
        <v>95</v>
      </c>
      <c r="B44" s="858" t="s">
        <v>2076</v>
      </c>
      <c r="C44" s="776" t="s">
        <v>847</v>
      </c>
      <c r="D44" s="858"/>
      <c r="E44" s="777">
        <f>+OTCHET!E227+OTCHET!E233+OTCHET!E236+OTCHET!E237+OTCHET!E238+OTCHET!E239+OTCHET!E240</f>
        <v>0</v>
      </c>
      <c r="F44" s="777">
        <f t="shared" si="1"/>
        <v>0</v>
      </c>
      <c r="G44" s="778">
        <f>+OTCHET!I227+OTCHET!I233+OTCHET!I236+OTCHET!I237+OTCHET!I238+OTCHET!I239+OTCHET!I240</f>
        <v>0</v>
      </c>
      <c r="H44" s="779">
        <f>+OTCHET!J227+OTCHET!J233+OTCHET!J236+OTCHET!J237+OTCHET!J238+OTCHET!J239+OTCHET!J240</f>
        <v>0</v>
      </c>
      <c r="I44" s="1411">
        <f>+OTCHET!K227+OTCHET!K233+OTCHET!K236+OTCHET!K237+OTCHET!K238+OTCHET!K239+OTCHET!K240</f>
        <v>0</v>
      </c>
      <c r="J44" s="855"/>
      <c r="K44" s="780" t="s">
        <v>847</v>
      </c>
      <c r="L44" s="851"/>
      <c r="M44" s="852"/>
      <c r="N44" s="853"/>
      <c r="O44" s="853"/>
      <c r="P44" s="853"/>
      <c r="Q44" s="853"/>
      <c r="R44" s="853"/>
      <c r="S44" s="853"/>
      <c r="T44" s="854"/>
      <c r="U44" s="853"/>
      <c r="V44" s="853"/>
    </row>
    <row r="45" spans="1:22" ht="15.75">
      <c r="A45" s="687">
        <v>100</v>
      </c>
      <c r="B45" s="859" t="s">
        <v>69</v>
      </c>
      <c r="C45" s="859" t="s">
        <v>346</v>
      </c>
      <c r="D45" s="859"/>
      <c r="E45" s="860">
        <f>+OTCHET!E236+OTCHET!E237+OTCHET!E238+OTCHET!E239+OTCHET!E243+OTCHET!E244+OTCHET!E248</f>
        <v>0</v>
      </c>
      <c r="F45" s="860">
        <f t="shared" si="1"/>
        <v>0</v>
      </c>
      <c r="G45" s="861">
        <f>+OTCHET!I236+OTCHET!I237+OTCHET!I238+OTCHET!I239+OTCHET!I243+OTCHET!I244+OTCHET!I248</f>
        <v>0</v>
      </c>
      <c r="H45" s="862">
        <f>+OTCHET!J236+OTCHET!J237+OTCHET!J238+OTCHET!J239+OTCHET!J243+OTCHET!J244+OTCHET!J248</f>
        <v>0</v>
      </c>
      <c r="I45" s="276">
        <f>+OTCHET!K236+OTCHET!K237+OTCHET!K238+OTCHET!K239+OTCHET!K243+OTCHET!K244+OTCHET!K248</f>
        <v>0</v>
      </c>
      <c r="J45" s="855"/>
      <c r="K45" s="863" t="s">
        <v>346</v>
      </c>
      <c r="L45" s="851"/>
      <c r="M45" s="852"/>
      <c r="N45" s="853"/>
      <c r="O45" s="853"/>
      <c r="P45" s="853"/>
      <c r="Q45" s="853"/>
      <c r="R45" s="853"/>
      <c r="S45" s="853"/>
      <c r="T45" s="854"/>
      <c r="U45" s="853"/>
      <c r="V45" s="853"/>
    </row>
    <row r="46" spans="1:22" ht="15.75">
      <c r="A46" s="687">
        <v>105</v>
      </c>
      <c r="B46" s="864" t="s">
        <v>2077</v>
      </c>
      <c r="C46" s="865" t="s">
        <v>729</v>
      </c>
      <c r="D46" s="864"/>
      <c r="E46" s="866">
        <f>+OTCHET!E255+OTCHET!E256+OTCHET!E257+OTCHET!E258</f>
        <v>0</v>
      </c>
      <c r="F46" s="866">
        <f t="shared" si="1"/>
        <v>0</v>
      </c>
      <c r="G46" s="867">
        <f>+OTCHET!I255+OTCHET!I256+OTCHET!I257+OTCHET!I258</f>
        <v>0</v>
      </c>
      <c r="H46" s="868">
        <f>+OTCHET!J255+OTCHET!J256+OTCHET!J257+OTCHET!J258</f>
        <v>0</v>
      </c>
      <c r="I46" s="1412">
        <f>+OTCHET!K255+OTCHET!K256+OTCHET!K257+OTCHET!K258</f>
        <v>0</v>
      </c>
      <c r="J46" s="855"/>
      <c r="K46" s="869" t="s">
        <v>729</v>
      </c>
      <c r="L46" s="851"/>
      <c r="M46" s="852"/>
      <c r="N46" s="853"/>
      <c r="O46" s="853"/>
      <c r="P46" s="853"/>
      <c r="Q46" s="853"/>
      <c r="R46" s="853"/>
      <c r="S46" s="853"/>
      <c r="T46" s="854"/>
      <c r="U46" s="853"/>
      <c r="V46" s="853"/>
    </row>
    <row r="47" spans="1:22" ht="15.75">
      <c r="A47" s="687">
        <v>106</v>
      </c>
      <c r="B47" s="859" t="s">
        <v>545</v>
      </c>
      <c r="C47" s="859" t="s">
        <v>546</v>
      </c>
      <c r="D47" s="859"/>
      <c r="E47" s="860">
        <f>+OTCHET!E256</f>
        <v>0</v>
      </c>
      <c r="F47" s="860">
        <f t="shared" si="1"/>
        <v>0</v>
      </c>
      <c r="G47" s="861">
        <f>+OTCHET!I256</f>
        <v>0</v>
      </c>
      <c r="H47" s="862">
        <f>+OTCHET!J256</f>
        <v>0</v>
      </c>
      <c r="I47" s="276">
        <f>+OTCHET!K256</f>
        <v>0</v>
      </c>
      <c r="J47" s="855"/>
      <c r="K47" s="863" t="s">
        <v>546</v>
      </c>
      <c r="L47" s="851"/>
      <c r="M47" s="852"/>
      <c r="N47" s="853"/>
      <c r="O47" s="853"/>
      <c r="P47" s="853"/>
      <c r="Q47" s="853"/>
      <c r="R47" s="853"/>
      <c r="S47" s="853"/>
      <c r="T47" s="854"/>
      <c r="U47" s="853"/>
      <c r="V47" s="853"/>
    </row>
    <row r="48" spans="1:22" ht="15.75">
      <c r="A48" s="687">
        <v>107</v>
      </c>
      <c r="B48" s="857" t="s">
        <v>2078</v>
      </c>
      <c r="C48" s="857" t="s">
        <v>364</v>
      </c>
      <c r="D48" s="856"/>
      <c r="E48" s="815">
        <f>+OTCHET!E265+OTCHET!E269+OTCHET!E270</f>
        <v>0</v>
      </c>
      <c r="F48" s="815">
        <f t="shared" si="1"/>
        <v>0</v>
      </c>
      <c r="G48" s="816">
        <f>+OTCHET!I265+OTCHET!I269+OTCHET!I270</f>
        <v>0</v>
      </c>
      <c r="H48" s="817">
        <f>+OTCHET!J265+OTCHET!J269+OTCHET!J270</f>
        <v>0</v>
      </c>
      <c r="I48" s="1410">
        <f>+OTCHET!K265+OTCHET!K269+OTCHET!K270</f>
        <v>0</v>
      </c>
      <c r="J48" s="855"/>
      <c r="K48" s="818" t="s">
        <v>2085</v>
      </c>
      <c r="L48" s="851"/>
      <c r="M48" s="852"/>
      <c r="N48" s="853"/>
      <c r="O48" s="853"/>
      <c r="P48" s="853"/>
      <c r="Q48" s="853"/>
      <c r="R48" s="853"/>
      <c r="S48" s="853"/>
      <c r="T48" s="854"/>
      <c r="U48" s="853"/>
      <c r="V48" s="853"/>
    </row>
    <row r="49" spans="1:22" ht="15.75">
      <c r="A49" s="687">
        <v>108</v>
      </c>
      <c r="B49" s="857" t="s">
        <v>2079</v>
      </c>
      <c r="C49" s="857" t="s">
        <v>365</v>
      </c>
      <c r="D49" s="856"/>
      <c r="E49" s="815">
        <f>OTCHET!E275+OTCHET!E276+OTCHET!E284+OTCHET!E287</f>
        <v>2500</v>
      </c>
      <c r="F49" s="815">
        <f t="shared" si="1"/>
        <v>0</v>
      </c>
      <c r="G49" s="816">
        <f>OTCHET!I275+OTCHET!I276+OTCHET!I284+OTCHET!I287</f>
        <v>0</v>
      </c>
      <c r="H49" s="817">
        <f>OTCHET!J275+OTCHET!J276+OTCHET!J284+OTCHET!J287</f>
        <v>0</v>
      </c>
      <c r="I49" s="1410">
        <f>OTCHET!K275+OTCHET!K276+OTCHET!K284+OTCHET!K287</f>
        <v>0</v>
      </c>
      <c r="J49" s="855"/>
      <c r="K49" s="818" t="s">
        <v>365</v>
      </c>
      <c r="L49" s="851"/>
      <c r="M49" s="852"/>
      <c r="N49" s="853"/>
      <c r="O49" s="853"/>
      <c r="P49" s="853"/>
      <c r="Q49" s="853"/>
      <c r="R49" s="853"/>
      <c r="S49" s="853"/>
      <c r="T49" s="854"/>
      <c r="U49" s="853"/>
      <c r="V49" s="853"/>
    </row>
    <row r="50" spans="1:22" ht="15.75">
      <c r="A50" s="687">
        <v>110</v>
      </c>
      <c r="B50" s="857" t="s">
        <v>2080</v>
      </c>
      <c r="C50" s="857" t="s">
        <v>366</v>
      </c>
      <c r="D50" s="857"/>
      <c r="E50" s="815">
        <f>+OTCHET!E288</f>
        <v>0</v>
      </c>
      <c r="F50" s="815">
        <f t="shared" si="1"/>
        <v>0</v>
      </c>
      <c r="G50" s="816">
        <f>+OTCHET!I288</f>
        <v>0</v>
      </c>
      <c r="H50" s="817">
        <f>+OTCHET!J288</f>
        <v>0</v>
      </c>
      <c r="I50" s="1410">
        <f>+OTCHET!K288</f>
        <v>0</v>
      </c>
      <c r="J50" s="855"/>
      <c r="K50" s="818" t="s">
        <v>366</v>
      </c>
      <c r="L50" s="851"/>
      <c r="M50" s="852"/>
      <c r="N50" s="853"/>
      <c r="O50" s="853"/>
      <c r="P50" s="853"/>
      <c r="Q50" s="853"/>
      <c r="R50" s="853"/>
      <c r="S50" s="853"/>
      <c r="T50" s="854"/>
      <c r="U50" s="853"/>
      <c r="V50" s="853"/>
    </row>
    <row r="51" spans="1:22" ht="15.75">
      <c r="B51" s="858" t="s">
        <v>2081</v>
      </c>
      <c r="C51" s="776"/>
      <c r="D51" s="776"/>
      <c r="E51" s="777">
        <f>+OTCHET!E272</f>
        <v>0</v>
      </c>
      <c r="F51" s="777">
        <f>+G51+H51+I51</f>
        <v>0</v>
      </c>
      <c r="G51" s="778">
        <f>+OTCHET!I272</f>
        <v>0</v>
      </c>
      <c r="H51" s="779">
        <f>+OTCHET!J272</f>
        <v>0</v>
      </c>
      <c r="I51" s="1411">
        <f>+OTCHET!K272</f>
        <v>0</v>
      </c>
      <c r="J51" s="855"/>
      <c r="K51" s="780" t="s">
        <v>2084</v>
      </c>
      <c r="L51" s="851"/>
      <c r="M51" s="852"/>
      <c r="N51" s="853"/>
      <c r="O51" s="853"/>
      <c r="P51" s="853"/>
      <c r="Q51" s="853"/>
      <c r="R51" s="853"/>
      <c r="S51" s="853"/>
      <c r="T51" s="854"/>
      <c r="U51" s="853"/>
      <c r="V51" s="853"/>
    </row>
    <row r="52" spans="1:22" ht="15.75">
      <c r="A52" s="687">
        <v>115</v>
      </c>
      <c r="B52" s="858" t="s">
        <v>2082</v>
      </c>
      <c r="C52" s="870" t="s">
        <v>457</v>
      </c>
      <c r="D52" s="776"/>
      <c r="E52" s="777">
        <f>+OTCHET!E293</f>
        <v>0</v>
      </c>
      <c r="F52" s="777">
        <f t="shared" si="1"/>
        <v>0</v>
      </c>
      <c r="G52" s="778">
        <f>+OTCHET!I293</f>
        <v>0</v>
      </c>
      <c r="H52" s="779">
        <f>+OTCHET!J293</f>
        <v>0</v>
      </c>
      <c r="I52" s="1411">
        <f>+OTCHET!K293</f>
        <v>0</v>
      </c>
      <c r="J52" s="855"/>
      <c r="K52" s="780" t="s">
        <v>457</v>
      </c>
      <c r="L52" s="851"/>
      <c r="M52" s="852"/>
      <c r="N52" s="853"/>
      <c r="O52" s="853"/>
      <c r="P52" s="853"/>
      <c r="Q52" s="853"/>
      <c r="R52" s="853"/>
      <c r="S52" s="853"/>
      <c r="T52" s="854"/>
      <c r="U52" s="853"/>
      <c r="V52" s="853"/>
    </row>
    <row r="53" spans="1:22" ht="15.75">
      <c r="A53" s="687">
        <v>120</v>
      </c>
      <c r="B53" s="871" t="s">
        <v>68</v>
      </c>
      <c r="C53" s="871" t="s">
        <v>347</v>
      </c>
      <c r="D53" s="872"/>
      <c r="E53" s="873">
        <f>OTCHET!E294</f>
        <v>0</v>
      </c>
      <c r="F53" s="873">
        <f t="shared" si="1"/>
        <v>0</v>
      </c>
      <c r="G53" s="874">
        <f>OTCHET!I294</f>
        <v>0</v>
      </c>
      <c r="H53" s="875">
        <f>OTCHET!J294</f>
        <v>0</v>
      </c>
      <c r="I53" s="1413">
        <f>OTCHET!K294</f>
        <v>0</v>
      </c>
      <c r="J53" s="855"/>
      <c r="K53" s="876" t="s">
        <v>347</v>
      </c>
      <c r="L53" s="851"/>
      <c r="M53" s="852"/>
      <c r="N53" s="853"/>
      <c r="O53" s="853"/>
      <c r="P53" s="853"/>
      <c r="Q53" s="853"/>
      <c r="R53" s="853"/>
      <c r="S53" s="853"/>
      <c r="T53" s="854"/>
      <c r="U53" s="853"/>
      <c r="V53" s="853"/>
    </row>
    <row r="54" spans="1:22" ht="15.75">
      <c r="A54" s="687">
        <v>125</v>
      </c>
      <c r="B54" s="877" t="s">
        <v>373</v>
      </c>
      <c r="C54" s="878" t="s">
        <v>374</v>
      </c>
      <c r="D54" s="879"/>
      <c r="E54" s="880">
        <f>OTCHET!E296</f>
        <v>0</v>
      </c>
      <c r="F54" s="880">
        <f t="shared" si="1"/>
        <v>0</v>
      </c>
      <c r="G54" s="881">
        <f>OTCHET!I296</f>
        <v>0</v>
      </c>
      <c r="H54" s="882">
        <f>OTCHET!J296</f>
        <v>0</v>
      </c>
      <c r="I54" s="1414">
        <f>OTCHET!K296</f>
        <v>0</v>
      </c>
      <c r="J54" s="855"/>
      <c r="K54" s="883" t="s">
        <v>374</v>
      </c>
      <c r="L54" s="851"/>
      <c r="M54" s="852"/>
      <c r="N54" s="853"/>
      <c r="O54" s="853"/>
      <c r="P54" s="853"/>
      <c r="Q54" s="853"/>
      <c r="R54" s="853"/>
      <c r="S54" s="853"/>
      <c r="T54" s="854"/>
      <c r="U54" s="853"/>
      <c r="V54" s="853"/>
    </row>
    <row r="55" spans="1:22" ht="15.75">
      <c r="A55" s="884">
        <v>127</v>
      </c>
      <c r="B55" s="821" t="s">
        <v>2083</v>
      </c>
      <c r="C55" s="821" t="s">
        <v>67</v>
      </c>
      <c r="D55" s="885"/>
      <c r="E55" s="886">
        <f>+OTCHET!E297</f>
        <v>0</v>
      </c>
      <c r="F55" s="886">
        <f t="shared" si="1"/>
        <v>0</v>
      </c>
      <c r="G55" s="887">
        <f>+OTCHET!I297</f>
        <v>0</v>
      </c>
      <c r="H55" s="888">
        <f>+OTCHET!J297</f>
        <v>0</v>
      </c>
      <c r="I55" s="888">
        <f>+OTCHET!K297</f>
        <v>0</v>
      </c>
      <c r="J55" s="836"/>
      <c r="K55" s="889" t="s">
        <v>67</v>
      </c>
      <c r="L55" s="851"/>
      <c r="M55" s="852"/>
      <c r="N55" s="853"/>
      <c r="O55" s="853"/>
      <c r="P55" s="853"/>
      <c r="Q55" s="853"/>
      <c r="R55" s="853"/>
      <c r="S55" s="853"/>
      <c r="T55" s="854"/>
      <c r="U55" s="853"/>
      <c r="V55" s="853"/>
    </row>
    <row r="56" spans="1:22" ht="19.5" thickBot="1">
      <c r="A56" s="687">
        <v>130</v>
      </c>
      <c r="B56" s="890" t="s">
        <v>177</v>
      </c>
      <c r="C56" s="891" t="s">
        <v>473</v>
      </c>
      <c r="D56" s="891"/>
      <c r="E56" s="892">
        <f>+E57+E58+E62</f>
        <v>771538</v>
      </c>
      <c r="F56" s="892">
        <f>+F57+F58+F62</f>
        <v>418267</v>
      </c>
      <c r="G56" s="893">
        <f>+G57+G58+G62</f>
        <v>346372</v>
      </c>
      <c r="H56" s="894">
        <f>+H57+H58+H62</f>
        <v>71895</v>
      </c>
      <c r="I56" s="895">
        <f>+I57+I58+I62</f>
        <v>0</v>
      </c>
      <c r="J56" s="773"/>
      <c r="K56" s="896" t="s">
        <v>473</v>
      </c>
      <c r="L56" s="851"/>
      <c r="M56" s="852"/>
      <c r="N56" s="853"/>
      <c r="O56" s="853"/>
      <c r="P56" s="853"/>
      <c r="Q56" s="853"/>
      <c r="R56" s="853"/>
      <c r="S56" s="853"/>
      <c r="T56" s="854"/>
      <c r="U56" s="853"/>
      <c r="V56" s="853"/>
    </row>
    <row r="57" spans="1:22" ht="16.5" thickTop="1">
      <c r="A57" s="687">
        <v>135</v>
      </c>
      <c r="B57" s="864" t="s">
        <v>178</v>
      </c>
      <c r="C57" s="865" t="s">
        <v>460</v>
      </c>
      <c r="D57" s="864"/>
      <c r="E57" s="897">
        <f>+OTCHET!E361+OTCHET!E375+OTCHET!E388</f>
        <v>0</v>
      </c>
      <c r="F57" s="897">
        <f t="shared" ref="F57:F63" si="2">+G57+H57+I57</f>
        <v>0</v>
      </c>
      <c r="G57" s="898">
        <f>+OTCHET!I361+OTCHET!I375+OTCHET!I388</f>
        <v>0</v>
      </c>
      <c r="H57" s="899">
        <f>+OTCHET!J361+OTCHET!J375+OTCHET!J388</f>
        <v>0</v>
      </c>
      <c r="I57" s="899">
        <f>+OTCHET!K361+OTCHET!K375+OTCHET!K388</f>
        <v>0</v>
      </c>
      <c r="J57" s="836"/>
      <c r="K57" s="900" t="s">
        <v>460</v>
      </c>
      <c r="L57" s="851"/>
      <c r="M57" s="852"/>
      <c r="N57" s="853"/>
      <c r="O57" s="853"/>
      <c r="P57" s="853"/>
      <c r="Q57" s="853"/>
      <c r="R57" s="853"/>
      <c r="S57" s="853"/>
      <c r="T57" s="854"/>
      <c r="U57" s="853"/>
      <c r="V57" s="853"/>
    </row>
    <row r="58" spans="1:22" ht="15.75">
      <c r="A58" s="687">
        <v>140</v>
      </c>
      <c r="B58" s="856" t="s">
        <v>50</v>
      </c>
      <c r="C58" s="857" t="s">
        <v>474</v>
      </c>
      <c r="D58" s="856"/>
      <c r="E58" s="901">
        <f>+OTCHET!E383+OTCHET!E391+OTCHET!E396+OTCHET!E399+OTCHET!E402+OTCHET!E405+OTCHET!E406+OTCHET!E409+OTCHET!E422+OTCHET!E423+OTCHET!E424+OTCHET!E425+OTCHET!E426</f>
        <v>771538</v>
      </c>
      <c r="F58" s="901">
        <f t="shared" si="2"/>
        <v>418267</v>
      </c>
      <c r="G58" s="902">
        <f>+OTCHET!I383+OTCHET!I391+OTCHET!I396+OTCHET!I399+OTCHET!I402+OTCHET!I405+OTCHET!I406+OTCHET!I409+OTCHET!I422+OTCHET!I423+OTCHET!I424+OTCHET!I425+OTCHET!I426</f>
        <v>346372</v>
      </c>
      <c r="H58" s="903">
        <f>+OTCHET!J383+OTCHET!J391+OTCHET!J396+OTCHET!J399+OTCHET!J402+OTCHET!J405+OTCHET!J406+OTCHET!J409+OTCHET!J422+OTCHET!J423+OTCHET!J424+OTCHET!J425+OTCHET!J426</f>
        <v>71895</v>
      </c>
      <c r="I58" s="903">
        <f>+OTCHET!K383+OTCHET!K391+OTCHET!K396+OTCHET!K399+OTCHET!K402+OTCHET!K405+OTCHET!K406+OTCHET!K409+OTCHET!K422+OTCHET!K423+OTCHET!K424+OTCHET!K425+OTCHET!K426</f>
        <v>0</v>
      </c>
      <c r="J58" s="836"/>
      <c r="K58" s="904" t="s">
        <v>474</v>
      </c>
      <c r="L58" s="851"/>
      <c r="M58" s="852"/>
      <c r="N58" s="853"/>
      <c r="O58" s="853"/>
      <c r="P58" s="853"/>
      <c r="Q58" s="853"/>
      <c r="R58" s="853"/>
      <c r="S58" s="853"/>
      <c r="T58" s="854"/>
      <c r="U58" s="853"/>
      <c r="V58" s="853"/>
    </row>
    <row r="59" spans="1:22" ht="15.75">
      <c r="A59" s="687">
        <v>145</v>
      </c>
      <c r="B59" s="776" t="s">
        <v>340</v>
      </c>
      <c r="C59" s="776" t="s">
        <v>348</v>
      </c>
      <c r="D59" s="858"/>
      <c r="E59" s="905">
        <f>+OTCHET!E422+OTCHET!E423+OTCHET!E424+OTCHET!E425+OTCHET!E426</f>
        <v>0</v>
      </c>
      <c r="F59" s="905">
        <f t="shared" si="2"/>
        <v>0</v>
      </c>
      <c r="G59" s="906">
        <f>+OTCHET!I422+OTCHET!I423+OTCHET!I424+OTCHET!I425+OTCHET!I426</f>
        <v>0</v>
      </c>
      <c r="H59" s="907">
        <f>+OTCHET!J422+OTCHET!J423+OTCHET!J424+OTCHET!J425+OTCHET!J426</f>
        <v>0</v>
      </c>
      <c r="I59" s="907">
        <f>+OTCHET!K422+OTCHET!K423+OTCHET!K424+OTCHET!K425+OTCHET!K426</f>
        <v>0</v>
      </c>
      <c r="J59" s="836"/>
      <c r="K59" s="908" t="s">
        <v>348</v>
      </c>
      <c r="L59" s="851"/>
      <c r="M59" s="852"/>
      <c r="N59" s="853"/>
      <c r="O59" s="853"/>
      <c r="P59" s="853"/>
      <c r="Q59" s="853"/>
      <c r="R59" s="853"/>
      <c r="S59" s="853"/>
      <c r="T59" s="854"/>
      <c r="U59" s="853"/>
      <c r="V59" s="853"/>
    </row>
    <row r="60" spans="1:22" ht="15.75">
      <c r="A60" s="687">
        <v>150</v>
      </c>
      <c r="B60" s="909" t="s">
        <v>462</v>
      </c>
      <c r="C60" s="909" t="s">
        <v>338</v>
      </c>
      <c r="D60" s="910"/>
      <c r="E60" s="911">
        <f>OTCHET!E405</f>
        <v>0</v>
      </c>
      <c r="F60" s="911">
        <f t="shared" si="2"/>
        <v>0</v>
      </c>
      <c r="G60" s="912">
        <f>OTCHET!I405</f>
        <v>0</v>
      </c>
      <c r="H60" s="913">
        <f>OTCHET!J405</f>
        <v>0</v>
      </c>
      <c r="I60" s="913">
        <f>OTCHET!K405</f>
        <v>0</v>
      </c>
      <c r="J60" s="836"/>
      <c r="K60" s="914" t="s">
        <v>338</v>
      </c>
      <c r="L60" s="851"/>
      <c r="M60" s="852"/>
      <c r="N60" s="853"/>
      <c r="O60" s="853"/>
      <c r="P60" s="853"/>
      <c r="Q60" s="853"/>
      <c r="R60" s="853"/>
      <c r="S60" s="853"/>
      <c r="T60" s="854"/>
      <c r="U60" s="853"/>
      <c r="V60" s="853"/>
    </row>
    <row r="61" spans="1:22" ht="15.75" hidden="1" customHeight="1">
      <c r="A61" s="687">
        <v>160</v>
      </c>
      <c r="B61" s="915"/>
      <c r="C61" s="916"/>
      <c r="D61" s="864"/>
      <c r="E61" s="897"/>
      <c r="F61" s="897">
        <f t="shared" si="2"/>
        <v>0</v>
      </c>
      <c r="G61" s="898"/>
      <c r="H61" s="899"/>
      <c r="I61" s="899"/>
      <c r="J61" s="836"/>
      <c r="K61" s="900"/>
      <c r="L61" s="851"/>
      <c r="M61" s="852"/>
      <c r="N61" s="853"/>
      <c r="O61" s="853"/>
      <c r="P61" s="853"/>
      <c r="Q61" s="853"/>
      <c r="R61" s="853"/>
      <c r="S61" s="853"/>
      <c r="T61" s="854"/>
      <c r="U61" s="853"/>
      <c r="V61" s="853"/>
    </row>
    <row r="62" spans="1:22" ht="15.75">
      <c r="A62" s="884">
        <v>162</v>
      </c>
      <c r="B62" s="917" t="s">
        <v>718</v>
      </c>
      <c r="C62" s="838" t="s">
        <v>849</v>
      </c>
      <c r="D62" s="917"/>
      <c r="E62" s="839">
        <f>OTCHET!E412</f>
        <v>0</v>
      </c>
      <c r="F62" s="839">
        <f t="shared" si="2"/>
        <v>0</v>
      </c>
      <c r="G62" s="840">
        <f>OTCHET!I412</f>
        <v>0</v>
      </c>
      <c r="H62" s="841">
        <f>OTCHET!J412</f>
        <v>0</v>
      </c>
      <c r="I62" s="841">
        <f>OTCHET!K412</f>
        <v>0</v>
      </c>
      <c r="J62" s="836"/>
      <c r="K62" s="842" t="s">
        <v>849</v>
      </c>
      <c r="L62" s="851"/>
      <c r="M62" s="852"/>
      <c r="N62" s="853"/>
      <c r="O62" s="853"/>
      <c r="P62" s="853"/>
      <c r="Q62" s="853"/>
      <c r="R62" s="853"/>
      <c r="S62" s="853"/>
      <c r="T62" s="854"/>
      <c r="U62" s="853"/>
      <c r="V62" s="853"/>
    </row>
    <row r="63" spans="1:22" ht="19.5" thickBot="1">
      <c r="A63" s="687">
        <v>165</v>
      </c>
      <c r="B63" s="918" t="s">
        <v>2100</v>
      </c>
      <c r="C63" s="919" t="s">
        <v>371</v>
      </c>
      <c r="D63" s="920"/>
      <c r="E63" s="921">
        <f>+OTCHET!E249</f>
        <v>0</v>
      </c>
      <c r="F63" s="921">
        <f t="shared" si="2"/>
        <v>0</v>
      </c>
      <c r="G63" s="922">
        <f>+OTCHET!I249</f>
        <v>0</v>
      </c>
      <c r="H63" s="923">
        <f>+OTCHET!J249</f>
        <v>0</v>
      </c>
      <c r="I63" s="923">
        <f>+OTCHET!K249</f>
        <v>0</v>
      </c>
      <c r="J63" s="836"/>
      <c r="K63" s="924" t="s">
        <v>371</v>
      </c>
      <c r="L63" s="851"/>
      <c r="M63" s="852"/>
      <c r="N63" s="853"/>
      <c r="O63" s="853"/>
      <c r="P63" s="853"/>
      <c r="Q63" s="853"/>
      <c r="R63" s="853"/>
      <c r="S63" s="853"/>
      <c r="T63" s="854"/>
      <c r="U63" s="853"/>
      <c r="V63" s="853"/>
    </row>
    <row r="64" spans="1:22" ht="19.5" thickTop="1">
      <c r="A64" s="687">
        <v>175</v>
      </c>
      <c r="B64" s="925" t="s">
        <v>979</v>
      </c>
      <c r="C64" s="926"/>
      <c r="D64" s="926"/>
      <c r="E64" s="927">
        <f>+E22-E38+E56-E63</f>
        <v>0</v>
      </c>
      <c r="F64" s="927">
        <f>+F22-F38+F56-F63</f>
        <v>64717</v>
      </c>
      <c r="G64" s="928">
        <f>+G22-G38+G56-G63</f>
        <v>51832</v>
      </c>
      <c r="H64" s="929">
        <f>+H22-H38+H56-H63</f>
        <v>12885</v>
      </c>
      <c r="I64" s="929">
        <f>+I22-I38+I56-I63</f>
        <v>0</v>
      </c>
      <c r="J64" s="836"/>
      <c r="K64" s="930"/>
      <c r="L64" s="851"/>
      <c r="M64" s="852"/>
      <c r="N64" s="853"/>
      <c r="O64" s="853"/>
      <c r="P64" s="853"/>
      <c r="Q64" s="853"/>
      <c r="R64" s="853"/>
      <c r="S64" s="853"/>
      <c r="T64" s="854"/>
      <c r="U64" s="853"/>
      <c r="V64" s="853"/>
    </row>
    <row r="65" spans="1:22" ht="12" hidden="1" customHeight="1">
      <c r="A65" s="687">
        <v>180</v>
      </c>
      <c r="B65" s="931">
        <f>+IF(+SUM(E$65:I$65)=0,0,"Контрола: дефицит/излишък = финансиране с обратен знак (V. + VІ. = 0)")</f>
        <v>0</v>
      </c>
      <c r="C65" s="932"/>
      <c r="D65" s="932"/>
      <c r="E65" s="933">
        <f>+E$64+E$66</f>
        <v>0</v>
      </c>
      <c r="F65" s="933">
        <f>+F$64+F$66</f>
        <v>0</v>
      </c>
      <c r="G65" s="934">
        <f>+G$64+G$66</f>
        <v>0</v>
      </c>
      <c r="H65" s="934">
        <f>+H$64+H$66</f>
        <v>0</v>
      </c>
      <c r="I65" s="934">
        <f>+I$64+I$66</f>
        <v>0</v>
      </c>
      <c r="J65" s="836"/>
      <c r="K65" s="935"/>
      <c r="L65" s="851"/>
      <c r="M65" s="852"/>
      <c r="N65" s="853"/>
      <c r="O65" s="853"/>
      <c r="P65" s="853"/>
      <c r="Q65" s="853"/>
      <c r="R65" s="853"/>
      <c r="S65" s="853"/>
      <c r="T65" s="854"/>
      <c r="U65" s="853"/>
      <c r="V65" s="853"/>
    </row>
    <row r="66" spans="1:22" ht="19.5" thickBot="1">
      <c r="A66" s="687">
        <v>185</v>
      </c>
      <c r="B66" s="760" t="s">
        <v>372</v>
      </c>
      <c r="C66" s="936" t="s">
        <v>51</v>
      </c>
      <c r="D66" s="936"/>
      <c r="E66" s="937">
        <f>SUM(+E68+E76+E77+E84+E85+E86+E89+E90+E91+E92+E93+E94+E95)</f>
        <v>0</v>
      </c>
      <c r="F66" s="937">
        <f>SUM(+F68+F76+F77+F84+F85+F86+F89+F90+F91+F92+F93+F94+F95)</f>
        <v>-64717</v>
      </c>
      <c r="G66" s="938">
        <f>SUM(+G68+G76+G77+G84+G85+G86+G89+G90+G91+G92+G93+G94+G95)</f>
        <v>-51832</v>
      </c>
      <c r="H66" s="939">
        <f>SUM(+H68+H76+H77+H84+H85+H86+H89+H90+H91+H92+H93+H94+H95)</f>
        <v>-12885</v>
      </c>
      <c r="I66" s="939">
        <f>SUM(+I68+I76+I77+I84+I85+I86+I89+I90+I91+I92+I93+I94+I95)</f>
        <v>0</v>
      </c>
      <c r="J66" s="836"/>
      <c r="K66" s="940" t="s">
        <v>51</v>
      </c>
      <c r="L66" s="851"/>
      <c r="M66" s="852"/>
      <c r="N66" s="853"/>
      <c r="O66" s="853"/>
      <c r="P66" s="853"/>
      <c r="Q66" s="853"/>
      <c r="R66" s="853"/>
      <c r="S66" s="853"/>
      <c r="T66" s="854"/>
      <c r="U66" s="853"/>
      <c r="V66" s="853"/>
    </row>
    <row r="67" spans="1:22" ht="16.5" hidden="1" thickTop="1">
      <c r="A67" s="687">
        <v>190</v>
      </c>
      <c r="B67" s="941"/>
      <c r="C67" s="941"/>
      <c r="D67" s="941"/>
      <c r="E67" s="942"/>
      <c r="F67" s="943">
        <f>+G67+H67+I67</f>
        <v>0</v>
      </c>
      <c r="G67" s="944"/>
      <c r="H67" s="945"/>
      <c r="I67" s="945"/>
      <c r="J67" s="836"/>
      <c r="K67" s="946"/>
      <c r="L67" s="851"/>
      <c r="M67" s="852"/>
      <c r="N67" s="853"/>
      <c r="O67" s="853"/>
      <c r="P67" s="853"/>
      <c r="Q67" s="853"/>
      <c r="R67" s="853"/>
      <c r="S67" s="853"/>
      <c r="T67" s="854"/>
      <c r="U67" s="853"/>
      <c r="V67" s="853"/>
    </row>
    <row r="68" spans="1:22" ht="16.5" thickTop="1">
      <c r="A68" s="947">
        <v>195</v>
      </c>
      <c r="B68" s="858" t="s">
        <v>52</v>
      </c>
      <c r="C68" s="776" t="s">
        <v>70</v>
      </c>
      <c r="D68" s="858"/>
      <c r="E68" s="905">
        <f>SUM(E69:E75)</f>
        <v>0</v>
      </c>
      <c r="F68" s="905">
        <f>SUM(F69:F75)</f>
        <v>0</v>
      </c>
      <c r="G68" s="906">
        <f>SUM(G69:G75)</f>
        <v>0</v>
      </c>
      <c r="H68" s="907">
        <f>SUM(H69:H75)</f>
        <v>0</v>
      </c>
      <c r="I68" s="907">
        <f>SUM(I69:I75)</f>
        <v>0</v>
      </c>
      <c r="J68" s="836"/>
      <c r="K68" s="908" t="s">
        <v>70</v>
      </c>
      <c r="L68" s="948"/>
      <c r="M68" s="852"/>
      <c r="N68" s="853"/>
      <c r="O68" s="853"/>
      <c r="P68" s="853"/>
      <c r="Q68" s="853"/>
      <c r="R68" s="853"/>
      <c r="S68" s="853"/>
      <c r="T68" s="854"/>
      <c r="U68" s="853"/>
      <c r="V68" s="853"/>
    </row>
    <row r="69" spans="1:22" ht="15.75">
      <c r="A69" s="949">
        <v>200</v>
      </c>
      <c r="B69" s="950" t="s">
        <v>53</v>
      </c>
      <c r="C69" s="950" t="s">
        <v>349</v>
      </c>
      <c r="D69" s="950"/>
      <c r="E69" s="951">
        <f>+OTCHET!E482+OTCHET!E483+OTCHET!E486+OTCHET!E487+OTCHET!E490+OTCHET!E491+OTCHET!E495</f>
        <v>0</v>
      </c>
      <c r="F69" s="951">
        <f t="shared" ref="F69:F76" si="3">+G69+H69+I69</f>
        <v>0</v>
      </c>
      <c r="G69" s="952">
        <f>+OTCHET!I482+OTCHET!I483+OTCHET!I486+OTCHET!I487+OTCHET!I490+OTCHET!I491+OTCHET!I495</f>
        <v>0</v>
      </c>
      <c r="H69" s="953">
        <f>+OTCHET!J482+OTCHET!J483+OTCHET!J486+OTCHET!J487+OTCHET!J490+OTCHET!J491+OTCHET!J495</f>
        <v>0</v>
      </c>
      <c r="I69" s="953">
        <f>+OTCHET!K482+OTCHET!K483+OTCHET!K486+OTCHET!K487+OTCHET!K490+OTCHET!K491+OTCHET!K495</f>
        <v>0</v>
      </c>
      <c r="J69" s="836"/>
      <c r="K69" s="954" t="s">
        <v>349</v>
      </c>
      <c r="L69" s="955"/>
      <c r="M69" s="852"/>
      <c r="N69" s="853"/>
      <c r="O69" s="853"/>
      <c r="P69" s="853"/>
      <c r="Q69" s="853"/>
      <c r="R69" s="853"/>
      <c r="S69" s="853"/>
      <c r="T69" s="854"/>
      <c r="U69" s="853"/>
      <c r="V69" s="853"/>
    </row>
    <row r="70" spans="1:22" ht="15.75">
      <c r="A70" s="949">
        <v>205</v>
      </c>
      <c r="B70" s="956" t="s">
        <v>54</v>
      </c>
      <c r="C70" s="956" t="s">
        <v>350</v>
      </c>
      <c r="D70" s="956"/>
      <c r="E70" s="957">
        <f>+OTCHET!E484+OTCHET!E485+OTCHET!E488+OTCHET!E489+OTCHET!E492+OTCHET!E493+OTCHET!E494+OTCHET!E496</f>
        <v>0</v>
      </c>
      <c r="F70" s="957">
        <f t="shared" si="3"/>
        <v>0</v>
      </c>
      <c r="G70" s="958">
        <f>+OTCHET!I484+OTCHET!I485+OTCHET!I488+OTCHET!I489+OTCHET!I492+OTCHET!I493+OTCHET!I494+OTCHET!I496</f>
        <v>0</v>
      </c>
      <c r="H70" s="959">
        <f>+OTCHET!J484+OTCHET!J485+OTCHET!J488+OTCHET!J489+OTCHET!J492+OTCHET!J493+OTCHET!J494+OTCHET!J496</f>
        <v>0</v>
      </c>
      <c r="I70" s="959">
        <f>+OTCHET!K484+OTCHET!K485+OTCHET!K488+OTCHET!K489+OTCHET!K492+OTCHET!K493+OTCHET!K494+OTCHET!K496</f>
        <v>0</v>
      </c>
      <c r="J70" s="836"/>
      <c r="K70" s="960" t="s">
        <v>350</v>
      </c>
      <c r="L70" s="955"/>
      <c r="M70" s="852"/>
      <c r="N70" s="853"/>
      <c r="O70" s="853"/>
      <c r="P70" s="853"/>
      <c r="Q70" s="853"/>
      <c r="R70" s="853"/>
      <c r="S70" s="853"/>
      <c r="T70" s="854"/>
      <c r="U70" s="853"/>
      <c r="V70" s="853"/>
    </row>
    <row r="71" spans="1:22" ht="15.75">
      <c r="A71" s="949">
        <v>210</v>
      </c>
      <c r="B71" s="956" t="s">
        <v>55</v>
      </c>
      <c r="C71" s="956" t="s">
        <v>850</v>
      </c>
      <c r="D71" s="956"/>
      <c r="E71" s="957">
        <f>+OTCHET!E497</f>
        <v>0</v>
      </c>
      <c r="F71" s="957">
        <f t="shared" si="3"/>
        <v>0</v>
      </c>
      <c r="G71" s="958">
        <f>+OTCHET!I497</f>
        <v>0</v>
      </c>
      <c r="H71" s="959">
        <f>+OTCHET!J497</f>
        <v>0</v>
      </c>
      <c r="I71" s="959">
        <f>+OTCHET!K497</f>
        <v>0</v>
      </c>
      <c r="J71" s="836"/>
      <c r="K71" s="960" t="s">
        <v>850</v>
      </c>
      <c r="L71" s="955"/>
      <c r="M71" s="852"/>
      <c r="N71" s="853"/>
      <c r="O71" s="853"/>
      <c r="P71" s="853"/>
      <c r="Q71" s="853"/>
      <c r="R71" s="853"/>
      <c r="S71" s="853"/>
      <c r="T71" s="854"/>
      <c r="U71" s="853"/>
      <c r="V71" s="853"/>
    </row>
    <row r="72" spans="1:22" ht="15.75">
      <c r="A72" s="949">
        <v>215</v>
      </c>
      <c r="B72" s="956" t="s">
        <v>980</v>
      </c>
      <c r="C72" s="956" t="s">
        <v>851</v>
      </c>
      <c r="D72" s="956"/>
      <c r="E72" s="957">
        <f>+OTCHET!E502</f>
        <v>0</v>
      </c>
      <c r="F72" s="957">
        <f t="shared" si="3"/>
        <v>0</v>
      </c>
      <c r="G72" s="958">
        <f>+OTCHET!I502</f>
        <v>0</v>
      </c>
      <c r="H72" s="959">
        <f>+OTCHET!J502</f>
        <v>0</v>
      </c>
      <c r="I72" s="959">
        <f>+OTCHET!K502</f>
        <v>0</v>
      </c>
      <c r="J72" s="836"/>
      <c r="K72" s="960" t="s">
        <v>851</v>
      </c>
      <c r="L72" s="955"/>
      <c r="M72" s="852"/>
      <c r="N72" s="853"/>
      <c r="O72" s="853"/>
      <c r="P72" s="853"/>
      <c r="Q72" s="853"/>
      <c r="R72" s="853"/>
      <c r="S72" s="853"/>
      <c r="T72" s="854"/>
      <c r="U72" s="853"/>
      <c r="V72" s="853"/>
    </row>
    <row r="73" spans="1:22" ht="15.75">
      <c r="A73" s="949">
        <v>220</v>
      </c>
      <c r="B73" s="956" t="s">
        <v>56</v>
      </c>
      <c r="C73" s="956" t="s">
        <v>351</v>
      </c>
      <c r="D73" s="956"/>
      <c r="E73" s="957">
        <f>+OTCHET!E542</f>
        <v>0</v>
      </c>
      <c r="F73" s="957">
        <f t="shared" si="3"/>
        <v>0</v>
      </c>
      <c r="G73" s="958">
        <f>+OTCHET!I542</f>
        <v>0</v>
      </c>
      <c r="H73" s="959">
        <f>+OTCHET!J542</f>
        <v>0</v>
      </c>
      <c r="I73" s="959">
        <f>+OTCHET!K542</f>
        <v>0</v>
      </c>
      <c r="J73" s="836"/>
      <c r="K73" s="960" t="s">
        <v>351</v>
      </c>
      <c r="L73" s="955"/>
      <c r="M73" s="852"/>
      <c r="N73" s="853"/>
      <c r="O73" s="853"/>
      <c r="P73" s="853"/>
      <c r="Q73" s="853"/>
      <c r="R73" s="853"/>
      <c r="S73" s="853"/>
      <c r="T73" s="854"/>
      <c r="U73" s="853"/>
      <c r="V73" s="853"/>
    </row>
    <row r="74" spans="1:22" ht="15.75">
      <c r="A74" s="949">
        <v>230</v>
      </c>
      <c r="B74" s="961" t="s">
        <v>362</v>
      </c>
      <c r="C74" s="961" t="s">
        <v>352</v>
      </c>
      <c r="D74" s="961"/>
      <c r="E74" s="957">
        <f>+OTCHET!E581+OTCHET!E582</f>
        <v>0</v>
      </c>
      <c r="F74" s="957">
        <f t="shared" si="3"/>
        <v>0</v>
      </c>
      <c r="G74" s="958">
        <f>+OTCHET!I581+OTCHET!I582</f>
        <v>0</v>
      </c>
      <c r="H74" s="959">
        <f>+OTCHET!J581+OTCHET!J582</f>
        <v>0</v>
      </c>
      <c r="I74" s="959">
        <f>+OTCHET!K581+OTCHET!K582</f>
        <v>0</v>
      </c>
      <c r="J74" s="836"/>
      <c r="K74" s="960" t="s">
        <v>352</v>
      </c>
      <c r="L74" s="955"/>
      <c r="M74" s="852"/>
      <c r="N74" s="853"/>
      <c r="O74" s="853"/>
      <c r="P74" s="853"/>
      <c r="Q74" s="853"/>
      <c r="R74" s="853"/>
      <c r="S74" s="853"/>
      <c r="T74" s="854"/>
      <c r="U74" s="853"/>
      <c r="V74" s="853"/>
    </row>
    <row r="75" spans="1:22" ht="15.75">
      <c r="A75" s="949">
        <v>235</v>
      </c>
      <c r="B75" s="962" t="s">
        <v>58</v>
      </c>
      <c r="C75" s="962" t="s">
        <v>353</v>
      </c>
      <c r="D75" s="962"/>
      <c r="E75" s="963">
        <f>+OTCHET!E583+OTCHET!E584+OTCHET!E585</f>
        <v>0</v>
      </c>
      <c r="F75" s="963">
        <f t="shared" si="3"/>
        <v>0</v>
      </c>
      <c r="G75" s="964">
        <f>+OTCHET!I583+OTCHET!I584+OTCHET!I585</f>
        <v>0</v>
      </c>
      <c r="H75" s="965">
        <f>+OTCHET!J583+OTCHET!J584+OTCHET!J585</f>
        <v>0</v>
      </c>
      <c r="I75" s="965">
        <f>+OTCHET!K583+OTCHET!K584+OTCHET!K585</f>
        <v>0</v>
      </c>
      <c r="J75" s="836"/>
      <c r="K75" s="966" t="s">
        <v>353</v>
      </c>
      <c r="L75" s="955"/>
      <c r="M75" s="852"/>
      <c r="N75" s="853"/>
      <c r="O75" s="853"/>
      <c r="P75" s="853"/>
      <c r="Q75" s="853"/>
      <c r="R75" s="853"/>
      <c r="S75" s="853"/>
      <c r="T75" s="854"/>
      <c r="U75" s="853"/>
      <c r="V75" s="853"/>
    </row>
    <row r="76" spans="1:22" ht="15.75">
      <c r="A76" s="949">
        <v>240</v>
      </c>
      <c r="B76" s="864" t="s">
        <v>57</v>
      </c>
      <c r="C76" s="865" t="s">
        <v>852</v>
      </c>
      <c r="D76" s="864"/>
      <c r="E76" s="897">
        <f>OTCHET!E461</f>
        <v>0</v>
      </c>
      <c r="F76" s="897">
        <f t="shared" si="3"/>
        <v>0</v>
      </c>
      <c r="G76" s="898">
        <f>OTCHET!I461</f>
        <v>0</v>
      </c>
      <c r="H76" s="899">
        <f>OTCHET!J461</f>
        <v>0</v>
      </c>
      <c r="I76" s="899">
        <f>OTCHET!K461</f>
        <v>0</v>
      </c>
      <c r="J76" s="836"/>
      <c r="K76" s="900" t="s">
        <v>852</v>
      </c>
      <c r="L76" s="955"/>
      <c r="M76" s="852"/>
      <c r="N76" s="853"/>
      <c r="O76" s="853"/>
      <c r="P76" s="853"/>
      <c r="Q76" s="853"/>
      <c r="R76" s="853"/>
      <c r="S76" s="853"/>
      <c r="T76" s="854"/>
      <c r="U76" s="853"/>
      <c r="V76" s="853"/>
    </row>
    <row r="77" spans="1:22" ht="15.75">
      <c r="A77" s="949">
        <v>245</v>
      </c>
      <c r="B77" s="858" t="s">
        <v>59</v>
      </c>
      <c r="C77" s="776" t="s">
        <v>71</v>
      </c>
      <c r="D77" s="858"/>
      <c r="E77" s="905">
        <f>SUM(E78:E83)</f>
        <v>0</v>
      </c>
      <c r="F77" s="905">
        <f>SUM(F78:F83)</f>
        <v>0</v>
      </c>
      <c r="G77" s="906">
        <f>SUM(G78:G83)</f>
        <v>0</v>
      </c>
      <c r="H77" s="907">
        <f>SUM(H78:H83)</f>
        <v>0</v>
      </c>
      <c r="I77" s="907">
        <f>SUM(I78:I83)</f>
        <v>0</v>
      </c>
      <c r="J77" s="836"/>
      <c r="K77" s="908" t="s">
        <v>71</v>
      </c>
      <c r="L77" s="955"/>
      <c r="M77" s="852"/>
      <c r="N77" s="853"/>
      <c r="O77" s="853"/>
      <c r="P77" s="853"/>
      <c r="Q77" s="853"/>
      <c r="R77" s="853"/>
      <c r="S77" s="853"/>
      <c r="T77" s="854"/>
      <c r="U77" s="853"/>
      <c r="V77" s="853"/>
    </row>
    <row r="78" spans="1:22" ht="15.75">
      <c r="A78" s="949">
        <v>250</v>
      </c>
      <c r="B78" s="950" t="s">
        <v>60</v>
      </c>
      <c r="C78" s="950" t="s">
        <v>354</v>
      </c>
      <c r="D78" s="950"/>
      <c r="E78" s="951">
        <f>+OTCHET!E466+OTCHET!E469</f>
        <v>0</v>
      </c>
      <c r="F78" s="951">
        <f t="shared" ref="F78:F85" si="4">+G78+H78+I78</f>
        <v>0</v>
      </c>
      <c r="G78" s="952">
        <f>+OTCHET!I466+OTCHET!I469</f>
        <v>0</v>
      </c>
      <c r="H78" s="953">
        <f>+OTCHET!J466+OTCHET!J469</f>
        <v>0</v>
      </c>
      <c r="I78" s="953">
        <f>+OTCHET!K466+OTCHET!K469</f>
        <v>0</v>
      </c>
      <c r="J78" s="836"/>
      <c r="K78" s="954" t="s">
        <v>354</v>
      </c>
      <c r="L78" s="955"/>
      <c r="M78" s="852"/>
      <c r="N78" s="853"/>
      <c r="O78" s="853"/>
      <c r="P78" s="853"/>
      <c r="Q78" s="853"/>
      <c r="R78" s="853"/>
      <c r="S78" s="853"/>
      <c r="T78" s="854"/>
      <c r="U78" s="853"/>
      <c r="V78" s="853"/>
    </row>
    <row r="79" spans="1:22" ht="15.75">
      <c r="A79" s="949">
        <v>260</v>
      </c>
      <c r="B79" s="956" t="s">
        <v>61</v>
      </c>
      <c r="C79" s="956" t="s">
        <v>355</v>
      </c>
      <c r="D79" s="956"/>
      <c r="E79" s="957">
        <f>+OTCHET!E467+OTCHET!E470</f>
        <v>0</v>
      </c>
      <c r="F79" s="957">
        <f t="shared" si="4"/>
        <v>0</v>
      </c>
      <c r="G79" s="958">
        <f>+OTCHET!I467+OTCHET!I470</f>
        <v>0</v>
      </c>
      <c r="H79" s="959">
        <f>+OTCHET!J467+OTCHET!J470</f>
        <v>0</v>
      </c>
      <c r="I79" s="959">
        <f>+OTCHET!K467+OTCHET!K470</f>
        <v>0</v>
      </c>
      <c r="J79" s="836"/>
      <c r="K79" s="960" t="s">
        <v>355</v>
      </c>
      <c r="L79" s="955"/>
      <c r="M79" s="852"/>
      <c r="N79" s="853"/>
      <c r="O79" s="853"/>
      <c r="P79" s="853"/>
      <c r="Q79" s="853"/>
      <c r="R79" s="853"/>
      <c r="S79" s="853"/>
      <c r="T79" s="854"/>
      <c r="U79" s="853"/>
      <c r="V79" s="853"/>
    </row>
    <row r="80" spans="1:22" ht="15.75">
      <c r="A80" s="949">
        <v>265</v>
      </c>
      <c r="B80" s="956" t="s">
        <v>981</v>
      </c>
      <c r="C80" s="956" t="s">
        <v>356</v>
      </c>
      <c r="D80" s="956"/>
      <c r="E80" s="957">
        <f>OTCHET!E471</f>
        <v>0</v>
      </c>
      <c r="F80" s="957">
        <f t="shared" si="4"/>
        <v>0</v>
      </c>
      <c r="G80" s="958">
        <f>OTCHET!I471</f>
        <v>0</v>
      </c>
      <c r="H80" s="959">
        <f>OTCHET!J471</f>
        <v>0</v>
      </c>
      <c r="I80" s="959">
        <f>OTCHET!K471</f>
        <v>0</v>
      </c>
      <c r="J80" s="836"/>
      <c r="K80" s="960" t="s">
        <v>356</v>
      </c>
      <c r="L80" s="955"/>
      <c r="M80" s="852"/>
      <c r="N80" s="853"/>
      <c r="O80" s="853"/>
      <c r="P80" s="853"/>
      <c r="Q80" s="853"/>
      <c r="R80" s="853"/>
      <c r="S80" s="853"/>
      <c r="T80" s="854"/>
      <c r="U80" s="853"/>
      <c r="V80" s="853"/>
    </row>
    <row r="81" spans="1:22" ht="15.75" hidden="1" customHeight="1">
      <c r="A81" s="949"/>
      <c r="B81" s="956"/>
      <c r="C81" s="956"/>
      <c r="D81" s="956"/>
      <c r="E81" s="957"/>
      <c r="F81" s="957">
        <f t="shared" si="4"/>
        <v>0</v>
      </c>
      <c r="G81" s="958"/>
      <c r="H81" s="959"/>
      <c r="I81" s="959"/>
      <c r="J81" s="836"/>
      <c r="K81" s="960"/>
      <c r="L81" s="955"/>
      <c r="M81" s="852"/>
      <c r="N81" s="853"/>
      <c r="O81" s="853"/>
      <c r="P81" s="853"/>
      <c r="Q81" s="853"/>
      <c r="R81" s="853"/>
      <c r="S81" s="853"/>
      <c r="T81" s="854"/>
      <c r="U81" s="853"/>
      <c r="V81" s="853"/>
    </row>
    <row r="82" spans="1:22" ht="15.75">
      <c r="A82" s="949">
        <v>270</v>
      </c>
      <c r="B82" s="956" t="s">
        <v>459</v>
      </c>
      <c r="C82" s="956" t="s">
        <v>357</v>
      </c>
      <c r="D82" s="956"/>
      <c r="E82" s="957">
        <f>+OTCHET!E479</f>
        <v>0</v>
      </c>
      <c r="F82" s="957">
        <f t="shared" si="4"/>
        <v>0</v>
      </c>
      <c r="G82" s="958">
        <f>+OTCHET!I479</f>
        <v>0</v>
      </c>
      <c r="H82" s="959">
        <f>+OTCHET!J479</f>
        <v>0</v>
      </c>
      <c r="I82" s="959">
        <f>+OTCHET!K479</f>
        <v>0</v>
      </c>
      <c r="J82" s="836"/>
      <c r="K82" s="960" t="s">
        <v>357</v>
      </c>
      <c r="L82" s="955"/>
      <c r="M82" s="852"/>
      <c r="N82" s="853"/>
      <c r="O82" s="853"/>
      <c r="P82" s="853"/>
      <c r="Q82" s="853"/>
      <c r="R82" s="853"/>
      <c r="S82" s="853"/>
      <c r="T82" s="854"/>
      <c r="U82" s="853"/>
      <c r="V82" s="853"/>
    </row>
    <row r="83" spans="1:22" ht="15.75">
      <c r="A83" s="949">
        <v>275</v>
      </c>
      <c r="B83" s="967" t="s">
        <v>458</v>
      </c>
      <c r="C83" s="967" t="s">
        <v>358</v>
      </c>
      <c r="D83" s="967"/>
      <c r="E83" s="963">
        <f>+OTCHET!E480</f>
        <v>0</v>
      </c>
      <c r="F83" s="963">
        <f t="shared" si="4"/>
        <v>0</v>
      </c>
      <c r="G83" s="964">
        <f>+OTCHET!I480</f>
        <v>0</v>
      </c>
      <c r="H83" s="965">
        <f>+OTCHET!J480</f>
        <v>0</v>
      </c>
      <c r="I83" s="965">
        <f>+OTCHET!K480</f>
        <v>0</v>
      </c>
      <c r="J83" s="836"/>
      <c r="K83" s="966" t="s">
        <v>358</v>
      </c>
      <c r="L83" s="955"/>
      <c r="M83" s="852"/>
      <c r="N83" s="853"/>
      <c r="O83" s="853"/>
      <c r="P83" s="853"/>
      <c r="Q83" s="853"/>
      <c r="R83" s="853"/>
      <c r="S83" s="853"/>
      <c r="T83" s="854"/>
      <c r="U83" s="853"/>
      <c r="V83" s="853"/>
    </row>
    <row r="84" spans="1:22" ht="15.75">
      <c r="A84" s="949">
        <v>280</v>
      </c>
      <c r="B84" s="864" t="s">
        <v>982</v>
      </c>
      <c r="C84" s="865" t="s">
        <v>853</v>
      </c>
      <c r="D84" s="864"/>
      <c r="E84" s="897">
        <f>OTCHET!E535</f>
        <v>0</v>
      </c>
      <c r="F84" s="897">
        <f t="shared" si="4"/>
        <v>0</v>
      </c>
      <c r="G84" s="898">
        <f>OTCHET!I535</f>
        <v>0</v>
      </c>
      <c r="H84" s="899">
        <f>OTCHET!J535</f>
        <v>0</v>
      </c>
      <c r="I84" s="899">
        <f>OTCHET!K535</f>
        <v>0</v>
      </c>
      <c r="J84" s="836"/>
      <c r="K84" s="900" t="s">
        <v>853</v>
      </c>
      <c r="L84" s="955"/>
      <c r="M84" s="852"/>
      <c r="N84" s="853"/>
      <c r="O84" s="853"/>
      <c r="P84" s="853"/>
      <c r="Q84" s="853"/>
      <c r="R84" s="853"/>
      <c r="S84" s="853"/>
      <c r="T84" s="854"/>
      <c r="U84" s="853"/>
      <c r="V84" s="853"/>
    </row>
    <row r="85" spans="1:22" ht="15.75">
      <c r="A85" s="949">
        <v>285</v>
      </c>
      <c r="B85" s="856" t="s">
        <v>983</v>
      </c>
      <c r="C85" s="857" t="s">
        <v>854</v>
      </c>
      <c r="D85" s="856"/>
      <c r="E85" s="901">
        <f>OTCHET!E536</f>
        <v>0</v>
      </c>
      <c r="F85" s="901">
        <f t="shared" si="4"/>
        <v>0</v>
      </c>
      <c r="G85" s="902">
        <f>OTCHET!I536</f>
        <v>0</v>
      </c>
      <c r="H85" s="903">
        <f>OTCHET!J536</f>
        <v>0</v>
      </c>
      <c r="I85" s="903">
        <f>OTCHET!K536</f>
        <v>0</v>
      </c>
      <c r="J85" s="836"/>
      <c r="K85" s="904" t="s">
        <v>854</v>
      </c>
      <c r="L85" s="955"/>
      <c r="M85" s="852"/>
      <c r="N85" s="853"/>
      <c r="O85" s="853"/>
      <c r="P85" s="853"/>
      <c r="Q85" s="853"/>
      <c r="R85" s="853"/>
      <c r="S85" s="853"/>
      <c r="T85" s="854"/>
      <c r="U85" s="853"/>
      <c r="V85" s="853"/>
    </row>
    <row r="86" spans="1:22" ht="15.75">
      <c r="A86" s="949">
        <v>290</v>
      </c>
      <c r="B86" s="858" t="s">
        <v>860</v>
      </c>
      <c r="C86" s="776" t="s">
        <v>315</v>
      </c>
      <c r="D86" s="858"/>
      <c r="E86" s="905">
        <f>+E87+E88</f>
        <v>0</v>
      </c>
      <c r="F86" s="905">
        <f>+F87+F88</f>
        <v>4032</v>
      </c>
      <c r="G86" s="906">
        <f>+G87+G88</f>
        <v>4032</v>
      </c>
      <c r="H86" s="907">
        <f>+H87+H88</f>
        <v>0</v>
      </c>
      <c r="I86" s="907">
        <f>+I87+I88</f>
        <v>0</v>
      </c>
      <c r="J86" s="836"/>
      <c r="K86" s="908" t="s">
        <v>315</v>
      </c>
      <c r="L86" s="955"/>
      <c r="M86" s="852"/>
      <c r="N86" s="853"/>
      <c r="O86" s="853"/>
      <c r="P86" s="853"/>
      <c r="Q86" s="853"/>
      <c r="R86" s="853"/>
      <c r="S86" s="853"/>
      <c r="T86" s="854"/>
      <c r="U86" s="853"/>
      <c r="V86" s="853"/>
    </row>
    <row r="87" spans="1:22" ht="15.75">
      <c r="A87" s="949">
        <v>295</v>
      </c>
      <c r="B87" s="950" t="s">
        <v>859</v>
      </c>
      <c r="C87" s="950" t="s">
        <v>316</v>
      </c>
      <c r="D87" s="968"/>
      <c r="E87" s="951">
        <f>+OTCHET!E503+OTCHET!E512+OTCHET!E516+OTCHET!E543</f>
        <v>0</v>
      </c>
      <c r="F87" s="951">
        <f t="shared" ref="F87:F96" si="5">+G87+H87+I87</f>
        <v>0</v>
      </c>
      <c r="G87" s="952">
        <f>+OTCHET!I503+OTCHET!I512+OTCHET!I516+OTCHET!I543</f>
        <v>0</v>
      </c>
      <c r="H87" s="953">
        <f>+OTCHET!J503+OTCHET!J512+OTCHET!J516+OTCHET!J543</f>
        <v>0</v>
      </c>
      <c r="I87" s="953">
        <f>+OTCHET!K503+OTCHET!K512+OTCHET!K516+OTCHET!K543</f>
        <v>0</v>
      </c>
      <c r="J87" s="836"/>
      <c r="K87" s="954" t="s">
        <v>316</v>
      </c>
      <c r="L87" s="955"/>
      <c r="M87" s="852"/>
      <c r="N87" s="853"/>
      <c r="O87" s="853"/>
      <c r="P87" s="853"/>
      <c r="Q87" s="853"/>
      <c r="R87" s="853"/>
      <c r="S87" s="853"/>
      <c r="T87" s="854"/>
      <c r="U87" s="853"/>
      <c r="V87" s="853"/>
    </row>
    <row r="88" spans="1:22" ht="15.75">
      <c r="A88" s="949">
        <v>300</v>
      </c>
      <c r="B88" s="967" t="s">
        <v>63</v>
      </c>
      <c r="C88" s="967" t="s">
        <v>179</v>
      </c>
      <c r="D88" s="969"/>
      <c r="E88" s="963">
        <f>+OTCHET!E521+OTCHET!E524+OTCHET!E544</f>
        <v>0</v>
      </c>
      <c r="F88" s="963">
        <f t="shared" si="5"/>
        <v>4032</v>
      </c>
      <c r="G88" s="964">
        <f>+OTCHET!I521+OTCHET!I524+OTCHET!I544</f>
        <v>4032</v>
      </c>
      <c r="H88" s="965">
        <f>+OTCHET!J521+OTCHET!J524+OTCHET!J544</f>
        <v>0</v>
      </c>
      <c r="I88" s="965">
        <f>+OTCHET!K521+OTCHET!K524+OTCHET!K544</f>
        <v>0</v>
      </c>
      <c r="J88" s="836"/>
      <c r="K88" s="966" t="s">
        <v>179</v>
      </c>
      <c r="L88" s="955"/>
      <c r="M88" s="852"/>
      <c r="N88" s="853"/>
      <c r="O88" s="853"/>
      <c r="P88" s="853"/>
      <c r="Q88" s="853"/>
      <c r="R88" s="853"/>
      <c r="S88" s="853"/>
      <c r="T88" s="854"/>
      <c r="U88" s="853"/>
      <c r="V88" s="853"/>
    </row>
    <row r="89" spans="1:22" ht="15.75">
      <c r="A89" s="949">
        <v>310</v>
      </c>
      <c r="B89" s="864" t="s">
        <v>719</v>
      </c>
      <c r="C89" s="865" t="s">
        <v>855</v>
      </c>
      <c r="D89" s="970"/>
      <c r="E89" s="897">
        <f>OTCHET!E531</f>
        <v>0</v>
      </c>
      <c r="F89" s="897">
        <f t="shared" si="5"/>
        <v>0</v>
      </c>
      <c r="G89" s="898">
        <f>OTCHET!I531</f>
        <v>0</v>
      </c>
      <c r="H89" s="899">
        <f>OTCHET!J531</f>
        <v>0</v>
      </c>
      <c r="I89" s="899">
        <f>OTCHET!K531</f>
        <v>0</v>
      </c>
      <c r="J89" s="836"/>
      <c r="K89" s="900" t="s">
        <v>855</v>
      </c>
      <c r="L89" s="955"/>
      <c r="M89" s="852"/>
      <c r="N89" s="853"/>
      <c r="O89" s="853"/>
      <c r="P89" s="853"/>
      <c r="Q89" s="853"/>
      <c r="R89" s="853"/>
      <c r="S89" s="853"/>
      <c r="T89" s="854"/>
      <c r="U89" s="853"/>
      <c r="V89" s="853"/>
    </row>
    <row r="90" spans="1:22" ht="15.75">
      <c r="A90" s="949">
        <v>320</v>
      </c>
      <c r="B90" s="856" t="s">
        <v>858</v>
      </c>
      <c r="C90" s="857" t="s">
        <v>359</v>
      </c>
      <c r="D90" s="856"/>
      <c r="E90" s="901">
        <f>+OTCHET!E567+OTCHET!E568+OTCHET!E569+OTCHET!E570+OTCHET!E571+OTCHET!E572</f>
        <v>0</v>
      </c>
      <c r="F90" s="901">
        <f t="shared" si="5"/>
        <v>0</v>
      </c>
      <c r="G90" s="902">
        <f>+OTCHET!I567+OTCHET!I568+OTCHET!I569+OTCHET!I570+OTCHET!I571+OTCHET!I572</f>
        <v>0</v>
      </c>
      <c r="H90" s="903">
        <f>+OTCHET!J567+OTCHET!J568+OTCHET!J569+OTCHET!J570+OTCHET!J571+OTCHET!J572</f>
        <v>0</v>
      </c>
      <c r="I90" s="903">
        <f>+OTCHET!K567+OTCHET!K568+OTCHET!K569+OTCHET!K570+OTCHET!K571+OTCHET!K572</f>
        <v>0</v>
      </c>
      <c r="J90" s="836"/>
      <c r="K90" s="904" t="s">
        <v>359</v>
      </c>
      <c r="L90" s="955"/>
      <c r="M90" s="852"/>
      <c r="N90" s="853"/>
      <c r="O90" s="853"/>
      <c r="P90" s="853"/>
      <c r="Q90" s="853"/>
      <c r="R90" s="853"/>
      <c r="S90" s="853"/>
      <c r="T90" s="854"/>
      <c r="U90" s="853"/>
      <c r="V90" s="853"/>
    </row>
    <row r="91" spans="1:22" ht="15.75">
      <c r="A91" s="949">
        <v>330</v>
      </c>
      <c r="B91" s="971" t="s">
        <v>857</v>
      </c>
      <c r="C91" s="971" t="s">
        <v>360</v>
      </c>
      <c r="D91" s="971"/>
      <c r="E91" s="815">
        <f>+OTCHET!E573+OTCHET!E574+OTCHET!E575+OTCHET!E576+OTCHET!E577+OTCHET!E578+OTCHET!E579</f>
        <v>0</v>
      </c>
      <c r="F91" s="815">
        <f t="shared" si="5"/>
        <v>-68749</v>
      </c>
      <c r="G91" s="816">
        <f>+OTCHET!I573+OTCHET!I574+OTCHET!I575+OTCHET!I576+OTCHET!I577+OTCHET!I578+OTCHET!I579</f>
        <v>-55864</v>
      </c>
      <c r="H91" s="817">
        <f>+OTCHET!J573+OTCHET!J574+OTCHET!J575+OTCHET!J576+OTCHET!J577+OTCHET!J578+OTCHET!J579</f>
        <v>-12885</v>
      </c>
      <c r="I91" s="817">
        <f>+OTCHET!K573+OTCHET!K574+OTCHET!K575+OTCHET!K576+OTCHET!K577+OTCHET!K578+OTCHET!K579</f>
        <v>0</v>
      </c>
      <c r="J91" s="836"/>
      <c r="K91" s="818" t="s">
        <v>360</v>
      </c>
      <c r="L91" s="955"/>
      <c r="M91" s="852"/>
      <c r="N91" s="853"/>
      <c r="O91" s="853"/>
      <c r="P91" s="853"/>
      <c r="Q91" s="853"/>
      <c r="R91" s="853"/>
      <c r="S91" s="853"/>
      <c r="T91" s="854"/>
      <c r="U91" s="853"/>
      <c r="V91" s="853"/>
    </row>
    <row r="92" spans="1:22" ht="15.75">
      <c r="A92" s="949">
        <v>335</v>
      </c>
      <c r="B92" s="857" t="s">
        <v>856</v>
      </c>
      <c r="C92" s="857" t="s">
        <v>361</v>
      </c>
      <c r="D92" s="971"/>
      <c r="E92" s="815">
        <f>+OTCHET!E580</f>
        <v>0</v>
      </c>
      <c r="F92" s="815">
        <f t="shared" si="5"/>
        <v>0</v>
      </c>
      <c r="G92" s="816">
        <f>+OTCHET!I580</f>
        <v>0</v>
      </c>
      <c r="H92" s="817">
        <f>+OTCHET!J580</f>
        <v>0</v>
      </c>
      <c r="I92" s="817">
        <f>+OTCHET!K580</f>
        <v>0</v>
      </c>
      <c r="J92" s="836"/>
      <c r="K92" s="818" t="s">
        <v>361</v>
      </c>
      <c r="L92" s="955"/>
      <c r="M92" s="852"/>
      <c r="N92" s="853"/>
      <c r="O92" s="853"/>
      <c r="P92" s="853"/>
      <c r="Q92" s="853"/>
      <c r="R92" s="853"/>
      <c r="S92" s="853"/>
      <c r="T92" s="854"/>
      <c r="U92" s="853"/>
      <c r="V92" s="853"/>
    </row>
    <row r="93" spans="1:22" ht="15.75">
      <c r="A93" s="949">
        <v>340</v>
      </c>
      <c r="B93" s="857" t="s">
        <v>367</v>
      </c>
      <c r="C93" s="857" t="s">
        <v>368</v>
      </c>
      <c r="D93" s="857"/>
      <c r="E93" s="815">
        <f>+OTCHET!E587+OTCHET!E588</f>
        <v>0</v>
      </c>
      <c r="F93" s="815">
        <f t="shared" si="5"/>
        <v>0</v>
      </c>
      <c r="G93" s="816">
        <f>+OTCHET!I587+OTCHET!I588</f>
        <v>0</v>
      </c>
      <c r="H93" s="817">
        <f>+OTCHET!J587+OTCHET!J588</f>
        <v>0</v>
      </c>
      <c r="I93" s="817">
        <f>+OTCHET!K587+OTCHET!K588</f>
        <v>0</v>
      </c>
      <c r="J93" s="836"/>
      <c r="K93" s="818" t="s">
        <v>368</v>
      </c>
      <c r="L93" s="955"/>
      <c r="M93" s="852"/>
      <c r="N93" s="853"/>
      <c r="O93" s="853"/>
      <c r="P93" s="853"/>
      <c r="Q93" s="853"/>
      <c r="R93" s="853"/>
      <c r="S93" s="853"/>
      <c r="T93" s="854"/>
      <c r="U93" s="853"/>
      <c r="V93" s="853"/>
    </row>
    <row r="94" spans="1:22" ht="15.75">
      <c r="A94" s="949">
        <v>345</v>
      </c>
      <c r="B94" s="857" t="s">
        <v>369</v>
      </c>
      <c r="C94" s="971" t="s">
        <v>370</v>
      </c>
      <c r="D94" s="857"/>
      <c r="E94" s="815">
        <f>+OTCHET!E589+OTCHET!E590</f>
        <v>0</v>
      </c>
      <c r="F94" s="815">
        <f t="shared" si="5"/>
        <v>0</v>
      </c>
      <c r="G94" s="816">
        <f>+OTCHET!I589+OTCHET!I590</f>
        <v>0</v>
      </c>
      <c r="H94" s="817">
        <f>+OTCHET!J589+OTCHET!J590</f>
        <v>0</v>
      </c>
      <c r="I94" s="817">
        <f>+OTCHET!K589+OTCHET!K590</f>
        <v>0</v>
      </c>
      <c r="J94" s="836"/>
      <c r="K94" s="818" t="s">
        <v>370</v>
      </c>
      <c r="L94" s="955"/>
      <c r="M94" s="852"/>
      <c r="N94" s="853"/>
      <c r="O94" s="853"/>
      <c r="P94" s="853"/>
      <c r="Q94" s="853"/>
      <c r="R94" s="853"/>
      <c r="S94" s="853"/>
      <c r="T94" s="854"/>
      <c r="U94" s="853"/>
      <c r="V94" s="853"/>
    </row>
    <row r="95" spans="1:22" ht="15.75">
      <c r="A95" s="949">
        <v>350</v>
      </c>
      <c r="B95" s="776" t="s">
        <v>984</v>
      </c>
      <c r="C95" s="776" t="s">
        <v>64</v>
      </c>
      <c r="D95" s="776"/>
      <c r="E95" s="777">
        <f>OTCHET!E591</f>
        <v>0</v>
      </c>
      <c r="F95" s="777">
        <f t="shared" si="5"/>
        <v>0</v>
      </c>
      <c r="G95" s="778">
        <f>OTCHET!I591</f>
        <v>0</v>
      </c>
      <c r="H95" s="779">
        <f>OTCHET!J591</f>
        <v>0</v>
      </c>
      <c r="I95" s="779">
        <f>OTCHET!K591</f>
        <v>0</v>
      </c>
      <c r="J95" s="836"/>
      <c r="K95" s="780" t="s">
        <v>64</v>
      </c>
      <c r="L95" s="955"/>
      <c r="M95" s="852"/>
      <c r="N95" s="853"/>
      <c r="O95" s="853"/>
      <c r="P95" s="853"/>
      <c r="Q95" s="853"/>
      <c r="R95" s="853"/>
      <c r="S95" s="853"/>
      <c r="T95" s="854"/>
      <c r="U95" s="853"/>
      <c r="V95" s="853"/>
    </row>
    <row r="96" spans="1:22" ht="16.5" thickBot="1">
      <c r="A96" s="972">
        <v>355</v>
      </c>
      <c r="B96" s="973" t="s">
        <v>548</v>
      </c>
      <c r="C96" s="973" t="s">
        <v>547</v>
      </c>
      <c r="D96" s="973"/>
      <c r="E96" s="1482">
        <f>+OTCHET!E594</f>
        <v>0</v>
      </c>
      <c r="F96" s="1482">
        <f t="shared" si="5"/>
        <v>0</v>
      </c>
      <c r="G96" s="1483">
        <f>+OTCHET!I594</f>
        <v>0</v>
      </c>
      <c r="H96" s="1484">
        <f>+OTCHET!J594</f>
        <v>0</v>
      </c>
      <c r="I96" s="1485">
        <f>+OTCHET!K594</f>
        <v>0</v>
      </c>
      <c r="J96" s="836"/>
      <c r="K96" s="1486" t="s">
        <v>547</v>
      </c>
      <c r="L96" s="974"/>
      <c r="M96" s="852"/>
      <c r="N96" s="853"/>
      <c r="O96" s="853"/>
      <c r="P96" s="853"/>
      <c r="Q96" s="853"/>
      <c r="R96" s="853"/>
      <c r="S96" s="853"/>
      <c r="T96" s="854"/>
      <c r="U96" s="853"/>
      <c r="V96" s="853"/>
    </row>
    <row r="97" spans="2:22" ht="16.5" hidden="1" thickBot="1">
      <c r="B97" s="975" t="s">
        <v>836</v>
      </c>
      <c r="C97" s="975"/>
      <c r="D97" s="975"/>
      <c r="E97" s="976"/>
      <c r="F97" s="976"/>
      <c r="G97" s="976"/>
      <c r="H97" s="976"/>
      <c r="I97" s="976"/>
      <c r="J97" s="977"/>
      <c r="K97" s="975"/>
      <c r="L97" s="851"/>
      <c r="M97" s="852"/>
      <c r="N97" s="853"/>
      <c r="O97" s="853"/>
      <c r="P97" s="853"/>
      <c r="Q97" s="853"/>
      <c r="R97" s="853"/>
      <c r="S97" s="853"/>
      <c r="T97" s="854"/>
      <c r="U97" s="853"/>
      <c r="V97" s="853"/>
    </row>
    <row r="98" spans="2:22" ht="16.5" hidden="1" thickBot="1">
      <c r="B98" s="975" t="s">
        <v>837</v>
      </c>
      <c r="C98" s="975"/>
      <c r="D98" s="975"/>
      <c r="E98" s="976"/>
      <c r="F98" s="976"/>
      <c r="G98" s="976"/>
      <c r="H98" s="976"/>
      <c r="I98" s="976"/>
      <c r="J98" s="977"/>
      <c r="K98" s="975"/>
      <c r="L98" s="851"/>
      <c r="M98" s="852"/>
      <c r="N98" s="853"/>
      <c r="O98" s="853"/>
      <c r="P98" s="853"/>
      <c r="Q98" s="853"/>
      <c r="R98" s="853"/>
      <c r="S98" s="853"/>
      <c r="T98" s="854"/>
      <c r="U98" s="853"/>
      <c r="V98" s="853"/>
    </row>
    <row r="99" spans="2:22" ht="16.5" hidden="1" thickBot="1">
      <c r="B99" s="975" t="s">
        <v>838</v>
      </c>
      <c r="C99" s="975"/>
      <c r="D99" s="975"/>
      <c r="E99" s="976"/>
      <c r="F99" s="976"/>
      <c r="G99" s="976"/>
      <c r="H99" s="976"/>
      <c r="I99" s="976"/>
      <c r="J99" s="977"/>
      <c r="K99" s="975"/>
      <c r="L99" s="851"/>
      <c r="M99" s="852"/>
      <c r="N99" s="853"/>
      <c r="O99" s="853"/>
      <c r="P99" s="853"/>
      <c r="Q99" s="853"/>
      <c r="R99" s="853"/>
      <c r="S99" s="853"/>
      <c r="T99" s="854"/>
      <c r="U99" s="853"/>
      <c r="V99" s="853"/>
    </row>
    <row r="100" spans="2:22" ht="16.5" hidden="1" thickBot="1">
      <c r="B100" s="978" t="s">
        <v>839</v>
      </c>
      <c r="C100" s="979"/>
      <c r="D100" s="979"/>
      <c r="E100" s="976"/>
      <c r="F100" s="976"/>
      <c r="G100" s="976"/>
      <c r="H100" s="976"/>
      <c r="I100" s="976"/>
      <c r="J100" s="977"/>
      <c r="K100" s="979"/>
      <c r="L100" s="851"/>
      <c r="M100" s="852"/>
      <c r="N100" s="853"/>
      <c r="O100" s="853"/>
      <c r="P100" s="853"/>
      <c r="Q100" s="853"/>
      <c r="R100" s="853"/>
      <c r="S100" s="853"/>
      <c r="T100" s="854"/>
      <c r="U100" s="853"/>
      <c r="V100" s="853"/>
    </row>
    <row r="101" spans="2:22" ht="16.5" hidden="1" thickBot="1">
      <c r="B101" s="978"/>
      <c r="C101" s="978"/>
      <c r="D101" s="978"/>
      <c r="E101" s="980"/>
      <c r="F101" s="980"/>
      <c r="G101" s="980"/>
      <c r="H101" s="980"/>
      <c r="I101" s="980"/>
      <c r="J101" s="855"/>
      <c r="K101" s="978"/>
      <c r="L101" s="775"/>
      <c r="M101" s="852"/>
      <c r="N101" s="853"/>
      <c r="O101" s="853"/>
      <c r="P101" s="853"/>
      <c r="Q101" s="853"/>
      <c r="R101" s="853"/>
      <c r="S101" s="853"/>
      <c r="T101" s="854"/>
      <c r="U101" s="853"/>
      <c r="V101" s="853"/>
    </row>
    <row r="102" spans="2:22" ht="16.5" hidden="1" thickBot="1">
      <c r="B102" s="979" t="s">
        <v>840</v>
      </c>
      <c r="C102" s="979"/>
      <c r="D102" s="979"/>
      <c r="E102" s="980"/>
      <c r="F102" s="980"/>
      <c r="G102" s="980"/>
      <c r="H102" s="980"/>
      <c r="I102" s="980"/>
      <c r="J102" s="855"/>
      <c r="K102" s="979"/>
      <c r="L102" s="775"/>
      <c r="M102" s="852"/>
      <c r="N102" s="853"/>
      <c r="O102" s="853"/>
      <c r="P102" s="853"/>
      <c r="Q102" s="853"/>
      <c r="R102" s="853"/>
      <c r="S102" s="853"/>
      <c r="T102" s="854"/>
      <c r="U102" s="853"/>
      <c r="V102" s="853"/>
    </row>
    <row r="103" spans="2:22" ht="16.5" hidden="1" thickBot="1">
      <c r="B103" s="975" t="s">
        <v>838</v>
      </c>
      <c r="C103" s="975"/>
      <c r="D103" s="975"/>
      <c r="E103" s="980"/>
      <c r="F103" s="981"/>
      <c r="G103" s="981"/>
      <c r="H103" s="981"/>
      <c r="I103" s="980"/>
      <c r="J103" s="855"/>
      <c r="K103" s="975"/>
      <c r="L103" s="775"/>
      <c r="M103" s="852"/>
      <c r="N103" s="853"/>
      <c r="O103" s="853"/>
      <c r="P103" s="853"/>
      <c r="Q103" s="853"/>
      <c r="R103" s="853"/>
      <c r="S103" s="853"/>
      <c r="T103" s="854"/>
      <c r="U103" s="853"/>
      <c r="V103" s="853"/>
    </row>
    <row r="104" spans="2:22" ht="16.5" hidden="1" thickBot="1">
      <c r="B104" s="978" t="s">
        <v>839</v>
      </c>
      <c r="C104" s="978"/>
      <c r="D104" s="978"/>
      <c r="E104" s="980"/>
      <c r="F104" s="981"/>
      <c r="G104" s="981"/>
      <c r="H104" s="981"/>
      <c r="I104" s="980"/>
      <c r="J104" s="982"/>
      <c r="K104" s="978"/>
      <c r="L104" s="775"/>
      <c r="M104" s="852"/>
      <c r="N104" s="853"/>
      <c r="O104" s="853"/>
      <c r="P104" s="853"/>
      <c r="Q104" s="853"/>
      <c r="R104" s="853"/>
      <c r="S104" s="853"/>
      <c r="T104" s="854"/>
      <c r="U104" s="853"/>
      <c r="V104" s="853"/>
    </row>
    <row r="105" spans="2:22" ht="16.5" thickTop="1">
      <c r="B105" s="557">
        <f>+IF(+SUM(E$65:I$65)=0,0,"Контрола: дефицит/излишък = финансиране с обратен знак (V. + VІ. = 0)")</f>
        <v>0</v>
      </c>
      <c r="C105" s="983"/>
      <c r="D105" s="983"/>
      <c r="E105" s="984">
        <f>+E$64+E$66</f>
        <v>0</v>
      </c>
      <c r="F105" s="984">
        <f>+F$64+F$66</f>
        <v>0</v>
      </c>
      <c r="G105" s="985">
        <f>+G$64+G$66</f>
        <v>0</v>
      </c>
      <c r="H105" s="985">
        <f>+H$64+H$66</f>
        <v>0</v>
      </c>
      <c r="I105" s="985">
        <f>+I$64+I$66</f>
        <v>0</v>
      </c>
      <c r="J105" s="982"/>
      <c r="K105" s="986"/>
      <c r="L105" s="775"/>
      <c r="M105" s="852"/>
      <c r="N105" s="853"/>
      <c r="O105" s="853"/>
      <c r="P105" s="853"/>
      <c r="Q105" s="853"/>
      <c r="R105" s="853"/>
      <c r="S105" s="853"/>
      <c r="T105" s="854"/>
      <c r="U105" s="853"/>
      <c r="V105" s="853"/>
    </row>
    <row r="106" spans="2:22" ht="15.75">
      <c r="B106" s="986"/>
      <c r="C106" s="986"/>
      <c r="D106" s="986"/>
      <c r="E106" s="987"/>
      <c r="F106" s="988"/>
      <c r="G106" s="989"/>
      <c r="H106" s="689"/>
      <c r="I106" s="689"/>
      <c r="J106" s="982"/>
      <c r="K106" s="986"/>
      <c r="L106" s="775"/>
      <c r="M106" s="843"/>
      <c r="N106" s="853"/>
      <c r="O106" s="853"/>
      <c r="P106" s="853"/>
      <c r="Q106" s="853"/>
      <c r="R106" s="853"/>
      <c r="S106" s="853"/>
      <c r="T106" s="854"/>
      <c r="U106" s="853"/>
      <c r="V106" s="853"/>
    </row>
    <row r="107" spans="2:22" ht="19.5" customHeight="1">
      <c r="B107" s="1370">
        <f>+OTCHET!H605</f>
        <v>0</v>
      </c>
      <c r="C107" s="986"/>
      <c r="D107" s="986"/>
      <c r="E107" s="669"/>
      <c r="F107" s="703"/>
      <c r="G107" s="1375">
        <f>+OTCHET!E605</f>
        <v>0</v>
      </c>
      <c r="H107" s="1375">
        <f>+OTCHET!F605</f>
        <v>0</v>
      </c>
      <c r="I107" s="990"/>
      <c r="J107" s="982"/>
      <c r="K107" s="986"/>
      <c r="L107" s="775"/>
      <c r="M107" s="843"/>
      <c r="N107" s="853"/>
      <c r="O107" s="853"/>
      <c r="P107" s="853"/>
      <c r="Q107" s="853"/>
      <c r="R107" s="853"/>
      <c r="S107" s="853"/>
      <c r="T107" s="854"/>
      <c r="U107" s="853"/>
      <c r="V107" s="853"/>
    </row>
    <row r="108" spans="2:22" ht="15.75">
      <c r="B108" s="991" t="s">
        <v>985</v>
      </c>
      <c r="C108" s="992"/>
      <c r="D108" s="992"/>
      <c r="E108" s="993"/>
      <c r="F108" s="993"/>
      <c r="G108" s="1852" t="s">
        <v>986</v>
      </c>
      <c r="H108" s="1852"/>
      <c r="I108" s="994"/>
      <c r="J108" s="982"/>
      <c r="K108" s="986"/>
      <c r="L108" s="775"/>
      <c r="M108" s="843"/>
      <c r="N108" s="853"/>
      <c r="O108" s="853"/>
      <c r="P108" s="853"/>
      <c r="Q108" s="853"/>
      <c r="R108" s="853"/>
      <c r="S108" s="853"/>
      <c r="T108" s="854"/>
      <c r="U108" s="853"/>
      <c r="V108" s="853"/>
    </row>
    <row r="109" spans="2:22" ht="17.25" customHeight="1">
      <c r="B109" s="995" t="s">
        <v>878</v>
      </c>
      <c r="C109" s="687"/>
      <c r="D109" s="687"/>
      <c r="E109" s="996"/>
      <c r="F109" s="997"/>
      <c r="G109" s="689"/>
      <c r="H109" s="689"/>
      <c r="I109" s="689"/>
      <c r="J109" s="982"/>
      <c r="K109" s="986"/>
      <c r="L109" s="775"/>
      <c r="M109" s="843"/>
      <c r="N109" s="853"/>
      <c r="O109" s="853"/>
      <c r="P109" s="853"/>
      <c r="Q109" s="853"/>
      <c r="R109" s="853"/>
      <c r="S109" s="853"/>
      <c r="T109" s="854"/>
      <c r="U109" s="853"/>
      <c r="V109" s="853"/>
    </row>
    <row r="110" spans="2:22" ht="17.25" customHeight="1">
      <c r="B110" s="990"/>
      <c r="C110" s="998"/>
      <c r="D110" s="986"/>
      <c r="E110" s="1853">
        <f>+OTCHET!D603</f>
        <v>0</v>
      </c>
      <c r="F110" s="1853"/>
      <c r="G110" s="689"/>
      <c r="H110" s="689"/>
      <c r="I110" s="689"/>
      <c r="J110" s="982"/>
      <c r="K110" s="986"/>
      <c r="L110" s="775"/>
      <c r="M110" s="843"/>
      <c r="N110" s="853"/>
      <c r="O110" s="853"/>
      <c r="P110" s="853"/>
      <c r="Q110" s="853"/>
      <c r="R110" s="853"/>
      <c r="S110" s="853"/>
      <c r="T110" s="854"/>
      <c r="U110" s="853"/>
      <c r="V110" s="853"/>
    </row>
    <row r="111" spans="2:22" ht="19.5" customHeight="1">
      <c r="B111" s="687"/>
      <c r="E111" s="689"/>
      <c r="F111" s="689"/>
      <c r="G111" s="689"/>
      <c r="H111" s="689"/>
      <c r="I111" s="689"/>
      <c r="J111" s="982"/>
      <c r="K111" s="998"/>
      <c r="L111" s="775"/>
      <c r="M111" s="843"/>
      <c r="N111" s="853"/>
      <c r="O111" s="853"/>
      <c r="P111" s="853"/>
      <c r="Q111" s="853"/>
      <c r="R111" s="853"/>
      <c r="S111" s="853"/>
      <c r="T111" s="854"/>
      <c r="U111" s="853"/>
      <c r="V111" s="853"/>
    </row>
    <row r="112" spans="2:22" ht="15.75" customHeight="1">
      <c r="E112" s="689"/>
      <c r="F112" s="689"/>
      <c r="G112" s="689"/>
      <c r="H112" s="689"/>
      <c r="I112" s="689"/>
      <c r="J112" s="982"/>
      <c r="K112" s="986"/>
      <c r="L112" s="775"/>
      <c r="M112" s="843"/>
      <c r="N112" s="853"/>
      <c r="O112" s="853"/>
      <c r="P112" s="853"/>
      <c r="Q112" s="853"/>
      <c r="R112" s="853"/>
      <c r="S112" s="853"/>
      <c r="T112" s="854"/>
      <c r="U112" s="853"/>
      <c r="V112" s="853"/>
    </row>
    <row r="113" spans="1:22" ht="15.75">
      <c r="B113" s="999" t="s">
        <v>876</v>
      </c>
      <c r="C113" s="986"/>
      <c r="D113" s="986"/>
      <c r="E113" s="997"/>
      <c r="F113" s="997"/>
      <c r="G113" s="689"/>
      <c r="H113" s="999" t="s">
        <v>879</v>
      </c>
      <c r="I113" s="1000"/>
      <c r="J113" s="982"/>
      <c r="K113" s="1001"/>
      <c r="L113" s="775"/>
      <c r="M113" s="843"/>
      <c r="N113" s="853"/>
      <c r="O113" s="853"/>
      <c r="P113" s="853"/>
      <c r="Q113" s="853"/>
      <c r="R113" s="853"/>
      <c r="S113" s="853"/>
      <c r="T113" s="854"/>
      <c r="U113" s="853"/>
      <c r="V113" s="853"/>
    </row>
    <row r="114" spans="1:22" ht="18" customHeight="1">
      <c r="E114" s="1853">
        <f>+OTCHET!G600</f>
        <v>0</v>
      </c>
      <c r="F114" s="1853"/>
      <c r="G114" s="1002"/>
      <c r="H114" s="689"/>
      <c r="I114" s="1374">
        <f>+OTCHET!G603</f>
        <v>0</v>
      </c>
      <c r="J114" s="982"/>
      <c r="K114" s="1003"/>
      <c r="L114" s="775"/>
      <c r="M114" s="843"/>
      <c r="N114" s="853"/>
      <c r="O114" s="853"/>
      <c r="P114" s="853"/>
      <c r="Q114" s="853"/>
      <c r="R114" s="853"/>
      <c r="S114" s="853"/>
      <c r="T114" s="854"/>
      <c r="U114" s="853"/>
      <c r="V114" s="853"/>
    </row>
    <row r="115" spans="1:22">
      <c r="A115" s="1004"/>
      <c r="B115" s="1004"/>
      <c r="C115" s="1004"/>
      <c r="D115" s="1004"/>
      <c r="E115" s="1005"/>
      <c r="F115" s="1005"/>
      <c r="G115" s="1005"/>
      <c r="H115" s="1005"/>
      <c r="I115" s="1005"/>
      <c r="J115" s="1004"/>
      <c r="K115" s="1004"/>
      <c r="L115" s="1004"/>
      <c r="M115" s="1004"/>
    </row>
    <row r="116" spans="1:22">
      <c r="A116" s="1004"/>
      <c r="B116" s="1004"/>
      <c r="C116" s="1004"/>
      <c r="D116" s="1004"/>
      <c r="E116" s="1005"/>
      <c r="F116" s="1005"/>
      <c r="G116" s="1005"/>
      <c r="H116" s="1005"/>
      <c r="I116" s="1005"/>
      <c r="J116" s="1004"/>
      <c r="K116" s="1004"/>
      <c r="L116" s="1004"/>
      <c r="M116" s="1004"/>
    </row>
    <row r="117" spans="1:22">
      <c r="A117" s="1004"/>
      <c r="B117" s="1004"/>
      <c r="C117" s="1004"/>
      <c r="D117" s="1004"/>
      <c r="E117" s="1005"/>
      <c r="F117" s="1005"/>
      <c r="G117" s="1005"/>
      <c r="H117" s="1005"/>
      <c r="I117" s="1005"/>
      <c r="J117" s="1004"/>
      <c r="K117" s="1004"/>
      <c r="L117" s="1004"/>
      <c r="M117" s="1004"/>
    </row>
    <row r="118" spans="1:22">
      <c r="A118" s="1004"/>
      <c r="B118" s="1004"/>
      <c r="C118" s="1004"/>
      <c r="D118" s="1004"/>
      <c r="E118" s="1005"/>
      <c r="F118" s="1005"/>
      <c r="G118" s="1005"/>
      <c r="H118" s="1005"/>
      <c r="I118" s="1005"/>
      <c r="J118" s="1004"/>
      <c r="K118" s="1004"/>
      <c r="L118" s="1004"/>
      <c r="M118" s="1004"/>
    </row>
    <row r="119" spans="1:22">
      <c r="A119" s="1004"/>
      <c r="B119" s="1004"/>
      <c r="C119" s="1004"/>
      <c r="D119" s="1004"/>
      <c r="E119" s="1005"/>
      <c r="F119" s="1005"/>
      <c r="G119" s="1005"/>
      <c r="H119" s="1005"/>
      <c r="I119" s="1005"/>
      <c r="J119" s="1004"/>
      <c r="K119" s="1004"/>
      <c r="L119" s="1004"/>
      <c r="M119" s="1004"/>
    </row>
    <row r="120" spans="1:22">
      <c r="A120" s="1004"/>
      <c r="B120" s="1004"/>
      <c r="C120" s="1004"/>
      <c r="D120" s="1004"/>
      <c r="E120" s="1005"/>
      <c r="F120" s="1005"/>
      <c r="G120" s="1005"/>
      <c r="H120" s="1005"/>
      <c r="I120" s="1005"/>
      <c r="J120" s="1004"/>
      <c r="K120" s="1004"/>
      <c r="L120" s="1004"/>
      <c r="M120" s="1004"/>
    </row>
    <row r="121" spans="1:22">
      <c r="A121" s="1004"/>
      <c r="B121" s="1004"/>
      <c r="C121" s="1004"/>
      <c r="D121" s="1004"/>
      <c r="E121" s="1005"/>
      <c r="F121" s="1005"/>
      <c r="G121" s="1005"/>
      <c r="H121" s="1005"/>
      <c r="I121" s="1005"/>
      <c r="J121" s="1004"/>
      <c r="K121" s="1004"/>
      <c r="L121" s="1004"/>
      <c r="M121" s="1004"/>
    </row>
    <row r="122" spans="1:22">
      <c r="A122" s="1004"/>
      <c r="B122" s="1004"/>
      <c r="C122" s="1004"/>
      <c r="D122" s="1004"/>
      <c r="E122" s="1005"/>
      <c r="F122" s="1005"/>
      <c r="G122" s="1005"/>
      <c r="H122" s="1005"/>
      <c r="I122" s="1005"/>
      <c r="J122" s="1004"/>
      <c r="K122" s="1004"/>
      <c r="L122" s="1004"/>
      <c r="M122" s="1004"/>
    </row>
    <row r="123" spans="1:22">
      <c r="A123" s="1004"/>
      <c r="B123" s="1004"/>
      <c r="C123" s="1004"/>
      <c r="D123" s="1004"/>
      <c r="E123" s="1005"/>
      <c r="F123" s="1005"/>
      <c r="G123" s="1005"/>
      <c r="H123" s="1005"/>
      <c r="I123" s="1005"/>
      <c r="J123" s="1004"/>
      <c r="K123" s="1004"/>
      <c r="L123" s="1004"/>
      <c r="M123" s="1004"/>
    </row>
    <row r="124" spans="1:22">
      <c r="A124" s="1004"/>
      <c r="B124" s="1004"/>
      <c r="C124" s="1004"/>
      <c r="D124" s="1004"/>
      <c r="E124" s="1005"/>
      <c r="F124" s="1005"/>
      <c r="G124" s="1005"/>
      <c r="H124" s="1005"/>
      <c r="I124" s="1005"/>
      <c r="J124" s="1004"/>
      <c r="K124" s="1004"/>
      <c r="L124" s="1004"/>
      <c r="M124" s="1004"/>
    </row>
    <row r="125" spans="1:22">
      <c r="A125" s="1004"/>
      <c r="B125" s="1004"/>
      <c r="C125" s="1004"/>
      <c r="D125" s="1004"/>
      <c r="E125" s="1005"/>
      <c r="F125" s="1005"/>
      <c r="G125" s="1005"/>
      <c r="H125" s="1005"/>
      <c r="I125" s="1005"/>
      <c r="J125" s="1004"/>
      <c r="K125" s="1004"/>
      <c r="L125" s="1004"/>
      <c r="M125" s="1004"/>
    </row>
    <row r="126" spans="1:22">
      <c r="A126" s="1004"/>
      <c r="B126" s="1004"/>
      <c r="C126" s="1004"/>
      <c r="D126" s="1004"/>
      <c r="E126" s="1005"/>
      <c r="F126" s="1005"/>
      <c r="G126" s="1005"/>
      <c r="H126" s="1005"/>
      <c r="I126" s="1005"/>
      <c r="J126" s="1004"/>
      <c r="K126" s="1004"/>
      <c r="L126" s="1004"/>
      <c r="M126" s="1004"/>
    </row>
    <row r="127" spans="1:22">
      <c r="A127" s="1004"/>
      <c r="B127" s="1004"/>
      <c r="C127" s="1004"/>
      <c r="D127" s="1004"/>
      <c r="E127" s="1005"/>
      <c r="F127" s="1005"/>
      <c r="G127" s="1005"/>
      <c r="H127" s="1005"/>
      <c r="I127" s="1005"/>
      <c r="J127" s="1004"/>
      <c r="K127" s="1004"/>
      <c r="L127" s="1004"/>
      <c r="M127" s="1004"/>
    </row>
    <row r="128" spans="1:22">
      <c r="A128" s="1004"/>
      <c r="B128" s="1004"/>
      <c r="C128" s="1004"/>
      <c r="D128" s="1004"/>
      <c r="E128" s="1005"/>
      <c r="F128" s="1005"/>
      <c r="G128" s="1005"/>
      <c r="H128" s="1005"/>
      <c r="I128" s="1005"/>
      <c r="J128" s="1004"/>
      <c r="K128" s="1004"/>
      <c r="L128" s="1004"/>
      <c r="M128" s="1004"/>
    </row>
    <row r="129" spans="1:13">
      <c r="A129" s="1004"/>
      <c r="B129" s="1004"/>
      <c r="C129" s="1004"/>
      <c r="D129" s="1004"/>
      <c r="E129" s="1005"/>
      <c r="F129" s="1005"/>
      <c r="G129" s="1005"/>
      <c r="H129" s="1005"/>
      <c r="I129" s="1005"/>
      <c r="J129" s="1004"/>
      <c r="K129" s="1004"/>
      <c r="L129" s="1004"/>
      <c r="M129" s="1004"/>
    </row>
    <row r="130" spans="1:13">
      <c r="A130" s="1004"/>
      <c r="B130" s="1004"/>
      <c r="C130" s="1004"/>
      <c r="D130" s="1004"/>
      <c r="E130" s="1005"/>
      <c r="F130" s="1005"/>
      <c r="G130" s="1005"/>
      <c r="H130" s="1005"/>
      <c r="I130" s="1005"/>
      <c r="J130" s="1004"/>
      <c r="K130" s="1004"/>
      <c r="L130" s="1004"/>
      <c r="M130" s="1004"/>
    </row>
    <row r="131" spans="1:13">
      <c r="A131" s="1004"/>
      <c r="B131" s="1004"/>
      <c r="C131" s="1004"/>
      <c r="D131" s="1004"/>
      <c r="E131" s="1005"/>
      <c r="F131" s="1005"/>
      <c r="G131" s="1005"/>
      <c r="H131" s="1005"/>
      <c r="I131" s="1005"/>
      <c r="J131" s="1004"/>
      <c r="K131" s="1004"/>
      <c r="L131" s="1004"/>
      <c r="M131" s="1004"/>
    </row>
    <row r="132" spans="1:13">
      <c r="A132" s="1004"/>
      <c r="B132" s="1004"/>
      <c r="C132" s="1004"/>
      <c r="D132" s="1004"/>
      <c r="E132" s="1005"/>
      <c r="F132" s="1005"/>
      <c r="G132" s="1005"/>
      <c r="H132" s="1005"/>
      <c r="I132" s="1005"/>
      <c r="J132" s="1004"/>
      <c r="K132" s="1004"/>
      <c r="L132" s="1004"/>
      <c r="M132" s="1004"/>
    </row>
    <row r="133" spans="1:13">
      <c r="A133" s="1004"/>
      <c r="B133" s="1004"/>
      <c r="C133" s="1004"/>
      <c r="D133" s="1004"/>
      <c r="E133" s="1005"/>
      <c r="F133" s="1005"/>
      <c r="G133" s="1005"/>
      <c r="H133" s="1005"/>
      <c r="I133" s="1005"/>
      <c r="J133" s="1004"/>
      <c r="K133" s="1004"/>
      <c r="L133" s="1004"/>
      <c r="M133" s="1004"/>
    </row>
    <row r="134" spans="1:13">
      <c r="A134" s="1004"/>
      <c r="B134" s="1004"/>
      <c r="C134" s="1004"/>
      <c r="D134" s="1004"/>
      <c r="E134" s="1005"/>
      <c r="F134" s="1005"/>
      <c r="G134" s="1005"/>
      <c r="H134" s="1005"/>
      <c r="I134" s="1005"/>
      <c r="J134" s="1004"/>
      <c r="K134" s="1004"/>
      <c r="L134" s="1004"/>
      <c r="M134" s="1004"/>
    </row>
    <row r="135" spans="1:13">
      <c r="A135" s="1004"/>
      <c r="B135" s="1004"/>
      <c r="C135" s="1004"/>
      <c r="D135" s="1004"/>
      <c r="E135" s="1005"/>
      <c r="F135" s="1005"/>
      <c r="G135" s="1005"/>
      <c r="H135" s="1005"/>
      <c r="I135" s="1005"/>
      <c r="J135" s="1004"/>
      <c r="K135" s="1004"/>
      <c r="L135" s="1004"/>
      <c r="M135" s="1004"/>
    </row>
    <row r="136" spans="1:13">
      <c r="A136" s="1004"/>
      <c r="B136" s="1004"/>
      <c r="C136" s="1004"/>
      <c r="D136" s="1004"/>
      <c r="E136" s="1005"/>
      <c r="F136" s="1005"/>
      <c r="G136" s="1005"/>
      <c r="H136" s="1005"/>
      <c r="I136" s="1005"/>
      <c r="J136" s="1004"/>
      <c r="K136" s="1004"/>
      <c r="L136" s="1004"/>
      <c r="M136" s="1004"/>
    </row>
    <row r="137" spans="1:13">
      <c r="A137" s="1004"/>
      <c r="B137" s="1004"/>
      <c r="C137" s="1004"/>
      <c r="D137" s="1004"/>
      <c r="E137" s="1005"/>
      <c r="F137" s="1005"/>
      <c r="G137" s="1005"/>
      <c r="H137" s="1005"/>
      <c r="I137" s="1005"/>
      <c r="J137" s="1004"/>
      <c r="K137" s="1004"/>
      <c r="L137" s="1004"/>
      <c r="M137" s="1004"/>
    </row>
    <row r="138" spans="1:13">
      <c r="A138" s="1004"/>
      <c r="B138" s="1004"/>
      <c r="C138" s="1004"/>
      <c r="D138" s="1004"/>
      <c r="E138" s="1005"/>
      <c r="F138" s="1005"/>
      <c r="G138" s="1005"/>
      <c r="H138" s="1005"/>
      <c r="I138" s="1005"/>
      <c r="J138" s="1004"/>
      <c r="K138" s="1004"/>
      <c r="L138" s="1004"/>
      <c r="M138" s="1004"/>
    </row>
    <row r="139" spans="1:13">
      <c r="A139" s="1004"/>
      <c r="B139" s="1004"/>
      <c r="C139" s="1004"/>
      <c r="D139" s="1004"/>
      <c r="E139" s="1005"/>
      <c r="F139" s="1005"/>
      <c r="G139" s="1005"/>
      <c r="H139" s="1005"/>
      <c r="I139" s="1005"/>
      <c r="J139" s="1004"/>
      <c r="K139" s="1004"/>
      <c r="L139" s="1004"/>
      <c r="M139" s="1004"/>
    </row>
    <row r="140" spans="1:13">
      <c r="A140" s="1004"/>
      <c r="B140" s="1004"/>
      <c r="C140" s="1004"/>
      <c r="D140" s="1004"/>
      <c r="E140" s="1005"/>
      <c r="F140" s="1005"/>
      <c r="G140" s="1005"/>
      <c r="H140" s="1005"/>
      <c r="I140" s="1005"/>
      <c r="J140" s="1004"/>
      <c r="K140" s="1004"/>
      <c r="L140" s="1004"/>
      <c r="M140" s="1004"/>
    </row>
    <row r="141" spans="1:13">
      <c r="A141" s="1004"/>
      <c r="B141" s="1004"/>
      <c r="C141" s="1004"/>
      <c r="D141" s="1004"/>
      <c r="E141" s="1005"/>
      <c r="F141" s="1005"/>
      <c r="G141" s="1005"/>
      <c r="H141" s="1005"/>
      <c r="I141" s="1005"/>
      <c r="J141" s="1004"/>
      <c r="K141" s="1004"/>
      <c r="L141" s="1004"/>
      <c r="M141" s="1004"/>
    </row>
    <row r="142" spans="1:13">
      <c r="A142" s="1004"/>
      <c r="B142" s="1004"/>
      <c r="C142" s="1004"/>
      <c r="D142" s="1004"/>
      <c r="E142" s="1005"/>
      <c r="F142" s="1005"/>
      <c r="G142" s="1005"/>
      <c r="H142" s="1005"/>
      <c r="I142" s="1005"/>
      <c r="J142" s="1004"/>
      <c r="K142" s="1004"/>
      <c r="L142" s="1004"/>
      <c r="M142" s="1004"/>
    </row>
    <row r="143" spans="1:13">
      <c r="A143" s="1004"/>
      <c r="B143" s="1004"/>
      <c r="C143" s="1004"/>
      <c r="D143" s="1004"/>
      <c r="E143" s="1005"/>
      <c r="F143" s="1005"/>
      <c r="G143" s="1005"/>
      <c r="H143" s="1005"/>
      <c r="I143" s="1005"/>
      <c r="J143" s="1004"/>
      <c r="K143" s="1004"/>
      <c r="L143" s="1004"/>
      <c r="M143" s="1004"/>
    </row>
    <row r="144" spans="1:13">
      <c r="A144" s="1004"/>
      <c r="B144" s="1004"/>
      <c r="C144" s="1004"/>
      <c r="D144" s="1004"/>
      <c r="E144" s="1005"/>
      <c r="F144" s="1005"/>
      <c r="G144" s="1005"/>
      <c r="H144" s="1005"/>
      <c r="I144" s="1005"/>
      <c r="J144" s="1004"/>
      <c r="K144" s="1004"/>
      <c r="L144" s="1004"/>
      <c r="M144" s="1004"/>
    </row>
    <row r="145" spans="1:13">
      <c r="A145" s="1004"/>
      <c r="B145" s="1004"/>
      <c r="C145" s="1004"/>
      <c r="D145" s="1004"/>
      <c r="E145" s="1005"/>
      <c r="F145" s="1005"/>
      <c r="G145" s="1005"/>
      <c r="H145" s="1005"/>
      <c r="I145" s="1005"/>
      <c r="J145" s="1004"/>
      <c r="K145" s="1004"/>
      <c r="L145" s="1004"/>
      <c r="M145" s="1004"/>
    </row>
    <row r="146" spans="1:13">
      <c r="A146" s="1004"/>
      <c r="B146" s="1004"/>
      <c r="C146" s="1004"/>
      <c r="D146" s="1004"/>
      <c r="E146" s="1005"/>
      <c r="F146" s="1005"/>
      <c r="G146" s="1005"/>
      <c r="H146" s="1005"/>
      <c r="I146" s="1005"/>
      <c r="J146" s="1004"/>
      <c r="K146" s="1004"/>
      <c r="L146" s="1004"/>
      <c r="M146" s="1004"/>
    </row>
    <row r="147" spans="1:13">
      <c r="A147" s="1004"/>
      <c r="B147" s="1004"/>
      <c r="C147" s="1004"/>
      <c r="D147" s="1004"/>
      <c r="E147" s="1005"/>
      <c r="F147" s="1005"/>
      <c r="G147" s="1005"/>
      <c r="H147" s="1005"/>
      <c r="I147" s="1005"/>
      <c r="J147" s="1004"/>
      <c r="K147" s="1004"/>
      <c r="L147" s="1004"/>
      <c r="M147" s="1004"/>
    </row>
    <row r="148" spans="1:13">
      <c r="A148" s="1004"/>
      <c r="B148" s="1004"/>
      <c r="C148" s="1004"/>
      <c r="D148" s="1004"/>
      <c r="E148" s="1005"/>
      <c r="F148" s="1005"/>
      <c r="G148" s="1005"/>
      <c r="H148" s="1005"/>
      <c r="I148" s="1005"/>
      <c r="J148" s="1004"/>
      <c r="K148" s="1004"/>
      <c r="L148" s="1004"/>
      <c r="M148" s="1004"/>
    </row>
    <row r="149" spans="1:13">
      <c r="A149" s="1004"/>
      <c r="B149" s="1004"/>
      <c r="C149" s="1004"/>
      <c r="D149" s="1004"/>
      <c r="E149" s="1005"/>
      <c r="F149" s="1005"/>
      <c r="G149" s="1005"/>
      <c r="H149" s="1005"/>
      <c r="I149" s="1005"/>
      <c r="J149" s="1004"/>
      <c r="K149" s="1004"/>
      <c r="L149" s="1004"/>
      <c r="M149" s="1004"/>
    </row>
    <row r="150" spans="1:13">
      <c r="A150" s="1004"/>
      <c r="B150" s="1004"/>
      <c r="C150" s="1004"/>
      <c r="D150" s="1004"/>
      <c r="E150" s="1005"/>
      <c r="F150" s="1005"/>
      <c r="G150" s="1005"/>
      <c r="H150" s="1005"/>
      <c r="I150" s="1005"/>
      <c r="J150" s="1004"/>
      <c r="K150" s="1004"/>
      <c r="L150" s="1004"/>
      <c r="M150" s="1004"/>
    </row>
    <row r="151" spans="1:13">
      <c r="A151" s="1004"/>
      <c r="B151" s="1004"/>
      <c r="C151" s="1004"/>
      <c r="D151" s="1004"/>
      <c r="E151" s="1005"/>
      <c r="F151" s="1005"/>
      <c r="G151" s="1005"/>
      <c r="H151" s="1005"/>
      <c r="I151" s="1005"/>
      <c r="J151" s="1004"/>
      <c r="K151" s="1004"/>
      <c r="L151" s="1004"/>
      <c r="M151" s="1004"/>
    </row>
    <row r="152" spans="1:13">
      <c r="A152" s="1004"/>
      <c r="B152" s="1004"/>
      <c r="C152" s="1004"/>
      <c r="D152" s="1004"/>
      <c r="E152" s="1005"/>
      <c r="F152" s="1005"/>
      <c r="G152" s="1005"/>
      <c r="H152" s="1005"/>
      <c r="I152" s="1005"/>
      <c r="J152" s="1004"/>
      <c r="K152" s="1004"/>
      <c r="L152" s="1004"/>
      <c r="M152" s="1004"/>
    </row>
    <row r="153" spans="1:13">
      <c r="A153" s="1004"/>
      <c r="B153" s="1004"/>
      <c r="C153" s="1004"/>
      <c r="D153" s="1004"/>
      <c r="E153" s="1005"/>
      <c r="F153" s="1005"/>
      <c r="G153" s="1005"/>
      <c r="H153" s="1005"/>
      <c r="I153" s="1005"/>
      <c r="J153" s="1004"/>
      <c r="K153" s="1004"/>
      <c r="L153" s="1004"/>
      <c r="M153" s="1004"/>
    </row>
    <row r="154" spans="1:13">
      <c r="A154" s="1004"/>
      <c r="B154" s="1004"/>
      <c r="C154" s="1004"/>
      <c r="D154" s="1004"/>
      <c r="E154" s="1005"/>
      <c r="F154" s="1005"/>
      <c r="G154" s="1005"/>
      <c r="H154" s="1005"/>
      <c r="I154" s="1005"/>
      <c r="J154" s="1004"/>
      <c r="K154" s="1004"/>
      <c r="L154" s="1004"/>
      <c r="M154" s="1004"/>
    </row>
    <row r="155" spans="1:13">
      <c r="A155" s="1004"/>
      <c r="B155" s="1004"/>
      <c r="C155" s="1004"/>
      <c r="D155" s="1004"/>
      <c r="E155" s="1005"/>
      <c r="F155" s="1005"/>
      <c r="G155" s="1005"/>
      <c r="H155" s="1005"/>
      <c r="I155" s="1005"/>
      <c r="J155" s="1004"/>
      <c r="K155" s="1004"/>
      <c r="L155" s="1004"/>
      <c r="M155" s="1004"/>
    </row>
    <row r="156" spans="1:13">
      <c r="A156" s="1004"/>
      <c r="B156" s="1004"/>
      <c r="C156" s="1004"/>
      <c r="D156" s="1004"/>
      <c r="E156" s="1005"/>
      <c r="F156" s="1005"/>
      <c r="G156" s="1005"/>
      <c r="H156" s="1005"/>
      <c r="I156" s="1005"/>
      <c r="J156" s="1004"/>
      <c r="K156" s="1004"/>
      <c r="L156" s="1004"/>
      <c r="M156" s="1004"/>
    </row>
    <row r="157" spans="1:13">
      <c r="A157" s="1004"/>
      <c r="B157" s="1004"/>
      <c r="C157" s="1004"/>
      <c r="D157" s="1004"/>
      <c r="E157" s="1005"/>
      <c r="F157" s="1005"/>
      <c r="G157" s="1005"/>
      <c r="H157" s="1005"/>
      <c r="I157" s="1005"/>
      <c r="J157" s="1004"/>
      <c r="K157" s="1004"/>
      <c r="L157" s="1004"/>
      <c r="M157" s="1004"/>
    </row>
    <row r="158" spans="1:13">
      <c r="A158" s="1004"/>
      <c r="B158" s="1004"/>
      <c r="C158" s="1004"/>
      <c r="D158" s="1004"/>
      <c r="E158" s="1005"/>
      <c r="F158" s="1005"/>
      <c r="G158" s="1005"/>
      <c r="H158" s="1005"/>
      <c r="I158" s="1005"/>
      <c r="J158" s="1004"/>
      <c r="K158" s="1004"/>
      <c r="L158" s="1004"/>
      <c r="M158" s="1004"/>
    </row>
    <row r="159" spans="1:13">
      <c r="A159" s="1004"/>
      <c r="B159" s="1004"/>
      <c r="C159" s="1004"/>
      <c r="D159" s="1004"/>
      <c r="E159" s="1005"/>
      <c r="F159" s="1005"/>
      <c r="G159" s="1005"/>
      <c r="H159" s="1005"/>
      <c r="I159" s="1005"/>
      <c r="J159" s="1004"/>
      <c r="K159" s="1004"/>
      <c r="L159" s="1004"/>
      <c r="M159" s="1004"/>
    </row>
    <row r="160" spans="1:13">
      <c r="A160" s="1004"/>
      <c r="B160" s="1004"/>
      <c r="C160" s="1004"/>
      <c r="D160" s="1004"/>
      <c r="E160" s="1005"/>
      <c r="F160" s="1005"/>
      <c r="G160" s="1005"/>
      <c r="H160" s="1005"/>
      <c r="I160" s="1005"/>
      <c r="J160" s="1004"/>
      <c r="K160" s="1004"/>
      <c r="L160" s="1004"/>
      <c r="M160" s="1004"/>
    </row>
    <row r="161" spans="1:13">
      <c r="A161" s="1004"/>
      <c r="B161" s="1004"/>
      <c r="C161" s="1004"/>
      <c r="D161" s="1004"/>
      <c r="E161" s="1005"/>
      <c r="F161" s="1005"/>
      <c r="G161" s="1005"/>
      <c r="H161" s="1005"/>
      <c r="I161" s="1005"/>
      <c r="J161" s="1004"/>
      <c r="K161" s="1004"/>
      <c r="L161" s="1004"/>
      <c r="M161" s="1004"/>
    </row>
    <row r="162" spans="1:13">
      <c r="A162" s="1004"/>
      <c r="B162" s="1004"/>
      <c r="C162" s="1004"/>
      <c r="D162" s="1004"/>
      <c r="E162" s="1005"/>
      <c r="F162" s="1005"/>
      <c r="G162" s="1005"/>
      <c r="H162" s="1005"/>
      <c r="I162" s="1005"/>
      <c r="J162" s="1004"/>
      <c r="K162" s="1004"/>
      <c r="L162" s="1004"/>
      <c r="M162" s="1004"/>
    </row>
    <row r="163" spans="1:13">
      <c r="A163" s="1004"/>
      <c r="B163" s="1004"/>
      <c r="C163" s="1004"/>
      <c r="D163" s="1004"/>
      <c r="E163" s="1005"/>
      <c r="F163" s="1005"/>
      <c r="G163" s="1005"/>
      <c r="H163" s="1005"/>
      <c r="I163" s="1005"/>
      <c r="J163" s="1004"/>
      <c r="K163" s="1004"/>
      <c r="L163" s="1004"/>
      <c r="M163" s="1004"/>
    </row>
    <row r="164" spans="1:13">
      <c r="A164" s="1004"/>
      <c r="B164" s="1004"/>
      <c r="C164" s="1004"/>
      <c r="D164" s="1004"/>
      <c r="E164" s="1005"/>
      <c r="F164" s="1005"/>
      <c r="G164" s="1005"/>
      <c r="H164" s="1005"/>
      <c r="I164" s="1005"/>
      <c r="J164" s="1004"/>
      <c r="K164" s="1004"/>
      <c r="L164" s="1004"/>
      <c r="M164" s="1004"/>
    </row>
    <row r="165" spans="1:13">
      <c r="A165" s="1004"/>
      <c r="B165" s="1004"/>
      <c r="C165" s="1004"/>
      <c r="D165" s="1004"/>
      <c r="E165" s="1005"/>
      <c r="F165" s="1005"/>
      <c r="G165" s="1005"/>
      <c r="H165" s="1005"/>
      <c r="I165" s="1005"/>
      <c r="J165" s="1004"/>
      <c r="K165" s="1004"/>
      <c r="L165" s="1004"/>
      <c r="M165" s="1004"/>
    </row>
    <row r="166" spans="1:13">
      <c r="A166" s="1004"/>
      <c r="B166" s="1004"/>
      <c r="C166" s="1004"/>
      <c r="D166" s="1004"/>
      <c r="E166" s="1005"/>
      <c r="F166" s="1005"/>
      <c r="G166" s="1005"/>
      <c r="H166" s="1005"/>
      <c r="I166" s="1005"/>
      <c r="J166" s="1004"/>
      <c r="K166" s="1004"/>
      <c r="L166" s="1004"/>
      <c r="M166" s="1004"/>
    </row>
    <row r="167" spans="1:13">
      <c r="A167" s="1004"/>
      <c r="B167" s="1004"/>
      <c r="C167" s="1004"/>
      <c r="D167" s="1004"/>
      <c r="E167" s="1005"/>
      <c r="F167" s="1005"/>
      <c r="G167" s="1005"/>
      <c r="H167" s="1005"/>
      <c r="I167" s="1005"/>
      <c r="J167" s="1004"/>
      <c r="K167" s="1004"/>
      <c r="L167" s="1004"/>
      <c r="M167" s="1004"/>
    </row>
    <row r="168" spans="1:13">
      <c r="A168" s="1004"/>
      <c r="B168" s="1004"/>
      <c r="C168" s="1004"/>
      <c r="D168" s="1004"/>
      <c r="E168" s="1005"/>
      <c r="F168" s="1005"/>
      <c r="G168" s="1005"/>
      <c r="H168" s="1005"/>
      <c r="I168" s="1005"/>
      <c r="J168" s="1004"/>
      <c r="K168" s="1004"/>
      <c r="L168" s="1004"/>
      <c r="M168" s="1004"/>
    </row>
    <row r="169" spans="1:13">
      <c r="A169" s="1004"/>
      <c r="B169" s="1004"/>
      <c r="C169" s="1004"/>
      <c r="D169" s="1004"/>
      <c r="E169" s="1005"/>
      <c r="F169" s="1005"/>
      <c r="G169" s="1005"/>
      <c r="H169" s="1005"/>
      <c r="I169" s="1005"/>
      <c r="J169" s="1004"/>
      <c r="K169" s="1004"/>
      <c r="L169" s="1004"/>
      <c r="M169" s="1004"/>
    </row>
    <row r="170" spans="1:13">
      <c r="A170" s="1004"/>
      <c r="B170" s="1004"/>
      <c r="C170" s="1004"/>
      <c r="D170" s="1004"/>
      <c r="E170" s="1005"/>
      <c r="F170" s="1005"/>
      <c r="G170" s="1005"/>
      <c r="H170" s="1005"/>
      <c r="I170" s="1005"/>
      <c r="J170" s="1004"/>
      <c r="K170" s="1004"/>
      <c r="L170" s="1004"/>
      <c r="M170" s="1004"/>
    </row>
    <row r="171" spans="1:13">
      <c r="A171" s="1004"/>
      <c r="B171" s="1004"/>
      <c r="C171" s="1004"/>
      <c r="D171" s="1004"/>
      <c r="E171" s="1005"/>
      <c r="F171" s="1005"/>
      <c r="G171" s="1005"/>
      <c r="H171" s="1005"/>
      <c r="I171" s="1005"/>
      <c r="J171" s="1004"/>
      <c r="K171" s="1004"/>
      <c r="L171" s="1004"/>
      <c r="M171" s="1004"/>
    </row>
    <row r="172" spans="1:13">
      <c r="A172" s="1004"/>
      <c r="B172" s="1004"/>
      <c r="C172" s="1004"/>
      <c r="D172" s="1004"/>
      <c r="E172" s="1005"/>
      <c r="F172" s="1005"/>
      <c r="G172" s="1005"/>
      <c r="H172" s="1005"/>
      <c r="I172" s="1005"/>
      <c r="J172" s="1004"/>
      <c r="K172" s="1004"/>
      <c r="L172" s="1004"/>
      <c r="M172" s="1004"/>
    </row>
    <row r="173" spans="1:13">
      <c r="A173" s="1004"/>
      <c r="B173" s="1004"/>
      <c r="C173" s="1004"/>
      <c r="D173" s="1004"/>
      <c r="E173" s="1005"/>
      <c r="F173" s="1005"/>
      <c r="G173" s="1005"/>
      <c r="H173" s="1005"/>
      <c r="I173" s="1005"/>
      <c r="J173" s="1004"/>
      <c r="K173" s="1004"/>
      <c r="L173" s="1004"/>
      <c r="M173" s="1004"/>
    </row>
    <row r="174" spans="1:13">
      <c r="A174" s="1004"/>
      <c r="B174" s="1004"/>
      <c r="C174" s="1004"/>
      <c r="D174" s="1004"/>
      <c r="E174" s="1005"/>
      <c r="F174" s="1005"/>
      <c r="G174" s="1005"/>
      <c r="H174" s="1005"/>
      <c r="I174" s="1005"/>
      <c r="J174" s="1004"/>
      <c r="K174" s="1004"/>
      <c r="L174" s="1004"/>
      <c r="M174" s="1004"/>
    </row>
    <row r="175" spans="1:13">
      <c r="A175" s="1004"/>
      <c r="B175" s="1004"/>
      <c r="C175" s="1004"/>
      <c r="D175" s="1004"/>
      <c r="E175" s="1005"/>
      <c r="F175" s="1005"/>
      <c r="G175" s="1005"/>
      <c r="H175" s="1005"/>
      <c r="I175" s="1005"/>
      <c r="J175" s="1004"/>
      <c r="K175" s="1004"/>
      <c r="L175" s="1004"/>
      <c r="M175" s="1004"/>
    </row>
    <row r="176" spans="1:13">
      <c r="A176" s="1004"/>
      <c r="B176" s="1004"/>
      <c r="C176" s="1004"/>
      <c r="D176" s="1004"/>
      <c r="E176" s="1005"/>
      <c r="F176" s="1005"/>
      <c r="G176" s="1005"/>
      <c r="H176" s="1005"/>
      <c r="I176" s="1005"/>
      <c r="J176" s="1004"/>
      <c r="K176" s="1004"/>
      <c r="L176" s="1004"/>
      <c r="M176" s="1004"/>
    </row>
    <row r="177" spans="1:13">
      <c r="A177" s="1004"/>
      <c r="B177" s="1004"/>
      <c r="C177" s="1004"/>
      <c r="D177" s="1004"/>
      <c r="E177" s="1005"/>
      <c r="F177" s="1005"/>
      <c r="G177" s="1005"/>
      <c r="H177" s="1005"/>
      <c r="I177" s="1005"/>
      <c r="J177" s="1004"/>
      <c r="K177" s="1004"/>
      <c r="L177" s="1004"/>
      <c r="M177" s="1004"/>
    </row>
    <row r="178" spans="1:13">
      <c r="A178" s="1004"/>
      <c r="B178" s="1004"/>
      <c r="C178" s="1004"/>
      <c r="D178" s="1004"/>
      <c r="E178" s="1005"/>
      <c r="F178" s="1005"/>
      <c r="G178" s="1005"/>
      <c r="H178" s="1005"/>
      <c r="I178" s="1005"/>
      <c r="J178" s="1004"/>
      <c r="K178" s="1004"/>
      <c r="L178" s="1004"/>
      <c r="M178" s="1004"/>
    </row>
    <row r="179" spans="1:13">
      <c r="A179" s="1004"/>
      <c r="B179" s="1004"/>
      <c r="C179" s="1004"/>
      <c r="D179" s="1004"/>
      <c r="E179" s="1005"/>
      <c r="F179" s="1005"/>
      <c r="G179" s="1005"/>
      <c r="H179" s="1005"/>
      <c r="I179" s="1005"/>
      <c r="J179" s="1004"/>
      <c r="K179" s="1004"/>
      <c r="L179" s="1004"/>
      <c r="M179" s="1004"/>
    </row>
    <row r="180" spans="1:13">
      <c r="A180" s="1004"/>
      <c r="B180" s="1004"/>
      <c r="C180" s="1004"/>
      <c r="D180" s="1004"/>
      <c r="E180" s="1005"/>
      <c r="F180" s="1005"/>
      <c r="G180" s="1005"/>
      <c r="H180" s="1005"/>
      <c r="I180" s="1005"/>
      <c r="J180" s="1004"/>
      <c r="K180" s="1004"/>
      <c r="L180" s="1004"/>
      <c r="M180" s="1004"/>
    </row>
    <row r="181" spans="1:13">
      <c r="A181" s="1004"/>
      <c r="B181" s="1004"/>
      <c r="C181" s="1004"/>
      <c r="D181" s="1004"/>
      <c r="E181" s="1005"/>
      <c r="F181" s="1005"/>
      <c r="G181" s="1005"/>
      <c r="H181" s="1005"/>
      <c r="I181" s="1005"/>
      <c r="J181" s="1004"/>
      <c r="K181" s="1004"/>
      <c r="L181" s="1004"/>
      <c r="M181" s="1004"/>
    </row>
    <row r="182" spans="1:13">
      <c r="A182" s="1004"/>
      <c r="B182" s="1004"/>
      <c r="C182" s="1004"/>
      <c r="D182" s="1004"/>
      <c r="E182" s="1005"/>
      <c r="F182" s="1005"/>
      <c r="G182" s="1005"/>
      <c r="H182" s="1005"/>
      <c r="I182" s="1005"/>
      <c r="J182" s="1004"/>
      <c r="K182" s="1004"/>
      <c r="L182" s="1004"/>
      <c r="M182" s="1004"/>
    </row>
    <row r="183" spans="1:13">
      <c r="A183" s="1004"/>
      <c r="B183" s="1004"/>
      <c r="C183" s="1004"/>
      <c r="D183" s="1004"/>
      <c r="E183" s="1005"/>
      <c r="F183" s="1005"/>
      <c r="G183" s="1005"/>
      <c r="H183" s="1005"/>
      <c r="I183" s="1005"/>
      <c r="J183" s="1004"/>
      <c r="K183" s="1004"/>
      <c r="L183" s="1004"/>
      <c r="M183" s="1004"/>
    </row>
    <row r="184" spans="1:13">
      <c r="A184" s="1004"/>
      <c r="B184" s="1004"/>
      <c r="C184" s="1004"/>
      <c r="D184" s="1004"/>
      <c r="E184" s="1005"/>
      <c r="F184" s="1005"/>
      <c r="G184" s="1005"/>
      <c r="H184" s="1005"/>
      <c r="I184" s="1005"/>
      <c r="J184" s="1004"/>
      <c r="K184" s="1004"/>
      <c r="L184" s="1004"/>
      <c r="M184" s="1004"/>
    </row>
    <row r="185" spans="1:13">
      <c r="A185" s="1004"/>
      <c r="B185" s="1004"/>
      <c r="C185" s="1004"/>
      <c r="D185" s="1004"/>
      <c r="E185" s="1005"/>
      <c r="F185" s="1005"/>
      <c r="G185" s="1005"/>
      <c r="H185" s="1005"/>
      <c r="I185" s="1005"/>
      <c r="J185" s="1004"/>
      <c r="K185" s="1004"/>
      <c r="L185" s="1004"/>
      <c r="M185" s="1004"/>
    </row>
    <row r="186" spans="1:13">
      <c r="A186" s="1004"/>
      <c r="B186" s="1004"/>
      <c r="C186" s="1004"/>
      <c r="D186" s="1004"/>
      <c r="E186" s="1005"/>
      <c r="F186" s="1005"/>
      <c r="G186" s="1005"/>
      <c r="H186" s="1005"/>
      <c r="I186" s="1005"/>
      <c r="J186" s="1004"/>
      <c r="K186" s="1004"/>
      <c r="L186" s="1004"/>
      <c r="M186" s="1004"/>
    </row>
    <row r="187" spans="1:13">
      <c r="A187" s="1004"/>
      <c r="B187" s="1004"/>
      <c r="C187" s="1004"/>
      <c r="D187" s="1004"/>
      <c r="E187" s="1005"/>
      <c r="F187" s="1005"/>
      <c r="G187" s="1005"/>
      <c r="H187" s="1005"/>
      <c r="I187" s="1005"/>
      <c r="J187" s="1004"/>
      <c r="K187" s="1004"/>
      <c r="L187" s="1004"/>
      <c r="M187" s="1004"/>
    </row>
    <row r="188" spans="1:13">
      <c r="A188" s="1004"/>
      <c r="B188" s="1004"/>
      <c r="C188" s="1004"/>
      <c r="D188" s="1004"/>
      <c r="E188" s="1005"/>
      <c r="F188" s="1005"/>
      <c r="G188" s="1005"/>
      <c r="H188" s="1005"/>
      <c r="I188" s="1005"/>
      <c r="J188" s="1004"/>
      <c r="K188" s="1004"/>
      <c r="L188" s="1004"/>
      <c r="M188" s="1004"/>
    </row>
    <row r="189" spans="1:13">
      <c r="A189" s="1004"/>
      <c r="B189" s="1004"/>
      <c r="C189" s="1004"/>
      <c r="D189" s="1004"/>
      <c r="E189" s="1005"/>
      <c r="F189" s="1005"/>
      <c r="G189" s="1005"/>
      <c r="H189" s="1005"/>
      <c r="I189" s="1005"/>
      <c r="J189" s="1004"/>
      <c r="K189" s="1004"/>
      <c r="L189" s="1004"/>
      <c r="M189" s="1004"/>
    </row>
    <row r="190" spans="1:13">
      <c r="A190" s="1004"/>
      <c r="B190" s="1004"/>
      <c r="C190" s="1004"/>
      <c r="D190" s="1004"/>
      <c r="E190" s="1005"/>
      <c r="F190" s="1005"/>
      <c r="G190" s="1005"/>
      <c r="H190" s="1005"/>
      <c r="I190" s="1005"/>
      <c r="J190" s="1004"/>
      <c r="K190" s="1004"/>
      <c r="L190" s="1004"/>
      <c r="M190" s="1004"/>
    </row>
    <row r="191" spans="1:13">
      <c r="A191" s="1004"/>
      <c r="B191" s="1004"/>
      <c r="C191" s="1004"/>
      <c r="D191" s="1004"/>
      <c r="E191" s="1005"/>
      <c r="F191" s="1005"/>
      <c r="G191" s="1005"/>
      <c r="H191" s="1005"/>
      <c r="I191" s="1005"/>
      <c r="J191" s="1004"/>
      <c r="K191" s="1004"/>
      <c r="L191" s="1004"/>
      <c r="M191" s="1004"/>
    </row>
    <row r="192" spans="1:13">
      <c r="A192" s="1004"/>
      <c r="B192" s="1004"/>
      <c r="C192" s="1004"/>
      <c r="D192" s="1004"/>
      <c r="E192" s="1005"/>
      <c r="F192" s="1005"/>
      <c r="G192" s="1005"/>
      <c r="H192" s="1005"/>
      <c r="I192" s="1005"/>
      <c r="J192" s="1004"/>
      <c r="K192" s="1004"/>
      <c r="L192" s="1004"/>
      <c r="M192" s="1004"/>
    </row>
    <row r="193" spans="1:13">
      <c r="A193" s="1004"/>
      <c r="B193" s="1004"/>
      <c r="C193" s="1004"/>
      <c r="D193" s="1004"/>
      <c r="E193" s="1005"/>
      <c r="F193" s="1005"/>
      <c r="G193" s="1005"/>
      <c r="H193" s="1005"/>
      <c r="I193" s="1005"/>
      <c r="J193" s="1004"/>
      <c r="K193" s="1004"/>
      <c r="L193" s="1004"/>
      <c r="M193" s="1004"/>
    </row>
    <row r="194" spans="1:13">
      <c r="A194" s="1004"/>
      <c r="B194" s="1004"/>
      <c r="C194" s="1004"/>
      <c r="D194" s="1004"/>
      <c r="E194" s="1005"/>
      <c r="F194" s="1005"/>
      <c r="G194" s="1005"/>
      <c r="H194" s="1005"/>
      <c r="I194" s="1005"/>
      <c r="J194" s="1004"/>
      <c r="K194" s="1004"/>
      <c r="L194" s="1004"/>
      <c r="M194" s="1004"/>
    </row>
    <row r="195" spans="1:13">
      <c r="A195" s="1004"/>
      <c r="B195" s="1004"/>
      <c r="C195" s="1004"/>
      <c r="D195" s="1004"/>
      <c r="E195" s="1005"/>
      <c r="F195" s="1005"/>
      <c r="G195" s="1005"/>
      <c r="H195" s="1005"/>
      <c r="I195" s="1005"/>
      <c r="J195" s="1004"/>
      <c r="K195" s="1004"/>
      <c r="L195" s="1004"/>
      <c r="M195" s="1004"/>
    </row>
    <row r="196" spans="1:13">
      <c r="A196" s="1004"/>
      <c r="B196" s="1004"/>
      <c r="C196" s="1004"/>
      <c r="D196" s="1004"/>
      <c r="E196" s="1005"/>
      <c r="F196" s="1005"/>
      <c r="G196" s="1005"/>
      <c r="H196" s="1005"/>
      <c r="I196" s="1005"/>
      <c r="J196" s="1004"/>
      <c r="K196" s="1004"/>
      <c r="L196" s="1004"/>
      <c r="M196" s="1004"/>
    </row>
    <row r="197" spans="1:13">
      <c r="A197" s="1004"/>
      <c r="B197" s="1004"/>
      <c r="C197" s="1004"/>
      <c r="D197" s="1004"/>
      <c r="E197" s="1005"/>
      <c r="F197" s="1005"/>
      <c r="G197" s="1005"/>
      <c r="H197" s="1005"/>
      <c r="I197" s="1005"/>
      <c r="J197" s="1004"/>
      <c r="K197" s="1004"/>
      <c r="L197" s="1004"/>
      <c r="M197" s="1004"/>
    </row>
    <row r="198" spans="1:13">
      <c r="A198" s="1004"/>
      <c r="B198" s="1004"/>
      <c r="C198" s="1004"/>
      <c r="D198" s="1004"/>
      <c r="E198" s="1005"/>
      <c r="F198" s="1005"/>
      <c r="G198" s="1005"/>
      <c r="H198" s="1005"/>
      <c r="I198" s="1005"/>
      <c r="J198" s="1004"/>
      <c r="K198" s="1004"/>
      <c r="L198" s="1004"/>
      <c r="M198" s="1004"/>
    </row>
    <row r="199" spans="1:13">
      <c r="A199" s="1004"/>
      <c r="B199" s="1004"/>
      <c r="C199" s="1004"/>
      <c r="D199" s="1004"/>
      <c r="E199" s="1005"/>
      <c r="F199" s="1005"/>
      <c r="G199" s="1005"/>
      <c r="H199" s="1005"/>
      <c r="I199" s="1005"/>
      <c r="J199" s="1004"/>
      <c r="K199" s="1004"/>
      <c r="L199" s="1004"/>
      <c r="M199" s="1004"/>
    </row>
    <row r="200" spans="1:13">
      <c r="A200" s="1004"/>
      <c r="B200" s="1004"/>
      <c r="C200" s="1004"/>
      <c r="D200" s="1004"/>
      <c r="E200" s="1005"/>
      <c r="F200" s="1005"/>
      <c r="G200" s="1005"/>
      <c r="H200" s="1005"/>
      <c r="I200" s="1005"/>
      <c r="J200" s="1004"/>
      <c r="K200" s="1004"/>
      <c r="L200" s="1004"/>
      <c r="M200" s="1004"/>
    </row>
    <row r="201" spans="1:13">
      <c r="A201" s="1004"/>
      <c r="B201" s="1004"/>
      <c r="C201" s="1004"/>
      <c r="D201" s="1004"/>
      <c r="E201" s="1005"/>
      <c r="F201" s="1005"/>
      <c r="G201" s="1005"/>
      <c r="H201" s="1005"/>
      <c r="I201" s="1005"/>
      <c r="J201" s="1004"/>
      <c r="K201" s="1004"/>
      <c r="L201" s="1004"/>
      <c r="M201" s="1004"/>
    </row>
    <row r="202" spans="1:13">
      <c r="A202" s="1004"/>
      <c r="B202" s="1004"/>
      <c r="C202" s="1004"/>
      <c r="D202" s="1004"/>
      <c r="E202" s="1005"/>
      <c r="F202" s="1005"/>
      <c r="G202" s="1005"/>
      <c r="H202" s="1005"/>
      <c r="I202" s="1005"/>
      <c r="J202" s="1004"/>
      <c r="K202" s="1004"/>
      <c r="L202" s="1004"/>
      <c r="M202" s="1004"/>
    </row>
    <row r="203" spans="1:13">
      <c r="A203" s="1004"/>
      <c r="B203" s="1004"/>
      <c r="C203" s="1004"/>
      <c r="D203" s="1004"/>
      <c r="E203" s="1005"/>
      <c r="F203" s="1005"/>
      <c r="G203" s="1005"/>
      <c r="H203" s="1005"/>
      <c r="I203" s="1005"/>
      <c r="J203" s="1004"/>
      <c r="K203" s="1004"/>
      <c r="L203" s="1004"/>
      <c r="M203" s="1004"/>
    </row>
    <row r="204" spans="1:13">
      <c r="A204" s="1004"/>
      <c r="B204" s="1004"/>
      <c r="C204" s="1004"/>
      <c r="D204" s="1004"/>
      <c r="E204" s="1005"/>
      <c r="F204" s="1005"/>
      <c r="G204" s="1005"/>
      <c r="H204" s="1005"/>
      <c r="I204" s="1005"/>
      <c r="J204" s="1004"/>
      <c r="K204" s="1004"/>
      <c r="L204" s="1004"/>
      <c r="M204" s="1004"/>
    </row>
    <row r="205" spans="1:13">
      <c r="A205" s="1004"/>
      <c r="B205" s="1004"/>
      <c r="C205" s="1004"/>
      <c r="D205" s="1004"/>
      <c r="E205" s="1005"/>
      <c r="F205" s="1005"/>
      <c r="G205" s="1005"/>
      <c r="H205" s="1005"/>
      <c r="I205" s="1005"/>
      <c r="J205" s="1004"/>
      <c r="K205" s="1004"/>
      <c r="L205" s="1004"/>
      <c r="M205" s="1004"/>
    </row>
    <row r="206" spans="1:13">
      <c r="A206" s="1004"/>
      <c r="B206" s="1004"/>
      <c r="C206" s="1004"/>
      <c r="D206" s="1004"/>
      <c r="E206" s="1005"/>
      <c r="F206" s="1005"/>
      <c r="G206" s="1005"/>
      <c r="H206" s="1005"/>
      <c r="I206" s="1005"/>
      <c r="J206" s="1004"/>
      <c r="K206" s="1004"/>
      <c r="L206" s="1004"/>
      <c r="M206" s="1004"/>
    </row>
    <row r="207" spans="1:13">
      <c r="A207" s="1004"/>
      <c r="B207" s="1004"/>
      <c r="C207" s="1004"/>
      <c r="D207" s="1004"/>
      <c r="E207" s="1005"/>
      <c r="F207" s="1005"/>
      <c r="G207" s="1005"/>
      <c r="H207" s="1005"/>
      <c r="I207" s="1005"/>
      <c r="J207" s="1004"/>
      <c r="K207" s="1004"/>
      <c r="L207" s="1004"/>
      <c r="M207" s="1004"/>
    </row>
    <row r="208" spans="1:13">
      <c r="A208" s="1004"/>
      <c r="B208" s="1004"/>
      <c r="C208" s="1004"/>
      <c r="D208" s="1004"/>
      <c r="E208" s="1005"/>
      <c r="F208" s="1005"/>
      <c r="G208" s="1005"/>
      <c r="H208" s="1005"/>
      <c r="I208" s="1005"/>
      <c r="J208" s="1004"/>
      <c r="K208" s="1004"/>
      <c r="L208" s="1004"/>
      <c r="M208" s="1004"/>
    </row>
    <row r="209" spans="1:13">
      <c r="A209" s="1004"/>
      <c r="B209" s="1004"/>
      <c r="C209" s="1004"/>
      <c r="D209" s="1004"/>
      <c r="E209" s="1005"/>
      <c r="F209" s="1005"/>
      <c r="G209" s="1005"/>
      <c r="H209" s="1005"/>
      <c r="I209" s="1005"/>
      <c r="J209" s="1004"/>
      <c r="K209" s="1004"/>
      <c r="L209" s="1004"/>
      <c r="M209" s="1004"/>
    </row>
    <row r="210" spans="1:13">
      <c r="A210" s="1004"/>
      <c r="B210" s="1004"/>
      <c r="C210" s="1004"/>
      <c r="D210" s="1004"/>
      <c r="E210" s="1005"/>
      <c r="F210" s="1005"/>
      <c r="G210" s="1005"/>
      <c r="H210" s="1005"/>
      <c r="I210" s="1005"/>
      <c r="J210" s="1004"/>
      <c r="K210" s="1004"/>
      <c r="L210" s="1004"/>
      <c r="M210" s="1004"/>
    </row>
    <row r="211" spans="1:13">
      <c r="A211" s="1004"/>
      <c r="B211" s="1004"/>
      <c r="C211" s="1004"/>
      <c r="D211" s="1004"/>
      <c r="E211" s="1005"/>
      <c r="F211" s="1005"/>
      <c r="G211" s="1005"/>
      <c r="H211" s="1005"/>
      <c r="I211" s="1005"/>
      <c r="J211" s="1004"/>
      <c r="K211" s="1004"/>
      <c r="L211" s="1004"/>
      <c r="M211" s="1004"/>
    </row>
    <row r="212" spans="1:13">
      <c r="A212" s="1004"/>
      <c r="B212" s="1004"/>
      <c r="C212" s="1004"/>
      <c r="D212" s="1004"/>
      <c r="E212" s="1005"/>
      <c r="F212" s="1005"/>
      <c r="G212" s="1005"/>
      <c r="H212" s="1005"/>
      <c r="I212" s="1005"/>
      <c r="J212" s="1004"/>
      <c r="K212" s="1004"/>
      <c r="L212" s="1004"/>
      <c r="M212" s="1004"/>
    </row>
    <row r="213" spans="1:13">
      <c r="A213" s="1004"/>
      <c r="B213" s="1004"/>
      <c r="C213" s="1004"/>
      <c r="D213" s="1004"/>
      <c r="E213" s="1005"/>
      <c r="F213" s="1005"/>
      <c r="G213" s="1005"/>
      <c r="H213" s="1005"/>
      <c r="I213" s="1005"/>
      <c r="J213" s="1004"/>
      <c r="K213" s="1004"/>
      <c r="L213" s="1004"/>
      <c r="M213" s="1004"/>
    </row>
    <row r="214" spans="1:13">
      <c r="A214" s="1004"/>
      <c r="B214" s="1004"/>
      <c r="C214" s="1004"/>
      <c r="D214" s="1004"/>
      <c r="E214" s="1005"/>
      <c r="F214" s="1005"/>
      <c r="G214" s="1005"/>
      <c r="H214" s="1005"/>
      <c r="I214" s="1005"/>
      <c r="J214" s="1004"/>
      <c r="K214" s="1004"/>
      <c r="L214" s="1004"/>
      <c r="M214" s="1004"/>
    </row>
    <row r="215" spans="1:13">
      <c r="A215" s="1004"/>
      <c r="B215" s="1004"/>
      <c r="C215" s="1004"/>
      <c r="D215" s="1004"/>
      <c r="E215" s="1005"/>
      <c r="F215" s="1005"/>
      <c r="G215" s="1005"/>
      <c r="H215" s="1005"/>
      <c r="I215" s="1005"/>
      <c r="J215" s="1004"/>
      <c r="K215" s="1004"/>
      <c r="L215" s="1004"/>
      <c r="M215" s="1004"/>
    </row>
    <row r="216" spans="1:13">
      <c r="A216" s="1004"/>
      <c r="B216" s="1004"/>
      <c r="C216" s="1004"/>
      <c r="D216" s="1004"/>
      <c r="E216" s="1005"/>
      <c r="F216" s="1005"/>
      <c r="G216" s="1005"/>
      <c r="H216" s="1005"/>
      <c r="I216" s="1005"/>
      <c r="J216" s="1004"/>
      <c r="K216" s="1004"/>
      <c r="L216" s="1004"/>
      <c r="M216" s="1004"/>
    </row>
    <row r="217" spans="1:13">
      <c r="A217" s="1004"/>
      <c r="B217" s="1004"/>
      <c r="C217" s="1004"/>
      <c r="D217" s="1004"/>
      <c r="E217" s="1005"/>
      <c r="F217" s="1005"/>
      <c r="G217" s="1005"/>
      <c r="H217" s="1005"/>
      <c r="I217" s="1005"/>
      <c r="J217" s="1004"/>
      <c r="K217" s="1004"/>
      <c r="L217" s="1004"/>
      <c r="M217" s="1004"/>
    </row>
    <row r="218" spans="1:13">
      <c r="A218" s="1004"/>
      <c r="B218" s="1004"/>
      <c r="C218" s="1004"/>
      <c r="D218" s="1004"/>
      <c r="E218" s="1005"/>
      <c r="F218" s="1005"/>
      <c r="G218" s="1005"/>
      <c r="H218" s="1005"/>
      <c r="I218" s="1005"/>
      <c r="J218" s="1004"/>
      <c r="K218" s="1004"/>
      <c r="L218" s="1004"/>
      <c r="M218" s="1004"/>
    </row>
    <row r="219" spans="1:13">
      <c r="A219" s="1004"/>
      <c r="B219" s="1004"/>
      <c r="C219" s="1004"/>
      <c r="D219" s="1004"/>
      <c r="E219" s="1005"/>
      <c r="F219" s="1005"/>
      <c r="G219" s="1005"/>
      <c r="H219" s="1005"/>
      <c r="I219" s="1005"/>
      <c r="J219" s="1004"/>
      <c r="K219" s="1004"/>
      <c r="L219" s="1004"/>
      <c r="M219" s="1004"/>
    </row>
    <row r="220" spans="1:13">
      <c r="A220" s="1004"/>
      <c r="B220" s="1004"/>
      <c r="C220" s="1004"/>
      <c r="D220" s="1004"/>
      <c r="E220" s="1005"/>
      <c r="F220" s="1005"/>
      <c r="G220" s="1005"/>
      <c r="H220" s="1005"/>
      <c r="I220" s="1005"/>
      <c r="J220" s="1004"/>
      <c r="K220" s="1004"/>
      <c r="L220" s="1004"/>
      <c r="M220" s="1004"/>
    </row>
    <row r="221" spans="1:13">
      <c r="A221" s="1004"/>
      <c r="B221" s="1004"/>
      <c r="C221" s="1004"/>
      <c r="D221" s="1004"/>
      <c r="E221" s="1005"/>
      <c r="F221" s="1005"/>
      <c r="G221" s="1005"/>
      <c r="H221" s="1005"/>
      <c r="I221" s="1005"/>
      <c r="J221" s="1004"/>
      <c r="K221" s="1004"/>
      <c r="L221" s="1004"/>
      <c r="M221" s="1004"/>
    </row>
    <row r="222" spans="1:13">
      <c r="A222" s="1004"/>
      <c r="B222" s="1004"/>
      <c r="C222" s="1004"/>
      <c r="D222" s="1004"/>
      <c r="E222" s="1005"/>
      <c r="F222" s="1005"/>
      <c r="G222" s="1005"/>
      <c r="H222" s="1005"/>
      <c r="I222" s="1005"/>
      <c r="J222" s="1004"/>
      <c r="K222" s="1004"/>
      <c r="L222" s="1004"/>
      <c r="M222" s="1004"/>
    </row>
    <row r="223" spans="1:13">
      <c r="A223" s="1004"/>
      <c r="B223" s="1004"/>
      <c r="C223" s="1004"/>
      <c r="D223" s="1004"/>
      <c r="E223" s="1005"/>
      <c r="F223" s="1005"/>
      <c r="G223" s="1005"/>
      <c r="H223" s="1005"/>
      <c r="I223" s="1005"/>
      <c r="J223" s="1004"/>
      <c r="K223" s="1004"/>
      <c r="L223" s="1004"/>
      <c r="M223" s="1004"/>
    </row>
    <row r="224" spans="1:13">
      <c r="A224" s="1004"/>
      <c r="B224" s="1004"/>
      <c r="C224" s="1004"/>
      <c r="D224" s="1004"/>
      <c r="E224" s="1005"/>
      <c r="F224" s="1005"/>
      <c r="G224" s="1005"/>
      <c r="H224" s="1005"/>
      <c r="I224" s="1005"/>
      <c r="J224" s="1004"/>
      <c r="K224" s="1004"/>
      <c r="L224" s="1004"/>
      <c r="M224" s="1004"/>
    </row>
    <row r="225" spans="1:13">
      <c r="A225" s="1004"/>
      <c r="B225" s="1004"/>
      <c r="C225" s="1004"/>
      <c r="D225" s="1004"/>
      <c r="E225" s="1005"/>
      <c r="F225" s="1005"/>
      <c r="G225" s="1005"/>
      <c r="H225" s="1005"/>
      <c r="I225" s="1005"/>
      <c r="J225" s="1004"/>
      <c r="K225" s="1004"/>
      <c r="L225" s="1004"/>
      <c r="M225" s="1004"/>
    </row>
    <row r="226" spans="1:13">
      <c r="A226" s="1004"/>
      <c r="B226" s="1004"/>
      <c r="C226" s="1004"/>
      <c r="D226" s="1004"/>
      <c r="E226" s="1005"/>
      <c r="F226" s="1005"/>
      <c r="G226" s="1005"/>
      <c r="H226" s="1005"/>
      <c r="I226" s="1005"/>
      <c r="J226" s="1004"/>
      <c r="K226" s="1004"/>
      <c r="L226" s="1004"/>
      <c r="M226" s="1004"/>
    </row>
    <row r="227" spans="1:13">
      <c r="A227" s="1004"/>
      <c r="B227" s="1004"/>
      <c r="C227" s="1004"/>
      <c r="D227" s="1004"/>
      <c r="E227" s="1005"/>
      <c r="F227" s="1005"/>
      <c r="G227" s="1005"/>
      <c r="H227" s="1005"/>
      <c r="I227" s="1005"/>
      <c r="J227" s="1004"/>
      <c r="K227" s="1004"/>
      <c r="L227" s="1004"/>
      <c r="M227" s="1004"/>
    </row>
    <row r="228" spans="1:13">
      <c r="A228" s="1004"/>
      <c r="B228" s="1004"/>
      <c r="C228" s="1004"/>
      <c r="D228" s="1004"/>
      <c r="E228" s="1005"/>
      <c r="F228" s="1005"/>
      <c r="G228" s="1005"/>
      <c r="H228" s="1005"/>
      <c r="I228" s="1005"/>
      <c r="J228" s="1004"/>
      <c r="K228" s="1004"/>
      <c r="L228" s="1004"/>
      <c r="M228" s="1004"/>
    </row>
    <row r="229" spans="1:13">
      <c r="A229" s="1004"/>
      <c r="B229" s="1004"/>
      <c r="C229" s="1004"/>
      <c r="D229" s="1004"/>
      <c r="E229" s="1005"/>
      <c r="F229" s="1005"/>
      <c r="G229" s="1005"/>
      <c r="H229" s="1005"/>
      <c r="I229" s="1005"/>
      <c r="J229" s="1004"/>
      <c r="K229" s="1004"/>
      <c r="L229" s="1004"/>
      <c r="M229" s="1004"/>
    </row>
    <row r="230" spans="1:13">
      <c r="A230" s="1004"/>
      <c r="B230" s="1004"/>
      <c r="C230" s="1004"/>
      <c r="D230" s="1004"/>
      <c r="E230" s="1005"/>
      <c r="F230" s="1005"/>
      <c r="G230" s="1005"/>
      <c r="H230" s="1005"/>
      <c r="I230" s="1005"/>
      <c r="J230" s="1004"/>
      <c r="K230" s="1004"/>
      <c r="L230" s="1004"/>
      <c r="M230" s="1004"/>
    </row>
    <row r="231" spans="1:13">
      <c r="A231" s="1004"/>
      <c r="B231" s="1004"/>
      <c r="C231" s="1004"/>
      <c r="D231" s="1004"/>
      <c r="E231" s="1005"/>
      <c r="F231" s="1005"/>
      <c r="G231" s="1005"/>
      <c r="H231" s="1005"/>
      <c r="I231" s="1005"/>
      <c r="J231" s="1004"/>
      <c r="K231" s="1004"/>
      <c r="L231" s="1004"/>
      <c r="M231" s="1004"/>
    </row>
    <row r="232" spans="1:13">
      <c r="A232" s="1004"/>
      <c r="B232" s="1004"/>
      <c r="C232" s="1004"/>
      <c r="D232" s="1004"/>
      <c r="E232" s="1005"/>
      <c r="F232" s="1005"/>
      <c r="G232" s="1005"/>
      <c r="H232" s="1005"/>
      <c r="I232" s="1005"/>
      <c r="J232" s="1004"/>
      <c r="K232" s="1004"/>
      <c r="L232" s="1004"/>
      <c r="M232" s="1004"/>
    </row>
    <row r="233" spans="1:13">
      <c r="A233" s="1004"/>
      <c r="B233" s="1004"/>
      <c r="C233" s="1004"/>
      <c r="D233" s="1004"/>
      <c r="E233" s="1005"/>
      <c r="F233" s="1005"/>
      <c r="G233" s="1005"/>
      <c r="H233" s="1005"/>
      <c r="I233" s="1005"/>
      <c r="J233" s="1004"/>
      <c r="K233" s="1004"/>
      <c r="L233" s="1004"/>
      <c r="M233" s="1004"/>
    </row>
    <row r="234" spans="1:13">
      <c r="A234" s="1004"/>
      <c r="B234" s="1004"/>
      <c r="C234" s="1004"/>
      <c r="D234" s="1004"/>
      <c r="E234" s="1005"/>
      <c r="F234" s="1005"/>
      <c r="G234" s="1005"/>
      <c r="H234" s="1005"/>
      <c r="I234" s="1005"/>
      <c r="J234" s="1004"/>
      <c r="K234" s="1004"/>
      <c r="L234" s="1004"/>
      <c r="M234" s="1004"/>
    </row>
    <row r="235" spans="1:13">
      <c r="A235" s="1004"/>
      <c r="B235" s="1004"/>
      <c r="C235" s="1004"/>
      <c r="D235" s="1004"/>
      <c r="E235" s="1005"/>
      <c r="F235" s="1005"/>
      <c r="G235" s="1005"/>
      <c r="H235" s="1005"/>
      <c r="I235" s="1005"/>
      <c r="J235" s="1004"/>
      <c r="K235" s="1004"/>
      <c r="L235" s="1004"/>
      <c r="M235" s="1004"/>
    </row>
    <row r="236" spans="1:13">
      <c r="A236" s="1004"/>
      <c r="B236" s="1004"/>
      <c r="C236" s="1004"/>
      <c r="D236" s="1004"/>
      <c r="E236" s="1005"/>
      <c r="F236" s="1005"/>
      <c r="G236" s="1005"/>
      <c r="H236" s="1005"/>
      <c r="I236" s="1005"/>
      <c r="J236" s="1004"/>
      <c r="K236" s="1004"/>
      <c r="L236" s="1004"/>
      <c r="M236" s="1004"/>
    </row>
    <row r="237" spans="1:13">
      <c r="A237" s="1004"/>
      <c r="B237" s="1004"/>
      <c r="C237" s="1004"/>
      <c r="D237" s="1004"/>
      <c r="E237" s="1005"/>
      <c r="F237" s="1005"/>
      <c r="G237" s="1005"/>
      <c r="H237" s="1005"/>
      <c r="I237" s="1005"/>
      <c r="J237" s="1004"/>
      <c r="K237" s="1004"/>
      <c r="L237" s="1004"/>
      <c r="M237" s="1004"/>
    </row>
    <row r="238" spans="1:13">
      <c r="A238" s="1004"/>
      <c r="B238" s="1004"/>
      <c r="C238" s="1004"/>
      <c r="D238" s="1004"/>
      <c r="E238" s="1005"/>
      <c r="F238" s="1005"/>
      <c r="G238" s="1005"/>
      <c r="H238" s="1005"/>
      <c r="I238" s="1005"/>
      <c r="J238" s="1004"/>
      <c r="K238" s="1004"/>
      <c r="L238" s="1004"/>
      <c r="M238" s="1004"/>
    </row>
    <row r="239" spans="1:13">
      <c r="A239" s="1004"/>
      <c r="B239" s="1004"/>
      <c r="C239" s="1004"/>
      <c r="D239" s="1004"/>
      <c r="E239" s="1005"/>
      <c r="F239" s="1005"/>
      <c r="G239" s="1005"/>
      <c r="H239" s="1005"/>
      <c r="I239" s="1005"/>
      <c r="J239" s="1004"/>
      <c r="K239" s="1004"/>
      <c r="L239" s="1004"/>
      <c r="M239" s="1004"/>
    </row>
    <row r="240" spans="1:13">
      <c r="A240" s="1004"/>
      <c r="B240" s="1004"/>
      <c r="C240" s="1004"/>
      <c r="D240" s="1004"/>
      <c r="E240" s="1005"/>
      <c r="F240" s="1005"/>
      <c r="G240" s="1005"/>
      <c r="H240" s="1005"/>
      <c r="I240" s="1005"/>
      <c r="J240" s="1004"/>
      <c r="K240" s="1004"/>
      <c r="L240" s="1004"/>
      <c r="M240" s="1004"/>
    </row>
    <row r="241" spans="1:13">
      <c r="A241" s="1004"/>
      <c r="B241" s="1004"/>
      <c r="C241" s="1004"/>
      <c r="D241" s="1004"/>
      <c r="E241" s="1005"/>
      <c r="F241" s="1005"/>
      <c r="G241" s="1005"/>
      <c r="H241" s="1005"/>
      <c r="I241" s="1005"/>
      <c r="J241" s="1004"/>
      <c r="K241" s="1004"/>
      <c r="L241" s="1004"/>
      <c r="M241" s="1004"/>
    </row>
    <row r="242" spans="1:13">
      <c r="A242" s="1004"/>
      <c r="B242" s="1004"/>
      <c r="C242" s="1004"/>
      <c r="D242" s="1004"/>
      <c r="E242" s="1005"/>
      <c r="F242" s="1005"/>
      <c r="G242" s="1005"/>
      <c r="H242" s="1005"/>
      <c r="I242" s="1005"/>
      <c r="J242" s="1004"/>
      <c r="K242" s="1004"/>
      <c r="L242" s="1004"/>
      <c r="M242" s="1004"/>
    </row>
    <row r="243" spans="1:13">
      <c r="A243" s="1004"/>
      <c r="B243" s="1004"/>
      <c r="C243" s="1004"/>
      <c r="D243" s="1004"/>
      <c r="E243" s="1005"/>
      <c r="F243" s="1005"/>
      <c r="G243" s="1005"/>
      <c r="H243" s="1005"/>
      <c r="I243" s="1005"/>
      <c r="J243" s="1004"/>
      <c r="K243" s="1004"/>
      <c r="L243" s="1004"/>
      <c r="M243" s="1004"/>
    </row>
    <row r="244" spans="1:13">
      <c r="A244" s="1004"/>
      <c r="B244" s="1004"/>
      <c r="C244" s="1004"/>
      <c r="D244" s="1004"/>
      <c r="E244" s="1005"/>
      <c r="F244" s="1005"/>
      <c r="G244" s="1005"/>
      <c r="H244" s="1005"/>
      <c r="I244" s="1005"/>
      <c r="J244" s="1004"/>
      <c r="K244" s="1004"/>
      <c r="L244" s="1004"/>
      <c r="M244" s="1004"/>
    </row>
    <row r="245" spans="1:13">
      <c r="A245" s="1004"/>
      <c r="B245" s="1004"/>
      <c r="C245" s="1004"/>
      <c r="D245" s="1004"/>
      <c r="E245" s="1005"/>
      <c r="F245" s="1005"/>
      <c r="G245" s="1005"/>
      <c r="H245" s="1005"/>
      <c r="I245" s="1005"/>
      <c r="J245" s="1004"/>
      <c r="K245" s="1004"/>
      <c r="L245" s="1004"/>
      <c r="M245" s="1004"/>
    </row>
    <row r="246" spans="1:13">
      <c r="A246" s="1004"/>
      <c r="B246" s="1004"/>
      <c r="C246" s="1004"/>
      <c r="D246" s="1004"/>
      <c r="E246" s="1005"/>
      <c r="F246" s="1005"/>
      <c r="G246" s="1005"/>
      <c r="H246" s="1005"/>
      <c r="I246" s="1005"/>
      <c r="J246" s="1004"/>
      <c r="K246" s="1004"/>
      <c r="L246" s="1004"/>
      <c r="M246" s="1004"/>
    </row>
    <row r="247" spans="1:13">
      <c r="A247" s="1004"/>
      <c r="B247" s="1004"/>
      <c r="C247" s="1004"/>
      <c r="D247" s="1004"/>
      <c r="E247" s="1005"/>
      <c r="F247" s="1005"/>
      <c r="G247" s="1005"/>
      <c r="H247" s="1005"/>
      <c r="I247" s="1005"/>
      <c r="J247" s="1004"/>
      <c r="K247" s="1004"/>
      <c r="L247" s="1004"/>
      <c r="M247" s="1004"/>
    </row>
    <row r="248" spans="1:13">
      <c r="A248" s="1004"/>
      <c r="B248" s="1004"/>
      <c r="C248" s="1004"/>
      <c r="D248" s="1004"/>
      <c r="E248" s="1005"/>
      <c r="F248" s="1005"/>
      <c r="G248" s="1005"/>
      <c r="H248" s="1005"/>
      <c r="I248" s="1005"/>
      <c r="J248" s="1004"/>
      <c r="K248" s="1004"/>
      <c r="L248" s="1004"/>
      <c r="M248" s="1004"/>
    </row>
    <row r="249" spans="1:13">
      <c r="A249" s="1004"/>
      <c r="B249" s="1004"/>
      <c r="C249" s="1004"/>
      <c r="D249" s="1004"/>
      <c r="E249" s="1005"/>
      <c r="F249" s="1005"/>
      <c r="G249" s="1005"/>
      <c r="H249" s="1005"/>
      <c r="I249" s="1005"/>
      <c r="J249" s="1004"/>
      <c r="K249" s="1004"/>
      <c r="L249" s="1004"/>
      <c r="M249" s="1004"/>
    </row>
    <row r="250" spans="1:13">
      <c r="A250" s="1004"/>
      <c r="B250" s="1004"/>
      <c r="C250" s="1004"/>
      <c r="D250" s="1004"/>
      <c r="E250" s="1005"/>
      <c r="F250" s="1005"/>
      <c r="G250" s="1005"/>
      <c r="H250" s="1005"/>
      <c r="I250" s="1005"/>
      <c r="J250" s="1004"/>
      <c r="K250" s="1004"/>
      <c r="L250" s="1004"/>
      <c r="M250" s="1004"/>
    </row>
    <row r="251" spans="1:13">
      <c r="A251" s="1004"/>
      <c r="B251" s="1004"/>
      <c r="C251" s="1004"/>
      <c r="D251" s="1004"/>
      <c r="E251" s="1005"/>
      <c r="F251" s="1005"/>
      <c r="G251" s="1005"/>
      <c r="H251" s="1005"/>
      <c r="I251" s="1005"/>
      <c r="J251" s="1004"/>
      <c r="K251" s="1004"/>
      <c r="L251" s="1004"/>
      <c r="M251" s="1004"/>
    </row>
    <row r="252" spans="1:13">
      <c r="A252" s="1004"/>
      <c r="B252" s="1004"/>
      <c r="C252" s="1004"/>
      <c r="D252" s="1004"/>
      <c r="E252" s="1005"/>
      <c r="F252" s="1005"/>
      <c r="G252" s="1005"/>
      <c r="H252" s="1005"/>
      <c r="I252" s="1005"/>
      <c r="J252" s="1004"/>
      <c r="K252" s="1004"/>
      <c r="L252" s="1004"/>
      <c r="M252" s="1004"/>
    </row>
    <row r="253" spans="1:13">
      <c r="A253" s="1004"/>
      <c r="B253" s="1004"/>
      <c r="C253" s="1004"/>
      <c r="D253" s="1004"/>
      <c r="E253" s="1005"/>
      <c r="F253" s="1005"/>
      <c r="G253" s="1005"/>
      <c r="H253" s="1005"/>
      <c r="I253" s="1005"/>
      <c r="J253" s="1004"/>
      <c r="K253" s="1004"/>
      <c r="L253" s="1004"/>
      <c r="M253" s="1004"/>
    </row>
    <row r="254" spans="1:13">
      <c r="A254" s="1004"/>
      <c r="B254" s="1004"/>
      <c r="C254" s="1004"/>
      <c r="D254" s="1004"/>
      <c r="E254" s="1005"/>
      <c r="F254" s="1005"/>
      <c r="G254" s="1005"/>
      <c r="H254" s="1005"/>
      <c r="I254" s="1005"/>
      <c r="J254" s="1004"/>
      <c r="K254" s="1004"/>
      <c r="L254" s="1004"/>
      <c r="M254" s="1004"/>
    </row>
    <row r="255" spans="1:13">
      <c r="A255" s="1004"/>
      <c r="B255" s="1004"/>
      <c r="C255" s="1004"/>
      <c r="D255" s="1004"/>
      <c r="E255" s="1005"/>
      <c r="F255" s="1005"/>
      <c r="G255" s="1005"/>
      <c r="H255" s="1005"/>
      <c r="I255" s="1005"/>
      <c r="J255" s="1004"/>
      <c r="K255" s="1004"/>
      <c r="L255" s="1004"/>
      <c r="M255" s="1004"/>
    </row>
    <row r="256" spans="1:13">
      <c r="A256" s="1004"/>
      <c r="B256" s="1004"/>
      <c r="C256" s="1004"/>
      <c r="D256" s="1004"/>
      <c r="E256" s="1005"/>
      <c r="F256" s="1005"/>
      <c r="G256" s="1005"/>
      <c r="H256" s="1005"/>
      <c r="I256" s="1005"/>
      <c r="J256" s="1004"/>
      <c r="K256" s="1004"/>
      <c r="L256" s="1004"/>
      <c r="M256" s="1004"/>
    </row>
  </sheetData>
  <sheetProtection password="81B0" sheet="1" objects="1" scenarios="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mergeCells count="6">
    <mergeCell ref="I12:I14"/>
    <mergeCell ref="E17:E18"/>
    <mergeCell ref="F17:F18"/>
    <mergeCell ref="G108:H108"/>
    <mergeCell ref="E110:F110"/>
    <mergeCell ref="E114:F114"/>
  </mergeCells>
  <conditionalFormatting sqref="E65:I65">
    <cfRule type="cellIs" dxfId="758" priority="20" stopIfTrue="1" operator="notEqual">
      <formula>0</formula>
    </cfRule>
  </conditionalFormatting>
  <conditionalFormatting sqref="E105:I105">
    <cfRule type="cellIs" dxfId="757" priority="19" stopIfTrue="1" operator="notEqual">
      <formula>0</formula>
    </cfRule>
  </conditionalFormatting>
  <conditionalFormatting sqref="G107:H107 B107">
    <cfRule type="cellIs" dxfId="756" priority="18" stopIfTrue="1" operator="equal">
      <formula>0</formula>
    </cfRule>
  </conditionalFormatting>
  <conditionalFormatting sqref="I114 E110">
    <cfRule type="cellIs" dxfId="755" priority="17" stopIfTrue="1" operator="equal">
      <formula>0</formula>
    </cfRule>
  </conditionalFormatting>
  <conditionalFormatting sqref="E114:F114">
    <cfRule type="cellIs" dxfId="754" priority="16" stopIfTrue="1" operator="equal">
      <formula>0</formula>
    </cfRule>
  </conditionalFormatting>
  <conditionalFormatting sqref="E15">
    <cfRule type="cellIs" dxfId="753" priority="11" stopIfTrue="1" operator="equal">
      <formula>98</formula>
    </cfRule>
    <cfRule type="cellIs" dxfId="752" priority="12" stopIfTrue="1" operator="equal">
      <formula>96</formula>
    </cfRule>
    <cfRule type="cellIs" dxfId="751" priority="13" stopIfTrue="1" operator="equal">
      <formula>42</formula>
    </cfRule>
    <cfRule type="cellIs" dxfId="742" priority="14" stopIfTrue="1" operator="equal">
      <formula>97</formula>
    </cfRule>
    <cfRule type="cellIs" dxfId="741" priority="15" stopIfTrue="1" operator="equal">
      <formula>33</formula>
    </cfRule>
  </conditionalFormatting>
  <conditionalFormatting sqref="F15">
    <cfRule type="cellIs" dxfId="750" priority="6" stopIfTrue="1" operator="equal">
      <formula>"Чужди средства"</formula>
    </cfRule>
    <cfRule type="cellIs" dxfId="749" priority="7" stopIfTrue="1" operator="equal">
      <formula>"СЕС - ДМП"</formula>
    </cfRule>
    <cfRule type="cellIs" dxfId="748" priority="8" stopIfTrue="1" operator="equal">
      <formula>"СЕС - РА"</formula>
    </cfRule>
    <cfRule type="cellIs" dxfId="740" priority="9" stopIfTrue="1" operator="equal">
      <formula>"СЕС - ДЕС"</formula>
    </cfRule>
    <cfRule type="cellIs" dxfId="739" priority="10" stopIfTrue="1" operator="equal">
      <formula>"СЕС - КСФ"</formula>
    </cfRule>
  </conditionalFormatting>
  <conditionalFormatting sqref="B105">
    <cfRule type="cellIs" dxfId="747" priority="5" stopIfTrue="1" operator="notEqual">
      <formula>0</formula>
    </cfRule>
  </conditionalFormatting>
  <conditionalFormatting sqref="I11">
    <cfRule type="cellIs" dxfId="746" priority="1" stopIfTrue="1" operator="between">
      <formula>1000000000000</formula>
      <formula>9999999999999990</formula>
    </cfRule>
    <cfRule type="cellIs" dxfId="745" priority="2" stopIfTrue="1" operator="between">
      <formula>10000000000</formula>
      <formula>999999999999</formula>
    </cfRule>
    <cfRule type="cellIs" dxfId="744" priority="3" stopIfTrue="1" operator="between">
      <formula>1000000</formula>
      <formula>99999999</formula>
    </cfRule>
    <cfRule type="cellIs" dxfId="743" priority="4" stopIfTrue="1" operator="between">
      <formula>100</formula>
      <formula>9999</formula>
    </cfRule>
  </conditionalFormatting>
  <dataValidations count="7">
    <dataValidation allowBlank="1" showErrorMessage="1" prompt="Въвежда се началната дата за периода само с цифри и разделител &quot;.&quot; или &quot;-&quot;, без букви за година и точки." sqref="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K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G33:I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I54">
      <formula1>0</formula1>
    </dataValidation>
    <dataValidation type="whole" operator="lessThanOrEqual" allowBlank="1" showInputMessage="1" showErrorMessage="1" error="въведете цяло отрицателно число" sqref="E91 G91:I91">
      <formula1>0</formula1>
    </dataValidation>
    <dataValidation type="whole" operator="greaterThanOrEqual" allowBlank="1" showInputMessage="1" showErrorMessage="1" error="въведете цяло положително число" sqref="E90 G90:I90">
      <formula1>0</formula1>
    </dataValidation>
    <dataValidation type="whole" allowBlank="1" showInputMessage="1" showErrorMessage="1" error="въведете цяло число" sqref="E92:E96 G92:I96 E55:E89 E34:E53 E22:E32 G55:I89 G34:I53 G22:I32 F22:F96 E105:I105">
      <formula1>-10000000000000000</formula1>
      <formula2>10000000000000000</formula2>
    </dataValidation>
  </dataValidations>
  <pageMargins left="0.35433070866141736" right="0.23622047244094491" top="0.31496062992125984" bottom="0.35433070866141736" header="0.19685039370078741" footer="0.23622047244094491"/>
  <pageSetup paperSize="9" scale="45" orientation="portrait" r:id="rId44"/>
  <headerFooter alignWithMargins="0"/>
  <legacyDrawing r:id="rId45"/>
</worksheet>
</file>

<file path=xl/worksheets/sheet3.xml><?xml version="1.0" encoding="utf-8"?>
<worksheet xmlns="http://schemas.openxmlformats.org/spreadsheetml/2006/main" xmlns:r="http://schemas.openxmlformats.org/officeDocument/2006/relationships">
  <sheetPr codeName="Sheet2" filterMode="1"/>
  <dimension ref="A1:IG6534"/>
  <sheetViews>
    <sheetView tabSelected="1" topLeftCell="B2" zoomScale="75" zoomScaleNormal="75" zoomScaleSheetLayoutView="85" workbookViewId="0">
      <selection activeCell="K16" sqref="K16"/>
    </sheetView>
  </sheetViews>
  <sheetFormatPr defaultRowHeight="15.75"/>
  <cols>
    <col min="1" max="1" width="5.28515625" style="2" hidden="1" customWidth="1"/>
    <col min="2" max="2" width="10.140625" style="2" customWidth="1"/>
    <col min="3" max="3" width="13.28515625" style="2" customWidth="1"/>
    <col min="4" max="4" width="90.7109375" style="3" customWidth="1"/>
    <col min="5" max="5" width="18.7109375" style="2" customWidth="1"/>
    <col min="6" max="7" width="17.7109375" style="2" customWidth="1"/>
    <col min="8" max="8" width="20" style="2" bestFit="1" customWidth="1"/>
    <col min="9" max="10" width="17.7109375" style="2" customWidth="1"/>
    <col min="11" max="11" width="20" style="2" bestFit="1" customWidth="1"/>
    <col min="12" max="12" width="17.7109375" style="2" customWidth="1"/>
    <col min="13" max="13" width="9.85546875" style="7" hidden="1" customWidth="1"/>
    <col min="14" max="14" width="1.5703125" style="8" customWidth="1"/>
    <col min="15" max="16384" width="9.140625" style="2"/>
  </cols>
  <sheetData>
    <row r="1" spans="1:14" ht="18.75" hidden="1" customHeight="1">
      <c r="A1" s="2" t="s">
        <v>167</v>
      </c>
      <c r="B1" s="2" t="s">
        <v>168</v>
      </c>
      <c r="C1" s="2" t="s">
        <v>169</v>
      </c>
      <c r="D1" s="3" t="s">
        <v>170</v>
      </c>
      <c r="E1" s="2" t="s">
        <v>171</v>
      </c>
      <c r="F1" s="2" t="s">
        <v>172</v>
      </c>
      <c r="G1" s="2" t="s">
        <v>172</v>
      </c>
      <c r="H1" s="2" t="s">
        <v>172</v>
      </c>
      <c r="I1" s="2" t="s">
        <v>172</v>
      </c>
      <c r="J1" s="2" t="s">
        <v>172</v>
      </c>
      <c r="K1" s="2" t="s">
        <v>172</v>
      </c>
      <c r="L1" s="2" t="s">
        <v>172</v>
      </c>
      <c r="M1" s="4" t="s">
        <v>2137</v>
      </c>
      <c r="N1" s="5"/>
    </row>
    <row r="2" spans="1:14" ht="12.75" customHeight="1">
      <c r="A2" s="2">
        <v>2</v>
      </c>
      <c r="B2" s="103"/>
      <c r="D2" s="104"/>
      <c r="E2" s="103"/>
      <c r="F2" s="103"/>
      <c r="G2" s="103"/>
      <c r="H2" s="103"/>
      <c r="I2" s="103"/>
      <c r="J2" s="103"/>
      <c r="K2" s="103"/>
      <c r="L2" s="103"/>
      <c r="M2" s="7">
        <v>1</v>
      </c>
      <c r="N2" s="105"/>
    </row>
    <row r="3" spans="1:14">
      <c r="B3" s="1488" t="s">
        <v>875</v>
      </c>
      <c r="C3" s="106">
        <v>2020</v>
      </c>
      <c r="D3" s="104"/>
      <c r="E3" s="107"/>
      <c r="F3" s="103"/>
      <c r="G3" s="103"/>
      <c r="H3" s="103"/>
      <c r="I3" s="103"/>
      <c r="J3" s="103"/>
      <c r="K3" s="103"/>
      <c r="L3" s="103"/>
      <c r="M3" s="7">
        <v>1</v>
      </c>
      <c r="N3" s="108"/>
    </row>
    <row r="4" spans="1:14">
      <c r="B4" s="103"/>
      <c r="C4" s="103"/>
      <c r="D4" s="104"/>
      <c r="E4" s="109"/>
      <c r="F4" s="103"/>
      <c r="G4" s="103"/>
      <c r="H4" s="103"/>
      <c r="I4" s="103"/>
      <c r="J4" s="103"/>
      <c r="K4" s="103"/>
      <c r="L4" s="103"/>
      <c r="M4" s="7">
        <v>1</v>
      </c>
      <c r="N4" s="108"/>
    </row>
    <row r="5" spans="1:14">
      <c r="B5" s="103"/>
      <c r="C5" s="110"/>
      <c r="D5" s="104"/>
      <c r="E5" s="103" t="s">
        <v>463</v>
      </c>
      <c r="F5" s="103" t="s">
        <v>463</v>
      </c>
      <c r="G5" s="103" t="s">
        <v>463</v>
      </c>
      <c r="H5" s="103" t="s">
        <v>463</v>
      </c>
      <c r="I5" s="103" t="s">
        <v>463</v>
      </c>
      <c r="J5" s="103" t="s">
        <v>463</v>
      </c>
      <c r="K5" s="103" t="s">
        <v>463</v>
      </c>
      <c r="L5" s="103" t="s">
        <v>463</v>
      </c>
      <c r="M5" s="7">
        <v>1</v>
      </c>
      <c r="N5" s="108"/>
    </row>
    <row r="6" spans="1:14">
      <c r="B6" s="103"/>
      <c r="C6" s="111"/>
      <c r="D6" s="112"/>
      <c r="E6" s="109"/>
      <c r="F6" s="103" t="s">
        <v>463</v>
      </c>
      <c r="G6" s="103" t="s">
        <v>463</v>
      </c>
      <c r="H6" s="103" t="s">
        <v>463</v>
      </c>
      <c r="I6" s="103" t="s">
        <v>463</v>
      </c>
      <c r="J6" s="103" t="s">
        <v>463</v>
      </c>
      <c r="K6" s="103" t="s">
        <v>463</v>
      </c>
      <c r="L6" s="103" t="s">
        <v>463</v>
      </c>
      <c r="M6" s="7">
        <v>1</v>
      </c>
      <c r="N6" s="108"/>
    </row>
    <row r="7" spans="1:14" ht="15.75" customHeight="1">
      <c r="B7" s="1897" t="str">
        <f>VLOOKUP(E15,SMETKA,2,FALSE)</f>
        <v>ОТЧЕТНИ ДАННИ ПО ЕБК ЗА ИЗПЪЛНЕНИЕТО НА БЮДЖЕТА</v>
      </c>
      <c r="C7" s="1898"/>
      <c r="D7" s="1898"/>
      <c r="E7" s="103"/>
      <c r="F7" s="113"/>
      <c r="G7" s="113"/>
      <c r="H7" s="113"/>
      <c r="I7" s="113"/>
      <c r="J7" s="113"/>
      <c r="K7" s="113"/>
      <c r="L7" s="113"/>
      <c r="M7" s="7">
        <v>1</v>
      </c>
      <c r="N7" s="108"/>
    </row>
    <row r="8" spans="1:14" ht="18.75" customHeight="1">
      <c r="C8" s="111"/>
      <c r="D8" s="112"/>
      <c r="E8" s="113" t="s">
        <v>464</v>
      </c>
      <c r="F8" s="113" t="s">
        <v>835</v>
      </c>
      <c r="G8" s="113"/>
      <c r="H8" s="114"/>
      <c r="I8" s="113"/>
      <c r="J8" s="113"/>
      <c r="K8" s="113"/>
      <c r="L8" s="113"/>
      <c r="M8" s="7">
        <v>1</v>
      </c>
      <c r="N8" s="108"/>
    </row>
    <row r="9" spans="1:14" ht="27" customHeight="1">
      <c r="B9" s="1899" t="s">
        <v>2135</v>
      </c>
      <c r="C9" s="1900"/>
      <c r="D9" s="1901"/>
      <c r="E9" s="115">
        <v>43831</v>
      </c>
      <c r="F9" s="116" t="s">
        <v>2136</v>
      </c>
      <c r="G9" s="113"/>
      <c r="H9" s="1415"/>
      <c r="I9" s="1944"/>
      <c r="J9" s="1945"/>
      <c r="K9" s="113"/>
      <c r="L9" s="113"/>
      <c r="M9" s="7">
        <v>1</v>
      </c>
      <c r="N9" s="108"/>
    </row>
    <row r="10" spans="1:14">
      <c r="B10" s="117" t="s">
        <v>799</v>
      </c>
      <c r="C10" s="103"/>
      <c r="D10" s="104"/>
      <c r="E10" s="113"/>
      <c r="F10" s="1698" t="e">
        <f>VLOOKUP(F9,DateName,2,FALSE)</f>
        <v>#N/A</v>
      </c>
      <c r="G10" s="113"/>
      <c r="H10" s="114"/>
      <c r="I10" s="1946" t="s">
        <v>968</v>
      </c>
      <c r="J10" s="1946"/>
      <c r="K10" s="113"/>
      <c r="L10" s="113"/>
      <c r="M10" s="7">
        <v>1</v>
      </c>
      <c r="N10" s="108"/>
    </row>
    <row r="11" spans="1:14" ht="10.5" customHeight="1">
      <c r="B11" s="117"/>
      <c r="C11" s="103"/>
      <c r="D11" s="104"/>
      <c r="E11" s="117"/>
      <c r="F11" s="103"/>
      <c r="G11" s="113"/>
      <c r="H11" s="114"/>
      <c r="I11" s="1947"/>
      <c r="J11" s="1947"/>
      <c r="K11" s="113"/>
      <c r="L11" s="113"/>
      <c r="M11" s="7">
        <v>1</v>
      </c>
      <c r="N11" s="108"/>
    </row>
    <row r="12" spans="1:14" ht="27" customHeight="1">
      <c r="B12" s="1902" t="str">
        <f>VLOOKUP(F12,PRBK,2,FALSE)</f>
        <v>Раковски</v>
      </c>
      <c r="C12" s="1903"/>
      <c r="D12" s="1904"/>
      <c r="E12" s="118" t="s">
        <v>962</v>
      </c>
      <c r="F12" s="1586" t="s">
        <v>1511</v>
      </c>
      <c r="G12" s="113"/>
      <c r="H12" s="114"/>
      <c r="I12" s="1947"/>
      <c r="J12" s="1947"/>
      <c r="K12" s="113"/>
      <c r="L12" s="113"/>
      <c r="M12" s="7">
        <v>1</v>
      </c>
      <c r="N12" s="108"/>
    </row>
    <row r="13" spans="1:14" ht="18" customHeight="1">
      <c r="B13" s="119" t="s">
        <v>800</v>
      </c>
      <c r="C13" s="103"/>
      <c r="D13" s="104"/>
      <c r="E13" s="120"/>
      <c r="F13" s="114"/>
      <c r="G13" s="114" t="s">
        <v>463</v>
      </c>
      <c r="H13" s="121"/>
      <c r="I13" s="122"/>
      <c r="J13" s="123"/>
      <c r="K13" s="123" t="s">
        <v>463</v>
      </c>
      <c r="L13" s="123" t="s">
        <v>463</v>
      </c>
      <c r="M13" s="7">
        <v>1</v>
      </c>
      <c r="N13" s="108"/>
    </row>
    <row r="14" spans="1:14" ht="20.25" customHeight="1">
      <c r="B14" s="117"/>
      <c r="C14" s="103"/>
      <c r="D14" s="104"/>
      <c r="E14" s="120"/>
      <c r="F14" s="114"/>
      <c r="G14" s="113"/>
      <c r="H14" s="121"/>
      <c r="I14" s="122"/>
      <c r="J14" s="123"/>
      <c r="K14" s="113"/>
      <c r="L14" s="113"/>
      <c r="M14" s="7">
        <v>1</v>
      </c>
      <c r="N14" s="108"/>
    </row>
    <row r="15" spans="1:14" ht="21" customHeight="1">
      <c r="B15" s="117"/>
      <c r="C15" s="103"/>
      <c r="D15" s="686" t="s">
        <v>891</v>
      </c>
      <c r="E15" s="125">
        <v>0</v>
      </c>
      <c r="F15" s="126" t="str">
        <f>+IF(+E15=0,"БЮДЖЕТ",+IF(+E15=98,"СЕС - КСФ",+IF(+E15=42,"СЕС - РА",+IF(+E15=96,"СЕС - ДЕС",+IF(+E15=97,"СЕС - ДМП",+IF(+E15=33,"Чужди средства"))))))</f>
        <v>БЮДЖЕТ</v>
      </c>
      <c r="G15" s="113"/>
      <c r="H15" s="121"/>
      <c r="I15" s="122"/>
      <c r="J15" s="123"/>
      <c r="K15" s="113"/>
      <c r="L15" s="113"/>
      <c r="M15" s="7">
        <v>1</v>
      </c>
      <c r="N15" s="108"/>
    </row>
    <row r="16" spans="1:14" ht="18.75" customHeight="1">
      <c r="A16" s="10"/>
      <c r="B16" s="1703" t="s">
        <v>2115</v>
      </c>
      <c r="C16" s="127"/>
      <c r="D16" s="127"/>
      <c r="E16" s="110"/>
      <c r="F16" s="113"/>
      <c r="G16" s="113"/>
      <c r="H16" s="121"/>
      <c r="I16" s="122"/>
      <c r="J16" s="123"/>
      <c r="K16" s="113"/>
      <c r="L16" s="113"/>
      <c r="M16" s="7">
        <v>1</v>
      </c>
      <c r="N16" s="108"/>
    </row>
    <row r="17" spans="1:14" ht="26.25" customHeight="1">
      <c r="A17" s="10"/>
      <c r="B17" s="103"/>
      <c r="C17" s="111"/>
      <c r="D17" s="122"/>
      <c r="E17" s="122"/>
      <c r="F17" s="122"/>
      <c r="G17" s="122"/>
      <c r="H17" s="122"/>
      <c r="I17" s="122"/>
      <c r="J17" s="123"/>
      <c r="K17" s="113"/>
      <c r="L17" s="113"/>
      <c r="M17" s="7">
        <v>1</v>
      </c>
      <c r="N17" s="108"/>
    </row>
    <row r="18" spans="1:14" ht="16.5" thickBot="1">
      <c r="B18" s="103"/>
      <c r="C18" s="111"/>
      <c r="D18" s="112"/>
      <c r="F18" s="128"/>
      <c r="G18" s="128"/>
      <c r="H18" s="129"/>
      <c r="I18" s="128"/>
      <c r="J18" s="130"/>
      <c r="K18" s="128"/>
      <c r="L18" s="130" t="s">
        <v>465</v>
      </c>
      <c r="M18" s="7">
        <v>1</v>
      </c>
      <c r="N18" s="108"/>
    </row>
    <row r="19" spans="1:14" ht="22.5" customHeight="1">
      <c r="A19" s="10"/>
      <c r="B19" s="131"/>
      <c r="C19" s="132"/>
      <c r="D19" s="133" t="s">
        <v>892</v>
      </c>
      <c r="E19" s="1878" t="s">
        <v>2116</v>
      </c>
      <c r="F19" s="1879"/>
      <c r="G19" s="1879"/>
      <c r="H19" s="1880"/>
      <c r="I19" s="1889" t="s">
        <v>2117</v>
      </c>
      <c r="J19" s="1890"/>
      <c r="K19" s="1890"/>
      <c r="L19" s="1891"/>
      <c r="M19" s="7">
        <v>1</v>
      </c>
      <c r="N19" s="108"/>
    </row>
    <row r="20" spans="1:14" ht="49.5" customHeight="1">
      <c r="B20" s="134" t="s">
        <v>62</v>
      </c>
      <c r="C20" s="135" t="s">
        <v>466</v>
      </c>
      <c r="D20" s="136" t="s">
        <v>893</v>
      </c>
      <c r="E20" s="137" t="s">
        <v>963</v>
      </c>
      <c r="F20" s="1407" t="s">
        <v>803</v>
      </c>
      <c r="G20" s="1408" t="s">
        <v>804</v>
      </c>
      <c r="H20" s="1409" t="s">
        <v>802</v>
      </c>
      <c r="I20" s="1599" t="s">
        <v>964</v>
      </c>
      <c r="J20" s="1600" t="s">
        <v>965</v>
      </c>
      <c r="K20" s="1601" t="s">
        <v>966</v>
      </c>
      <c r="L20" s="1416" t="s">
        <v>967</v>
      </c>
      <c r="M20" s="7">
        <v>1</v>
      </c>
      <c r="N20" s="138"/>
    </row>
    <row r="21" spans="1:14" ht="18.75">
      <c r="B21" s="139"/>
      <c r="C21" s="140"/>
      <c r="D21" s="141" t="s">
        <v>467</v>
      </c>
      <c r="E21" s="142" t="s">
        <v>173</v>
      </c>
      <c r="F21" s="143" t="s">
        <v>174</v>
      </c>
      <c r="G21" s="144" t="s">
        <v>716</v>
      </c>
      <c r="H21" s="145" t="s">
        <v>717</v>
      </c>
      <c r="I21" s="143" t="s">
        <v>696</v>
      </c>
      <c r="J21" s="144" t="s">
        <v>868</v>
      </c>
      <c r="K21" s="145" t="s">
        <v>869</v>
      </c>
      <c r="L21" s="1417" t="s">
        <v>870</v>
      </c>
      <c r="M21" s="7">
        <v>1</v>
      </c>
      <c r="N21" s="138"/>
    </row>
    <row r="22" spans="1:14" s="11" customFormat="1" ht="18.75" hidden="1" customHeight="1">
      <c r="A22" s="11">
        <v>5</v>
      </c>
      <c r="B22" s="146">
        <v>100</v>
      </c>
      <c r="C22" s="1895" t="s">
        <v>468</v>
      </c>
      <c r="D22" s="1896"/>
      <c r="E22" s="148">
        <f t="shared" ref="E22:L22" si="0">SUM(E23:E25,E26:E27)</f>
        <v>0</v>
      </c>
      <c r="F22" s="148">
        <f t="shared" si="0"/>
        <v>0</v>
      </c>
      <c r="G22" s="148">
        <f t="shared" si="0"/>
        <v>0</v>
      </c>
      <c r="H22" s="148">
        <f t="shared" si="0"/>
        <v>0</v>
      </c>
      <c r="I22" s="148">
        <f t="shared" si="0"/>
        <v>0</v>
      </c>
      <c r="J22" s="148">
        <f t="shared" si="0"/>
        <v>0</v>
      </c>
      <c r="K22" s="148">
        <f t="shared" si="0"/>
        <v>0</v>
      </c>
      <c r="L22" s="148">
        <f t="shared" si="0"/>
        <v>0</v>
      </c>
      <c r="M22" s="7" t="str">
        <f>(IF($E22&lt;&gt;0,$M$2,IF($L22&lt;&gt;0,$M$2,"")))</f>
        <v/>
      </c>
      <c r="N22" s="138"/>
    </row>
    <row r="23" spans="1:14" ht="18.75" hidden="1" customHeight="1">
      <c r="A23" s="2">
        <v>10</v>
      </c>
      <c r="B23" s="149"/>
      <c r="C23" s="150">
        <v>101</v>
      </c>
      <c r="D23" s="151" t="s">
        <v>469</v>
      </c>
      <c r="E23" s="281">
        <f>F23+G23+H23</f>
        <v>0</v>
      </c>
      <c r="F23" s="486">
        <v>0</v>
      </c>
      <c r="G23" s="487">
        <v>0</v>
      </c>
      <c r="H23" s="154">
        <v>0</v>
      </c>
      <c r="I23" s="486">
        <v>0</v>
      </c>
      <c r="J23" s="487">
        <v>0</v>
      </c>
      <c r="K23" s="154">
        <v>0</v>
      </c>
      <c r="L23" s="281">
        <f>I23+J23+K23</f>
        <v>0</v>
      </c>
      <c r="M23" s="7" t="str">
        <f t="shared" ref="M23:M89" si="1">(IF($E23&lt;&gt;0,$M$2,IF($L23&lt;&gt;0,$M$2,"")))</f>
        <v/>
      </c>
      <c r="N23" s="155"/>
    </row>
    <row r="24" spans="1:14" ht="18.75" hidden="1" customHeight="1">
      <c r="A24" s="2">
        <v>15</v>
      </c>
      <c r="B24" s="149"/>
      <c r="C24" s="156">
        <v>102</v>
      </c>
      <c r="D24" s="157" t="s">
        <v>2034</v>
      </c>
      <c r="E24" s="295">
        <f>F24+G24+H24</f>
        <v>0</v>
      </c>
      <c r="F24" s="488">
        <v>0</v>
      </c>
      <c r="G24" s="489">
        <v>0</v>
      </c>
      <c r="H24" s="160">
        <v>0</v>
      </c>
      <c r="I24" s="488">
        <v>0</v>
      </c>
      <c r="J24" s="489">
        <v>0</v>
      </c>
      <c r="K24" s="160">
        <v>0</v>
      </c>
      <c r="L24" s="295">
        <f>I24+J24+K24</f>
        <v>0</v>
      </c>
      <c r="M24" s="7" t="str">
        <f t="shared" si="1"/>
        <v/>
      </c>
      <c r="N24" s="155"/>
    </row>
    <row r="25" spans="1:14" ht="18.75" hidden="1" customHeight="1">
      <c r="A25" s="2">
        <v>20</v>
      </c>
      <c r="B25" s="149"/>
      <c r="C25" s="156">
        <v>103</v>
      </c>
      <c r="D25" s="157" t="s">
        <v>2035</v>
      </c>
      <c r="E25" s="295">
        <f>F25+G25+H25</f>
        <v>0</v>
      </c>
      <c r="F25" s="488">
        <v>0</v>
      </c>
      <c r="G25" s="159"/>
      <c r="H25" s="160">
        <v>0</v>
      </c>
      <c r="I25" s="488">
        <v>0</v>
      </c>
      <c r="J25" s="159"/>
      <c r="K25" s="160">
        <v>0</v>
      </c>
      <c r="L25" s="295">
        <f>I25+J25+K25</f>
        <v>0</v>
      </c>
      <c r="M25" s="7" t="str">
        <f t="shared" si="1"/>
        <v/>
      </c>
      <c r="N25" s="155"/>
    </row>
    <row r="26" spans="1:14" ht="18.75" hidden="1" customHeight="1">
      <c r="A26" s="2">
        <v>20</v>
      </c>
      <c r="B26" s="149"/>
      <c r="C26" s="156">
        <v>108</v>
      </c>
      <c r="D26" s="161" t="s">
        <v>2036</v>
      </c>
      <c r="E26" s="295">
        <f>F26+G26+H26</f>
        <v>0</v>
      </c>
      <c r="F26" s="488">
        <v>0</v>
      </c>
      <c r="G26" s="489">
        <v>0</v>
      </c>
      <c r="H26" s="160">
        <v>0</v>
      </c>
      <c r="I26" s="488">
        <v>0</v>
      </c>
      <c r="J26" s="489">
        <v>0</v>
      </c>
      <c r="K26" s="160">
        <v>0</v>
      </c>
      <c r="L26" s="295">
        <f>I26+J26+K26</f>
        <v>0</v>
      </c>
      <c r="M26" s="7" t="str">
        <f t="shared" si="1"/>
        <v/>
      </c>
      <c r="N26" s="155"/>
    </row>
    <row r="27" spans="1:14" ht="21" hidden="1" customHeight="1">
      <c r="A27" s="14">
        <v>21</v>
      </c>
      <c r="B27" s="149"/>
      <c r="C27" s="162">
        <v>109</v>
      </c>
      <c r="D27" s="163" t="s">
        <v>720</v>
      </c>
      <c r="E27" s="314">
        <f>F27+G27+H27</f>
        <v>0</v>
      </c>
      <c r="F27" s="1476">
        <v>0</v>
      </c>
      <c r="G27" s="1477">
        <v>0</v>
      </c>
      <c r="H27" s="166">
        <v>0</v>
      </c>
      <c r="I27" s="1476">
        <v>0</v>
      </c>
      <c r="J27" s="1477">
        <v>0</v>
      </c>
      <c r="K27" s="166">
        <v>0</v>
      </c>
      <c r="L27" s="314">
        <f>I27+J27+K27</f>
        <v>0</v>
      </c>
      <c r="M27" s="7" t="str">
        <f t="shared" si="1"/>
        <v/>
      </c>
      <c r="N27" s="155"/>
    </row>
    <row r="28" spans="1:14" s="15" customFormat="1" ht="18.75" hidden="1" customHeight="1">
      <c r="A28" s="15">
        <v>25</v>
      </c>
      <c r="B28" s="167">
        <v>200</v>
      </c>
      <c r="C28" s="1895" t="s">
        <v>470</v>
      </c>
      <c r="D28" s="1896"/>
      <c r="E28" s="1376">
        <f t="shared" ref="E28:L28" si="2">SUM(E29:E32)</f>
        <v>0</v>
      </c>
      <c r="F28" s="168">
        <f t="shared" si="2"/>
        <v>0</v>
      </c>
      <c r="G28" s="169">
        <f t="shared" si="2"/>
        <v>0</v>
      </c>
      <c r="H28" s="170">
        <f>SUM(H29:H32)</f>
        <v>0</v>
      </c>
      <c r="I28" s="168">
        <f t="shared" si="2"/>
        <v>0</v>
      </c>
      <c r="J28" s="169">
        <f t="shared" si="2"/>
        <v>0</v>
      </c>
      <c r="K28" s="170">
        <f>SUM(K29:K32)</f>
        <v>0</v>
      </c>
      <c r="L28" s="1376">
        <f t="shared" si="2"/>
        <v>0</v>
      </c>
      <c r="M28" s="7" t="str">
        <f t="shared" si="1"/>
        <v/>
      </c>
      <c r="N28" s="155"/>
    </row>
    <row r="29" spans="1:14" ht="18.75" hidden="1" customHeight="1">
      <c r="A29" s="2">
        <v>30</v>
      </c>
      <c r="B29" s="171"/>
      <c r="C29" s="150">
        <v>201</v>
      </c>
      <c r="D29" s="151" t="s">
        <v>471</v>
      </c>
      <c r="E29" s="281">
        <f t="shared" ref="E29:E95" si="3">F29+G29+H29</f>
        <v>0</v>
      </c>
      <c r="F29" s="486">
        <v>0</v>
      </c>
      <c r="G29" s="487">
        <v>0</v>
      </c>
      <c r="H29" s="154">
        <v>0</v>
      </c>
      <c r="I29" s="486">
        <v>0</v>
      </c>
      <c r="J29" s="487">
        <v>0</v>
      </c>
      <c r="K29" s="154">
        <v>0</v>
      </c>
      <c r="L29" s="281">
        <f>I29+J29+K29</f>
        <v>0</v>
      </c>
      <c r="M29" s="7" t="str">
        <f t="shared" si="1"/>
        <v/>
      </c>
      <c r="N29" s="155"/>
    </row>
    <row r="30" spans="1:14" ht="18.75" hidden="1" customHeight="1">
      <c r="A30" s="2">
        <v>35</v>
      </c>
      <c r="B30" s="171"/>
      <c r="C30" s="156">
        <v>202</v>
      </c>
      <c r="D30" s="157" t="s">
        <v>123</v>
      </c>
      <c r="E30" s="295">
        <f t="shared" si="3"/>
        <v>0</v>
      </c>
      <c r="F30" s="488">
        <v>0</v>
      </c>
      <c r="G30" s="489">
        <v>0</v>
      </c>
      <c r="H30" s="160">
        <v>0</v>
      </c>
      <c r="I30" s="488">
        <v>0</v>
      </c>
      <c r="J30" s="489">
        <v>0</v>
      </c>
      <c r="K30" s="160">
        <v>0</v>
      </c>
      <c r="L30" s="295">
        <f>I30+J30+K30</f>
        <v>0</v>
      </c>
      <c r="M30" s="7" t="str">
        <f t="shared" si="1"/>
        <v/>
      </c>
      <c r="N30" s="155"/>
    </row>
    <row r="31" spans="1:14" ht="18.75" hidden="1" customHeight="1">
      <c r="A31" s="2">
        <v>40</v>
      </c>
      <c r="B31" s="171"/>
      <c r="C31" s="156">
        <v>203</v>
      </c>
      <c r="D31" s="157" t="s">
        <v>124</v>
      </c>
      <c r="E31" s="295">
        <f t="shared" si="3"/>
        <v>0</v>
      </c>
      <c r="F31" s="488">
        <v>0</v>
      </c>
      <c r="G31" s="489">
        <v>0</v>
      </c>
      <c r="H31" s="160">
        <v>0</v>
      </c>
      <c r="I31" s="488">
        <v>0</v>
      </c>
      <c r="J31" s="489">
        <v>0</v>
      </c>
      <c r="K31" s="160">
        <v>0</v>
      </c>
      <c r="L31" s="295">
        <f>I31+J31+K31</f>
        <v>0</v>
      </c>
      <c r="M31" s="7" t="str">
        <f t="shared" si="1"/>
        <v/>
      </c>
      <c r="N31" s="155"/>
    </row>
    <row r="32" spans="1:14" ht="18.75" hidden="1" customHeight="1">
      <c r="A32" s="2">
        <v>45</v>
      </c>
      <c r="B32" s="171"/>
      <c r="C32" s="162">
        <v>204</v>
      </c>
      <c r="D32" s="172" t="s">
        <v>125</v>
      </c>
      <c r="E32" s="287">
        <f t="shared" si="3"/>
        <v>0</v>
      </c>
      <c r="F32" s="490">
        <v>0</v>
      </c>
      <c r="G32" s="491">
        <v>0</v>
      </c>
      <c r="H32" s="175">
        <v>0</v>
      </c>
      <c r="I32" s="490">
        <v>0</v>
      </c>
      <c r="J32" s="491">
        <v>0</v>
      </c>
      <c r="K32" s="175">
        <v>0</v>
      </c>
      <c r="L32" s="287">
        <f>I32+J32+K32</f>
        <v>0</v>
      </c>
      <c r="M32" s="7" t="str">
        <f t="shared" si="1"/>
        <v/>
      </c>
      <c r="N32" s="155"/>
    </row>
    <row r="33" spans="1:14" s="15" customFormat="1" ht="18.75" hidden="1" customHeight="1">
      <c r="A33" s="15">
        <v>50</v>
      </c>
      <c r="B33" s="167">
        <v>400</v>
      </c>
      <c r="C33" s="1895" t="s">
        <v>126</v>
      </c>
      <c r="D33" s="1896"/>
      <c r="E33" s="1376">
        <f t="shared" ref="E33:L33" si="4">SUM(E34:E38)</f>
        <v>0</v>
      </c>
      <c r="F33" s="168">
        <f t="shared" si="4"/>
        <v>0</v>
      </c>
      <c r="G33" s="169">
        <f t="shared" si="4"/>
        <v>0</v>
      </c>
      <c r="H33" s="170">
        <f>SUM(H34:H38)</f>
        <v>0</v>
      </c>
      <c r="I33" s="168">
        <f t="shared" si="4"/>
        <v>0</v>
      </c>
      <c r="J33" s="169">
        <f t="shared" si="4"/>
        <v>0</v>
      </c>
      <c r="K33" s="170">
        <f>SUM(K34:K38)</f>
        <v>0</v>
      </c>
      <c r="L33" s="1376">
        <f t="shared" si="4"/>
        <v>0</v>
      </c>
      <c r="M33" s="7" t="str">
        <f t="shared" si="1"/>
        <v/>
      </c>
      <c r="N33" s="155"/>
    </row>
    <row r="34" spans="1:14" ht="18.75" hidden="1" customHeight="1">
      <c r="A34" s="2">
        <v>55</v>
      </c>
      <c r="B34" s="149"/>
      <c r="C34" s="150">
        <v>401</v>
      </c>
      <c r="D34" s="176" t="s">
        <v>127</v>
      </c>
      <c r="E34" s="281">
        <f t="shared" si="3"/>
        <v>0</v>
      </c>
      <c r="F34" s="486">
        <v>0</v>
      </c>
      <c r="G34" s="487">
        <v>0</v>
      </c>
      <c r="H34" s="154">
        <v>0</v>
      </c>
      <c r="I34" s="486">
        <v>0</v>
      </c>
      <c r="J34" s="487">
        <v>0</v>
      </c>
      <c r="K34" s="154">
        <v>0</v>
      </c>
      <c r="L34" s="281">
        <f>I34+J34+K34</f>
        <v>0</v>
      </c>
      <c r="M34" s="7" t="str">
        <f t="shared" si="1"/>
        <v/>
      </c>
      <c r="N34" s="155"/>
    </row>
    <row r="35" spans="1:14" ht="18.75" hidden="1" customHeight="1">
      <c r="A35" s="2">
        <v>56</v>
      </c>
      <c r="B35" s="149"/>
      <c r="C35" s="156">
        <v>402</v>
      </c>
      <c r="D35" s="177" t="s">
        <v>128</v>
      </c>
      <c r="E35" s="295">
        <f t="shared" si="3"/>
        <v>0</v>
      </c>
      <c r="F35" s="488">
        <v>0</v>
      </c>
      <c r="G35" s="489">
        <v>0</v>
      </c>
      <c r="H35" s="160">
        <v>0</v>
      </c>
      <c r="I35" s="488">
        <v>0</v>
      </c>
      <c r="J35" s="489">
        <v>0</v>
      </c>
      <c r="K35" s="160">
        <v>0</v>
      </c>
      <c r="L35" s="295">
        <f>I35+J35+K35</f>
        <v>0</v>
      </c>
      <c r="M35" s="7" t="str">
        <f t="shared" si="1"/>
        <v/>
      </c>
      <c r="N35" s="155"/>
    </row>
    <row r="36" spans="1:14" ht="18" hidden="1" customHeight="1">
      <c r="A36" s="2">
        <v>57</v>
      </c>
      <c r="B36" s="149"/>
      <c r="C36" s="156">
        <v>403</v>
      </c>
      <c r="D36" s="178" t="s">
        <v>894</v>
      </c>
      <c r="E36" s="295">
        <f t="shared" si="3"/>
        <v>0</v>
      </c>
      <c r="F36" s="488">
        <v>0</v>
      </c>
      <c r="G36" s="489">
        <v>0</v>
      </c>
      <c r="H36" s="160">
        <v>0</v>
      </c>
      <c r="I36" s="488">
        <v>0</v>
      </c>
      <c r="J36" s="489">
        <v>0</v>
      </c>
      <c r="K36" s="160">
        <v>0</v>
      </c>
      <c r="L36" s="295">
        <f>I36+J36+K36</f>
        <v>0</v>
      </c>
      <c r="M36" s="7" t="str">
        <f t="shared" si="1"/>
        <v/>
      </c>
      <c r="N36" s="155"/>
    </row>
    <row r="37" spans="1:14" ht="18.75" hidden="1" customHeight="1">
      <c r="A37" s="14">
        <v>58</v>
      </c>
      <c r="B37" s="111"/>
      <c r="C37" s="156">
        <v>404</v>
      </c>
      <c r="D37" s="177" t="s">
        <v>129</v>
      </c>
      <c r="E37" s="295">
        <f t="shared" si="3"/>
        <v>0</v>
      </c>
      <c r="F37" s="488">
        <v>0</v>
      </c>
      <c r="G37" s="489">
        <v>0</v>
      </c>
      <c r="H37" s="160">
        <v>0</v>
      </c>
      <c r="I37" s="488">
        <v>0</v>
      </c>
      <c r="J37" s="489">
        <v>0</v>
      </c>
      <c r="K37" s="160">
        <v>0</v>
      </c>
      <c r="L37" s="295">
        <f>I37+J37+K37</f>
        <v>0</v>
      </c>
      <c r="M37" s="7" t="str">
        <f t="shared" si="1"/>
        <v/>
      </c>
      <c r="N37" s="155"/>
    </row>
    <row r="38" spans="1:14" ht="18.75" hidden="1" customHeight="1">
      <c r="A38" s="14">
        <v>59</v>
      </c>
      <c r="B38" s="149"/>
      <c r="C38" s="179">
        <v>411</v>
      </c>
      <c r="D38" s="180" t="s">
        <v>721</v>
      </c>
      <c r="E38" s="287">
        <f t="shared" si="3"/>
        <v>0</v>
      </c>
      <c r="F38" s="490">
        <v>0</v>
      </c>
      <c r="G38" s="491">
        <v>0</v>
      </c>
      <c r="H38" s="175">
        <v>0</v>
      </c>
      <c r="I38" s="490">
        <v>0</v>
      </c>
      <c r="J38" s="491">
        <v>0</v>
      </c>
      <c r="K38" s="175">
        <v>0</v>
      </c>
      <c r="L38" s="287">
        <f>I38+J38+K38</f>
        <v>0</v>
      </c>
      <c r="M38" s="7" t="str">
        <f t="shared" si="1"/>
        <v/>
      </c>
      <c r="N38" s="155"/>
    </row>
    <row r="39" spans="1:14" s="15" customFormat="1" ht="18.75" hidden="1" customHeight="1">
      <c r="A39" s="16">
        <v>65</v>
      </c>
      <c r="B39" s="167">
        <v>800</v>
      </c>
      <c r="C39" s="1895" t="s">
        <v>121</v>
      </c>
      <c r="D39" s="1896"/>
      <c r="E39" s="1376">
        <f t="shared" ref="E39:L39" si="5">SUM(E40:E46)</f>
        <v>0</v>
      </c>
      <c r="F39" s="168">
        <f t="shared" si="5"/>
        <v>0</v>
      </c>
      <c r="G39" s="169">
        <f t="shared" si="5"/>
        <v>0</v>
      </c>
      <c r="H39" s="170">
        <f>SUM(H40:H46)</f>
        <v>0</v>
      </c>
      <c r="I39" s="168">
        <f t="shared" si="5"/>
        <v>0</v>
      </c>
      <c r="J39" s="169">
        <f t="shared" si="5"/>
        <v>0</v>
      </c>
      <c r="K39" s="170">
        <f>SUM(K40:K46)</f>
        <v>0</v>
      </c>
      <c r="L39" s="1376">
        <f t="shared" si="5"/>
        <v>0</v>
      </c>
      <c r="M39" s="7" t="str">
        <f t="shared" si="1"/>
        <v/>
      </c>
      <c r="N39" s="155"/>
    </row>
    <row r="40" spans="1:14" ht="18.75" hidden="1" customHeight="1">
      <c r="A40" s="2">
        <v>70</v>
      </c>
      <c r="B40" s="181"/>
      <c r="C40" s="150">
        <v>801</v>
      </c>
      <c r="D40" s="151" t="s">
        <v>130</v>
      </c>
      <c r="E40" s="281">
        <f t="shared" si="3"/>
        <v>0</v>
      </c>
      <c r="F40" s="486">
        <v>0</v>
      </c>
      <c r="G40" s="487">
        <v>0</v>
      </c>
      <c r="H40" s="154">
        <v>0</v>
      </c>
      <c r="I40" s="486">
        <v>0</v>
      </c>
      <c r="J40" s="487">
        <v>0</v>
      </c>
      <c r="K40" s="154">
        <v>0</v>
      </c>
      <c r="L40" s="281">
        <f t="shared" ref="L40:L46" si="6">I40+J40+K40</f>
        <v>0</v>
      </c>
      <c r="M40" s="7" t="str">
        <f t="shared" si="1"/>
        <v/>
      </c>
      <c r="N40" s="155"/>
    </row>
    <row r="41" spans="1:14" ht="18.75" hidden="1" customHeight="1">
      <c r="A41" s="2">
        <v>75</v>
      </c>
      <c r="B41" s="181"/>
      <c r="C41" s="156">
        <v>802</v>
      </c>
      <c r="D41" s="157" t="s">
        <v>131</v>
      </c>
      <c r="E41" s="295">
        <f t="shared" si="3"/>
        <v>0</v>
      </c>
      <c r="F41" s="488">
        <v>0</v>
      </c>
      <c r="G41" s="489">
        <v>0</v>
      </c>
      <c r="H41" s="160">
        <v>0</v>
      </c>
      <c r="I41" s="488">
        <v>0</v>
      </c>
      <c r="J41" s="489">
        <v>0</v>
      </c>
      <c r="K41" s="160">
        <v>0</v>
      </c>
      <c r="L41" s="295">
        <f t="shared" si="6"/>
        <v>0</v>
      </c>
      <c r="M41" s="7" t="str">
        <f t="shared" si="1"/>
        <v/>
      </c>
      <c r="N41" s="155"/>
    </row>
    <row r="42" spans="1:14" ht="18.75" hidden="1" customHeight="1">
      <c r="A42" s="14">
        <v>80</v>
      </c>
      <c r="B42" s="181"/>
      <c r="C42" s="156">
        <v>804</v>
      </c>
      <c r="D42" s="157" t="s">
        <v>132</v>
      </c>
      <c r="E42" s="295">
        <f t="shared" si="3"/>
        <v>0</v>
      </c>
      <c r="F42" s="488">
        <v>0</v>
      </c>
      <c r="G42" s="489">
        <v>0</v>
      </c>
      <c r="H42" s="160">
        <v>0</v>
      </c>
      <c r="I42" s="488">
        <v>0</v>
      </c>
      <c r="J42" s="489">
        <v>0</v>
      </c>
      <c r="K42" s="160">
        <v>0</v>
      </c>
      <c r="L42" s="295">
        <f t="shared" si="6"/>
        <v>0</v>
      </c>
      <c r="M42" s="7" t="str">
        <f t="shared" si="1"/>
        <v/>
      </c>
      <c r="N42" s="155"/>
    </row>
    <row r="43" spans="1:14" ht="18.75" hidden="1" customHeight="1">
      <c r="A43" s="14">
        <v>85</v>
      </c>
      <c r="B43" s="181"/>
      <c r="C43" s="162">
        <v>809</v>
      </c>
      <c r="D43" s="182" t="s">
        <v>133</v>
      </c>
      <c r="E43" s="295">
        <f>F43+G43+H43</f>
        <v>0</v>
      </c>
      <c r="F43" s="488">
        <v>0</v>
      </c>
      <c r="G43" s="489">
        <v>0</v>
      </c>
      <c r="H43" s="160">
        <v>0</v>
      </c>
      <c r="I43" s="488">
        <v>0</v>
      </c>
      <c r="J43" s="489">
        <v>0</v>
      </c>
      <c r="K43" s="160">
        <v>0</v>
      </c>
      <c r="L43" s="295">
        <f t="shared" si="6"/>
        <v>0</v>
      </c>
      <c r="M43" s="7" t="str">
        <f t="shared" si="1"/>
        <v/>
      </c>
      <c r="N43" s="155"/>
    </row>
    <row r="44" spans="1:14" ht="18.75" hidden="1" customHeight="1">
      <c r="A44" s="14">
        <v>85</v>
      </c>
      <c r="B44" s="181"/>
      <c r="C44" s="162">
        <v>811</v>
      </c>
      <c r="D44" s="182" t="s">
        <v>871</v>
      </c>
      <c r="E44" s="295">
        <f>F44+G44+H44</f>
        <v>0</v>
      </c>
      <c r="F44" s="488">
        <v>0</v>
      </c>
      <c r="G44" s="489">
        <v>0</v>
      </c>
      <c r="H44" s="160">
        <v>0</v>
      </c>
      <c r="I44" s="488">
        <v>0</v>
      </c>
      <c r="J44" s="489">
        <v>0</v>
      </c>
      <c r="K44" s="160">
        <v>0</v>
      </c>
      <c r="L44" s="295">
        <f t="shared" si="6"/>
        <v>0</v>
      </c>
      <c r="M44" s="7" t="str">
        <f t="shared" si="1"/>
        <v/>
      </c>
      <c r="N44" s="155"/>
    </row>
    <row r="45" spans="1:14" ht="18.75" hidden="1" customHeight="1">
      <c r="A45" s="14">
        <v>85</v>
      </c>
      <c r="B45" s="181"/>
      <c r="C45" s="162">
        <v>812</v>
      </c>
      <c r="D45" s="182" t="s">
        <v>872</v>
      </c>
      <c r="E45" s="295">
        <f>F45+G45+H45</f>
        <v>0</v>
      </c>
      <c r="F45" s="488">
        <v>0</v>
      </c>
      <c r="G45" s="489">
        <v>0</v>
      </c>
      <c r="H45" s="160">
        <v>0</v>
      </c>
      <c r="I45" s="488">
        <v>0</v>
      </c>
      <c r="J45" s="489">
        <v>0</v>
      </c>
      <c r="K45" s="160">
        <v>0</v>
      </c>
      <c r="L45" s="295">
        <f t="shared" si="6"/>
        <v>0</v>
      </c>
      <c r="M45" s="7" t="str">
        <f t="shared" si="1"/>
        <v/>
      </c>
      <c r="N45" s="155"/>
    </row>
    <row r="46" spans="1:14" ht="18.75" hidden="1" customHeight="1">
      <c r="A46" s="14">
        <v>85</v>
      </c>
      <c r="B46" s="181"/>
      <c r="C46" s="162">
        <v>814</v>
      </c>
      <c r="D46" s="182" t="s">
        <v>895</v>
      </c>
      <c r="E46" s="287">
        <f t="shared" si="3"/>
        <v>0</v>
      </c>
      <c r="F46" s="490">
        <v>0</v>
      </c>
      <c r="G46" s="491">
        <v>0</v>
      </c>
      <c r="H46" s="175">
        <v>0</v>
      </c>
      <c r="I46" s="490">
        <v>0</v>
      </c>
      <c r="J46" s="491">
        <v>0</v>
      </c>
      <c r="K46" s="175">
        <v>0</v>
      </c>
      <c r="L46" s="287">
        <f t="shared" si="6"/>
        <v>0</v>
      </c>
      <c r="M46" s="7" t="str">
        <f t="shared" si="1"/>
        <v/>
      </c>
      <c r="N46" s="155"/>
    </row>
    <row r="47" spans="1:14" s="15" customFormat="1" ht="18.75" hidden="1" customHeight="1">
      <c r="A47" s="15">
        <v>95</v>
      </c>
      <c r="B47" s="167">
        <v>1000</v>
      </c>
      <c r="C47" s="147" t="s">
        <v>134</v>
      </c>
      <c r="D47" s="183"/>
      <c r="E47" s="1376">
        <f t="shared" ref="E47:L47" si="7">SUM(E48:E51)</f>
        <v>0</v>
      </c>
      <c r="F47" s="168">
        <f t="shared" si="7"/>
        <v>0</v>
      </c>
      <c r="G47" s="169">
        <f t="shared" si="7"/>
        <v>0</v>
      </c>
      <c r="H47" s="170">
        <f>SUM(H48:H51)</f>
        <v>0</v>
      </c>
      <c r="I47" s="168">
        <f t="shared" si="7"/>
        <v>0</v>
      </c>
      <c r="J47" s="169">
        <f t="shared" si="7"/>
        <v>0</v>
      </c>
      <c r="K47" s="170">
        <f>SUM(K48:K51)</f>
        <v>0</v>
      </c>
      <c r="L47" s="1376">
        <f t="shared" si="7"/>
        <v>0</v>
      </c>
      <c r="M47" s="7" t="str">
        <f t="shared" si="1"/>
        <v/>
      </c>
      <c r="N47" s="155"/>
    </row>
    <row r="48" spans="1:14" ht="18.75" hidden="1" customHeight="1">
      <c r="A48" s="2">
        <v>100</v>
      </c>
      <c r="B48" s="181"/>
      <c r="C48" s="150">
        <v>1001</v>
      </c>
      <c r="D48" s="151" t="s">
        <v>135</v>
      </c>
      <c r="E48" s="281">
        <f t="shared" si="3"/>
        <v>0</v>
      </c>
      <c r="F48" s="486">
        <v>0</v>
      </c>
      <c r="G48" s="487">
        <v>0</v>
      </c>
      <c r="H48" s="154">
        <v>0</v>
      </c>
      <c r="I48" s="486">
        <v>0</v>
      </c>
      <c r="J48" s="487">
        <v>0</v>
      </c>
      <c r="K48" s="154">
        <v>0</v>
      </c>
      <c r="L48" s="281">
        <f>I48+J48+K48</f>
        <v>0</v>
      </c>
      <c r="M48" s="7" t="str">
        <f t="shared" si="1"/>
        <v/>
      </c>
      <c r="N48" s="155"/>
    </row>
    <row r="49" spans="1:14" ht="18.75" hidden="1" customHeight="1">
      <c r="A49" s="2">
        <v>105</v>
      </c>
      <c r="B49" s="181"/>
      <c r="C49" s="156">
        <v>1002</v>
      </c>
      <c r="D49" s="157" t="s">
        <v>136</v>
      </c>
      <c r="E49" s="295">
        <f t="shared" si="3"/>
        <v>0</v>
      </c>
      <c r="F49" s="488">
        <v>0</v>
      </c>
      <c r="G49" s="489">
        <v>0</v>
      </c>
      <c r="H49" s="160">
        <v>0</v>
      </c>
      <c r="I49" s="488">
        <v>0</v>
      </c>
      <c r="J49" s="489">
        <v>0</v>
      </c>
      <c r="K49" s="160">
        <v>0</v>
      </c>
      <c r="L49" s="295">
        <f>I49+J49+K49</f>
        <v>0</v>
      </c>
      <c r="M49" s="7" t="str">
        <f t="shared" si="1"/>
        <v/>
      </c>
      <c r="N49" s="155"/>
    </row>
    <row r="50" spans="1:14" ht="18.75" hidden="1" customHeight="1">
      <c r="A50" s="2">
        <v>110</v>
      </c>
      <c r="B50" s="181"/>
      <c r="C50" s="156">
        <v>1004</v>
      </c>
      <c r="D50" s="157" t="s">
        <v>137</v>
      </c>
      <c r="E50" s="295">
        <f t="shared" si="3"/>
        <v>0</v>
      </c>
      <c r="F50" s="488">
        <v>0</v>
      </c>
      <c r="G50" s="489">
        <v>0</v>
      </c>
      <c r="H50" s="160">
        <v>0</v>
      </c>
      <c r="I50" s="488">
        <v>0</v>
      </c>
      <c r="J50" s="489">
        <v>0</v>
      </c>
      <c r="K50" s="160">
        <v>0</v>
      </c>
      <c r="L50" s="295">
        <f>I50+J50+K50</f>
        <v>0</v>
      </c>
      <c r="M50" s="7" t="str">
        <f t="shared" si="1"/>
        <v/>
      </c>
      <c r="N50" s="155"/>
    </row>
    <row r="51" spans="1:14" ht="18.75" hidden="1" customHeight="1">
      <c r="A51" s="2">
        <v>125</v>
      </c>
      <c r="B51" s="181"/>
      <c r="C51" s="179">
        <v>1007</v>
      </c>
      <c r="D51" s="172" t="s">
        <v>138</v>
      </c>
      <c r="E51" s="287">
        <f t="shared" si="3"/>
        <v>0</v>
      </c>
      <c r="F51" s="490">
        <v>0</v>
      </c>
      <c r="G51" s="491">
        <v>0</v>
      </c>
      <c r="H51" s="175">
        <v>0</v>
      </c>
      <c r="I51" s="490">
        <v>0</v>
      </c>
      <c r="J51" s="491">
        <v>0</v>
      </c>
      <c r="K51" s="175">
        <v>0</v>
      </c>
      <c r="L51" s="287">
        <f>I51+J51+K51</f>
        <v>0</v>
      </c>
      <c r="M51" s="7" t="str">
        <f t="shared" si="1"/>
        <v/>
      </c>
      <c r="N51" s="155"/>
    </row>
    <row r="52" spans="1:14" s="15" customFormat="1" ht="18.75" hidden="1" customHeight="1">
      <c r="A52" s="15">
        <v>130</v>
      </c>
      <c r="B52" s="167">
        <v>1300</v>
      </c>
      <c r="C52" s="147" t="s">
        <v>139</v>
      </c>
      <c r="D52" s="183"/>
      <c r="E52" s="1376">
        <f t="shared" ref="E52:L52" si="8">SUM(E53:E57)</f>
        <v>0</v>
      </c>
      <c r="F52" s="168">
        <f t="shared" si="8"/>
        <v>0</v>
      </c>
      <c r="G52" s="169">
        <f t="shared" si="8"/>
        <v>0</v>
      </c>
      <c r="H52" s="170">
        <f>SUM(H53:H57)</f>
        <v>0</v>
      </c>
      <c r="I52" s="168">
        <f t="shared" si="8"/>
        <v>0</v>
      </c>
      <c r="J52" s="169">
        <f t="shared" si="8"/>
        <v>0</v>
      </c>
      <c r="K52" s="170">
        <f>SUM(K53:K57)</f>
        <v>0</v>
      </c>
      <c r="L52" s="1376">
        <f t="shared" si="8"/>
        <v>0</v>
      </c>
      <c r="M52" s="7" t="str">
        <f t="shared" si="1"/>
        <v/>
      </c>
      <c r="N52" s="155"/>
    </row>
    <row r="53" spans="1:14" ht="18.75" hidden="1" customHeight="1">
      <c r="A53" s="2">
        <v>135</v>
      </c>
      <c r="B53" s="149"/>
      <c r="C53" s="150">
        <v>1301</v>
      </c>
      <c r="D53" s="151" t="s">
        <v>140</v>
      </c>
      <c r="E53" s="281">
        <f t="shared" si="3"/>
        <v>0</v>
      </c>
      <c r="F53" s="486">
        <v>0</v>
      </c>
      <c r="G53" s="1721"/>
      <c r="H53" s="154">
        <v>0</v>
      </c>
      <c r="I53" s="486">
        <v>0</v>
      </c>
      <c r="J53" s="1721"/>
      <c r="K53" s="154">
        <v>0</v>
      </c>
      <c r="L53" s="281">
        <f>I53+J53+K53</f>
        <v>0</v>
      </c>
      <c r="M53" s="7" t="str">
        <f t="shared" si="1"/>
        <v/>
      </c>
      <c r="N53" s="155"/>
    </row>
    <row r="54" spans="1:14" ht="18.75" hidden="1" customHeight="1">
      <c r="A54" s="2">
        <v>140</v>
      </c>
      <c r="B54" s="149"/>
      <c r="C54" s="156">
        <v>1302</v>
      </c>
      <c r="D54" s="184" t="s">
        <v>141</v>
      </c>
      <c r="E54" s="295">
        <f t="shared" si="3"/>
        <v>0</v>
      </c>
      <c r="F54" s="488">
        <v>0</v>
      </c>
      <c r="G54" s="1722"/>
      <c r="H54" s="160">
        <v>0</v>
      </c>
      <c r="I54" s="488">
        <v>0</v>
      </c>
      <c r="J54" s="1722"/>
      <c r="K54" s="160">
        <v>0</v>
      </c>
      <c r="L54" s="295">
        <f>I54+J54+K54</f>
        <v>0</v>
      </c>
      <c r="M54" s="7" t="str">
        <f t="shared" si="1"/>
        <v/>
      </c>
      <c r="N54" s="155"/>
    </row>
    <row r="55" spans="1:14" ht="18.75" hidden="1" customHeight="1">
      <c r="A55" s="2">
        <v>145</v>
      </c>
      <c r="B55" s="149"/>
      <c r="C55" s="156">
        <v>1303</v>
      </c>
      <c r="D55" s="184" t="s">
        <v>142</v>
      </c>
      <c r="E55" s="295">
        <f t="shared" si="3"/>
        <v>0</v>
      </c>
      <c r="F55" s="488">
        <v>0</v>
      </c>
      <c r="G55" s="1722"/>
      <c r="H55" s="160">
        <v>0</v>
      </c>
      <c r="I55" s="488">
        <v>0</v>
      </c>
      <c r="J55" s="1722"/>
      <c r="K55" s="160">
        <v>0</v>
      </c>
      <c r="L55" s="295">
        <f>I55+J55+K55</f>
        <v>0</v>
      </c>
      <c r="M55" s="7" t="str">
        <f t="shared" si="1"/>
        <v/>
      </c>
      <c r="N55" s="155"/>
    </row>
    <row r="56" spans="1:14" ht="18.75" hidden="1" customHeight="1">
      <c r="B56" s="149"/>
      <c r="C56" s="156">
        <v>1304</v>
      </c>
      <c r="D56" s="184" t="s">
        <v>143</v>
      </c>
      <c r="E56" s="295">
        <f t="shared" si="3"/>
        <v>0</v>
      </c>
      <c r="F56" s="488">
        <v>0</v>
      </c>
      <c r="G56" s="1722"/>
      <c r="H56" s="160">
        <v>0</v>
      </c>
      <c r="I56" s="488">
        <v>0</v>
      </c>
      <c r="J56" s="1722"/>
      <c r="K56" s="160">
        <v>0</v>
      </c>
      <c r="L56" s="295">
        <f>I56+J56+K56</f>
        <v>0</v>
      </c>
      <c r="M56" s="7" t="str">
        <f t="shared" si="1"/>
        <v/>
      </c>
      <c r="N56" s="155"/>
    </row>
    <row r="57" spans="1:14" s="17" customFormat="1" ht="18.75" hidden="1" customHeight="1">
      <c r="A57" s="17">
        <v>150</v>
      </c>
      <c r="B57" s="149"/>
      <c r="C57" s="162">
        <v>1308</v>
      </c>
      <c r="D57" s="185" t="s">
        <v>144</v>
      </c>
      <c r="E57" s="287">
        <f t="shared" si="3"/>
        <v>0</v>
      </c>
      <c r="F57" s="490">
        <v>0</v>
      </c>
      <c r="G57" s="1723"/>
      <c r="H57" s="175">
        <v>0</v>
      </c>
      <c r="I57" s="490">
        <v>0</v>
      </c>
      <c r="J57" s="1723"/>
      <c r="K57" s="175">
        <v>0</v>
      </c>
      <c r="L57" s="287">
        <f>I57+J57+K57</f>
        <v>0</v>
      </c>
      <c r="M57" s="7" t="str">
        <f t="shared" si="1"/>
        <v/>
      </c>
      <c r="N57" s="155"/>
    </row>
    <row r="58" spans="1:14" s="15" customFormat="1" ht="18.75" hidden="1" customHeight="1">
      <c r="A58" s="15">
        <v>160</v>
      </c>
      <c r="B58" s="167">
        <v>1400</v>
      </c>
      <c r="C58" s="147" t="s">
        <v>145</v>
      </c>
      <c r="D58" s="183"/>
      <c r="E58" s="1376">
        <f t="shared" ref="E58:L58" si="9">SUM(E59:E60)</f>
        <v>0</v>
      </c>
      <c r="F58" s="168">
        <f t="shared" si="9"/>
        <v>0</v>
      </c>
      <c r="G58" s="169">
        <f t="shared" si="9"/>
        <v>0</v>
      </c>
      <c r="H58" s="170">
        <f>SUM(H59:H60)</f>
        <v>0</v>
      </c>
      <c r="I58" s="168">
        <f t="shared" si="9"/>
        <v>0</v>
      </c>
      <c r="J58" s="169">
        <f t="shared" si="9"/>
        <v>0</v>
      </c>
      <c r="K58" s="170">
        <f>SUM(K59:K60)</f>
        <v>0</v>
      </c>
      <c r="L58" s="1376">
        <f t="shared" si="9"/>
        <v>0</v>
      </c>
      <c r="M58" s="7" t="str">
        <f t="shared" si="1"/>
        <v/>
      </c>
      <c r="N58" s="155"/>
    </row>
    <row r="59" spans="1:14" ht="18.75" hidden="1" customHeight="1">
      <c r="A59" s="2">
        <v>165</v>
      </c>
      <c r="B59" s="149"/>
      <c r="C59" s="150">
        <v>1401</v>
      </c>
      <c r="D59" s="151" t="s">
        <v>146</v>
      </c>
      <c r="E59" s="281">
        <f t="shared" si="3"/>
        <v>0</v>
      </c>
      <c r="F59" s="486">
        <v>0</v>
      </c>
      <c r="G59" s="487">
        <v>0</v>
      </c>
      <c r="H59" s="154">
        <v>0</v>
      </c>
      <c r="I59" s="486">
        <v>0</v>
      </c>
      <c r="J59" s="487">
        <v>0</v>
      </c>
      <c r="K59" s="154">
        <v>0</v>
      </c>
      <c r="L59" s="281">
        <f>I59+J59+K59</f>
        <v>0</v>
      </c>
      <c r="M59" s="7" t="str">
        <f t="shared" si="1"/>
        <v/>
      </c>
      <c r="N59" s="155"/>
    </row>
    <row r="60" spans="1:14" ht="18.75" hidden="1" customHeight="1">
      <c r="A60" s="2">
        <v>170</v>
      </c>
      <c r="B60" s="149"/>
      <c r="C60" s="179">
        <v>1402</v>
      </c>
      <c r="D60" s="186" t="s">
        <v>147</v>
      </c>
      <c r="E60" s="287">
        <f t="shared" si="3"/>
        <v>0</v>
      </c>
      <c r="F60" s="490">
        <v>0</v>
      </c>
      <c r="G60" s="491">
        <v>0</v>
      </c>
      <c r="H60" s="175">
        <v>0</v>
      </c>
      <c r="I60" s="490">
        <v>0</v>
      </c>
      <c r="J60" s="491">
        <v>0</v>
      </c>
      <c r="K60" s="175">
        <v>0</v>
      </c>
      <c r="L60" s="287">
        <f>I60+J60+K60</f>
        <v>0</v>
      </c>
      <c r="M60" s="7" t="str">
        <f t="shared" si="1"/>
        <v/>
      </c>
      <c r="N60" s="155"/>
    </row>
    <row r="61" spans="1:14" s="15" customFormat="1" ht="18.75" hidden="1" customHeight="1">
      <c r="A61" s="15">
        <v>175</v>
      </c>
      <c r="B61" s="167">
        <v>1500</v>
      </c>
      <c r="C61" s="147" t="s">
        <v>148</v>
      </c>
      <c r="D61" s="183"/>
      <c r="E61" s="1376">
        <f t="shared" ref="E61:L61" si="10">SUM(E62:E63)</f>
        <v>0</v>
      </c>
      <c r="F61" s="168">
        <f t="shared" si="10"/>
        <v>0</v>
      </c>
      <c r="G61" s="169">
        <f t="shared" si="10"/>
        <v>0</v>
      </c>
      <c r="H61" s="170">
        <f>SUM(H62:H63)</f>
        <v>0</v>
      </c>
      <c r="I61" s="168">
        <f t="shared" si="10"/>
        <v>0</v>
      </c>
      <c r="J61" s="169">
        <f t="shared" si="10"/>
        <v>0</v>
      </c>
      <c r="K61" s="170">
        <f>SUM(K62:K63)</f>
        <v>0</v>
      </c>
      <c r="L61" s="1376">
        <f t="shared" si="10"/>
        <v>0</v>
      </c>
      <c r="M61" s="7" t="str">
        <f t="shared" si="1"/>
        <v/>
      </c>
      <c r="N61" s="155"/>
    </row>
    <row r="62" spans="1:14" ht="18.75" hidden="1" customHeight="1">
      <c r="A62" s="2">
        <v>180</v>
      </c>
      <c r="B62" s="149"/>
      <c r="C62" s="150">
        <v>1501</v>
      </c>
      <c r="D62" s="187" t="s">
        <v>149</v>
      </c>
      <c r="E62" s="281">
        <f t="shared" si="3"/>
        <v>0</v>
      </c>
      <c r="F62" s="489">
        <v>0</v>
      </c>
      <c r="G62" s="489">
        <v>0</v>
      </c>
      <c r="H62" s="154">
        <v>0</v>
      </c>
      <c r="I62" s="489">
        <v>0</v>
      </c>
      <c r="J62" s="489">
        <v>0</v>
      </c>
      <c r="K62" s="154">
        <v>0</v>
      </c>
      <c r="L62" s="281">
        <f>I62+J62+K62</f>
        <v>0</v>
      </c>
      <c r="M62" s="7" t="str">
        <f t="shared" si="1"/>
        <v/>
      </c>
      <c r="N62" s="155"/>
    </row>
    <row r="63" spans="1:14" ht="18.75" hidden="1" customHeight="1">
      <c r="A63" s="2">
        <v>185</v>
      </c>
      <c r="B63" s="149"/>
      <c r="C63" s="179">
        <v>1502</v>
      </c>
      <c r="D63" s="188" t="s">
        <v>150</v>
      </c>
      <c r="E63" s="287">
        <f t="shared" si="3"/>
        <v>0</v>
      </c>
      <c r="F63" s="489">
        <v>0</v>
      </c>
      <c r="G63" s="489">
        <v>0</v>
      </c>
      <c r="H63" s="175">
        <v>0</v>
      </c>
      <c r="I63" s="489">
        <v>0</v>
      </c>
      <c r="J63" s="489">
        <v>0</v>
      </c>
      <c r="K63" s="175">
        <v>0</v>
      </c>
      <c r="L63" s="287">
        <f>I63+J63+K63</f>
        <v>0</v>
      </c>
      <c r="M63" s="7" t="str">
        <f t="shared" si="1"/>
        <v/>
      </c>
      <c r="N63" s="155"/>
    </row>
    <row r="64" spans="1:14" s="17" customFormat="1" ht="18.75" hidden="1" customHeight="1">
      <c r="B64" s="167">
        <v>1600</v>
      </c>
      <c r="C64" s="147" t="s">
        <v>151</v>
      </c>
      <c r="D64" s="183"/>
      <c r="E64" s="1376">
        <f t="shared" si="3"/>
        <v>0</v>
      </c>
      <c r="F64" s="1478">
        <v>0</v>
      </c>
      <c r="G64" s="1479">
        <v>0</v>
      </c>
      <c r="H64" s="1480">
        <v>0</v>
      </c>
      <c r="I64" s="1478">
        <v>0</v>
      </c>
      <c r="J64" s="1479">
        <v>0</v>
      </c>
      <c r="K64" s="1480">
        <v>0</v>
      </c>
      <c r="L64" s="1376">
        <f>I64+J64+K64</f>
        <v>0</v>
      </c>
      <c r="M64" s="7" t="str">
        <f t="shared" si="1"/>
        <v/>
      </c>
      <c r="N64" s="155"/>
    </row>
    <row r="65" spans="1:14" s="15" customFormat="1" ht="18.75" hidden="1" customHeight="1">
      <c r="A65" s="15">
        <v>200</v>
      </c>
      <c r="B65" s="167">
        <v>1700</v>
      </c>
      <c r="C65" s="147" t="s">
        <v>152</v>
      </c>
      <c r="D65" s="183"/>
      <c r="E65" s="1376">
        <f t="shared" ref="E65:L65" si="11">SUM(E66:E71)</f>
        <v>0</v>
      </c>
      <c r="F65" s="168">
        <f t="shared" si="11"/>
        <v>0</v>
      </c>
      <c r="G65" s="169">
        <f t="shared" si="11"/>
        <v>0</v>
      </c>
      <c r="H65" s="170">
        <f>SUM(H66:H71)</f>
        <v>0</v>
      </c>
      <c r="I65" s="168">
        <f t="shared" si="11"/>
        <v>0</v>
      </c>
      <c r="J65" s="169">
        <f t="shared" si="11"/>
        <v>0</v>
      </c>
      <c r="K65" s="170">
        <f>SUM(K66:K71)</f>
        <v>0</v>
      </c>
      <c r="L65" s="1376">
        <f t="shared" si="11"/>
        <v>0</v>
      </c>
      <c r="M65" s="7" t="str">
        <f t="shared" si="1"/>
        <v/>
      </c>
      <c r="N65" s="155"/>
    </row>
    <row r="66" spans="1:14" ht="18.75" hidden="1" customHeight="1">
      <c r="A66" s="2">
        <v>205</v>
      </c>
      <c r="B66" s="149"/>
      <c r="C66" s="150">
        <v>1701</v>
      </c>
      <c r="D66" s="151" t="s">
        <v>153</v>
      </c>
      <c r="E66" s="281">
        <f t="shared" si="3"/>
        <v>0</v>
      </c>
      <c r="F66" s="489">
        <v>0</v>
      </c>
      <c r="G66" s="489">
        <v>0</v>
      </c>
      <c r="H66" s="154">
        <v>0</v>
      </c>
      <c r="I66" s="489">
        <v>0</v>
      </c>
      <c r="J66" s="489">
        <v>0</v>
      </c>
      <c r="K66" s="154">
        <v>0</v>
      </c>
      <c r="L66" s="281">
        <f t="shared" ref="L66:L73" si="12">I66+J66+K66</f>
        <v>0</v>
      </c>
      <c r="M66" s="7" t="str">
        <f t="shared" si="1"/>
        <v/>
      </c>
      <c r="N66" s="155"/>
    </row>
    <row r="67" spans="1:14" ht="18.75" hidden="1" customHeight="1">
      <c r="A67" s="2">
        <v>210</v>
      </c>
      <c r="B67" s="149"/>
      <c r="C67" s="156">
        <v>1702</v>
      </c>
      <c r="D67" s="157" t="s">
        <v>2037</v>
      </c>
      <c r="E67" s="295">
        <f t="shared" si="3"/>
        <v>0</v>
      </c>
      <c r="F67" s="489">
        <v>0</v>
      </c>
      <c r="G67" s="489">
        <v>0</v>
      </c>
      <c r="H67" s="160">
        <v>0</v>
      </c>
      <c r="I67" s="489">
        <v>0</v>
      </c>
      <c r="J67" s="489">
        <v>0</v>
      </c>
      <c r="K67" s="160">
        <v>0</v>
      </c>
      <c r="L67" s="295">
        <f t="shared" si="12"/>
        <v>0</v>
      </c>
      <c r="M67" s="7" t="str">
        <f t="shared" si="1"/>
        <v/>
      </c>
      <c r="N67" s="155"/>
    </row>
    <row r="68" spans="1:14" ht="18.75" hidden="1" customHeight="1">
      <c r="A68" s="2">
        <v>215</v>
      </c>
      <c r="B68" s="149"/>
      <c r="C68" s="156">
        <v>1703</v>
      </c>
      <c r="D68" s="157" t="s">
        <v>154</v>
      </c>
      <c r="E68" s="295">
        <f t="shared" si="3"/>
        <v>0</v>
      </c>
      <c r="F68" s="489">
        <v>0</v>
      </c>
      <c r="G68" s="489">
        <v>0</v>
      </c>
      <c r="H68" s="160">
        <v>0</v>
      </c>
      <c r="I68" s="489">
        <v>0</v>
      </c>
      <c r="J68" s="489">
        <v>0</v>
      </c>
      <c r="K68" s="160">
        <v>0</v>
      </c>
      <c r="L68" s="295">
        <f t="shared" si="12"/>
        <v>0</v>
      </c>
      <c r="M68" s="7" t="str">
        <f t="shared" si="1"/>
        <v/>
      </c>
      <c r="N68" s="155"/>
    </row>
    <row r="69" spans="1:14" ht="18.75" hidden="1" customHeight="1">
      <c r="A69" s="2">
        <v>225</v>
      </c>
      <c r="B69" s="149"/>
      <c r="C69" s="156">
        <v>1706</v>
      </c>
      <c r="D69" s="157" t="s">
        <v>155</v>
      </c>
      <c r="E69" s="295">
        <f t="shared" si="3"/>
        <v>0</v>
      </c>
      <c r="F69" s="489">
        <v>0</v>
      </c>
      <c r="G69" s="489">
        <v>0</v>
      </c>
      <c r="H69" s="160">
        <v>0</v>
      </c>
      <c r="I69" s="489">
        <v>0</v>
      </c>
      <c r="J69" s="489">
        <v>0</v>
      </c>
      <c r="K69" s="160">
        <v>0</v>
      </c>
      <c r="L69" s="295">
        <f t="shared" si="12"/>
        <v>0</v>
      </c>
      <c r="M69" s="7" t="str">
        <f t="shared" si="1"/>
        <v/>
      </c>
      <c r="N69" s="155"/>
    </row>
    <row r="70" spans="1:14" ht="18.75" hidden="1" customHeight="1">
      <c r="A70" s="2">
        <v>226</v>
      </c>
      <c r="B70" s="149"/>
      <c r="C70" s="156">
        <v>1707</v>
      </c>
      <c r="D70" s="157" t="s">
        <v>156</v>
      </c>
      <c r="E70" s="295">
        <f t="shared" si="3"/>
        <v>0</v>
      </c>
      <c r="F70" s="489">
        <v>0</v>
      </c>
      <c r="G70" s="489">
        <v>0</v>
      </c>
      <c r="H70" s="160">
        <v>0</v>
      </c>
      <c r="I70" s="489">
        <v>0</v>
      </c>
      <c r="J70" s="489">
        <v>0</v>
      </c>
      <c r="K70" s="160">
        <v>0</v>
      </c>
      <c r="L70" s="295">
        <f t="shared" si="12"/>
        <v>0</v>
      </c>
      <c r="M70" s="7" t="str">
        <f t="shared" si="1"/>
        <v/>
      </c>
      <c r="N70" s="155"/>
    </row>
    <row r="71" spans="1:14" ht="18.75" hidden="1" customHeight="1">
      <c r="A71" s="14">
        <v>227</v>
      </c>
      <c r="B71" s="149"/>
      <c r="C71" s="179">
        <v>1709</v>
      </c>
      <c r="D71" s="172" t="s">
        <v>157</v>
      </c>
      <c r="E71" s="287">
        <f t="shared" si="3"/>
        <v>0</v>
      </c>
      <c r="F71" s="489">
        <v>0</v>
      </c>
      <c r="G71" s="489">
        <v>0</v>
      </c>
      <c r="H71" s="175">
        <v>0</v>
      </c>
      <c r="I71" s="489">
        <v>0</v>
      </c>
      <c r="J71" s="489">
        <v>0</v>
      </c>
      <c r="K71" s="175">
        <v>0</v>
      </c>
      <c r="L71" s="287">
        <f t="shared" si="12"/>
        <v>0</v>
      </c>
      <c r="M71" s="7" t="str">
        <f t="shared" si="1"/>
        <v/>
      </c>
      <c r="N71" s="155"/>
    </row>
    <row r="72" spans="1:14" s="15" customFormat="1" ht="18.75" hidden="1" customHeight="1">
      <c r="A72" s="15">
        <v>235</v>
      </c>
      <c r="B72" s="167">
        <v>1900</v>
      </c>
      <c r="C72" s="147" t="s">
        <v>1252</v>
      </c>
      <c r="D72" s="183"/>
      <c r="E72" s="1376">
        <f t="shared" si="3"/>
        <v>0</v>
      </c>
      <c r="F72" s="1478">
        <v>0</v>
      </c>
      <c r="G72" s="1479">
        <v>0</v>
      </c>
      <c r="H72" s="1480">
        <v>0</v>
      </c>
      <c r="I72" s="1478">
        <v>0</v>
      </c>
      <c r="J72" s="1479">
        <v>0</v>
      </c>
      <c r="K72" s="1480">
        <v>0</v>
      </c>
      <c r="L72" s="1376">
        <f t="shared" si="12"/>
        <v>0</v>
      </c>
      <c r="M72" s="7" t="str">
        <f t="shared" si="1"/>
        <v/>
      </c>
      <c r="N72" s="155"/>
    </row>
    <row r="73" spans="1:14" s="15" customFormat="1" ht="18.75" hidden="1" customHeight="1">
      <c r="A73" s="15">
        <v>255</v>
      </c>
      <c r="B73" s="167">
        <v>2000</v>
      </c>
      <c r="C73" s="147" t="s">
        <v>158</v>
      </c>
      <c r="D73" s="183"/>
      <c r="E73" s="1376">
        <f t="shared" si="3"/>
        <v>0</v>
      </c>
      <c r="F73" s="1478">
        <v>0</v>
      </c>
      <c r="G73" s="189"/>
      <c r="H73" s="1480">
        <v>0</v>
      </c>
      <c r="I73" s="1478">
        <v>0</v>
      </c>
      <c r="J73" s="189"/>
      <c r="K73" s="1480">
        <v>0</v>
      </c>
      <c r="L73" s="1376">
        <f t="shared" si="12"/>
        <v>0</v>
      </c>
      <c r="M73" s="7" t="str">
        <f t="shared" si="1"/>
        <v/>
      </c>
      <c r="N73" s="155"/>
    </row>
    <row r="74" spans="1:14" s="15" customFormat="1" ht="18.75" hidden="1" customHeight="1">
      <c r="A74" s="15">
        <v>265</v>
      </c>
      <c r="B74" s="167">
        <v>2400</v>
      </c>
      <c r="C74" s="147" t="s">
        <v>159</v>
      </c>
      <c r="D74" s="183"/>
      <c r="E74" s="1376">
        <f t="shared" ref="E74:L74" si="13">SUM(E75:E89)</f>
        <v>0</v>
      </c>
      <c r="F74" s="168">
        <f t="shared" si="13"/>
        <v>0</v>
      </c>
      <c r="G74" s="169">
        <f t="shared" si="13"/>
        <v>0</v>
      </c>
      <c r="H74" s="170">
        <f>SUM(H75:H89)</f>
        <v>0</v>
      </c>
      <c r="I74" s="168">
        <f t="shared" si="13"/>
        <v>0</v>
      </c>
      <c r="J74" s="169">
        <f t="shared" si="13"/>
        <v>0</v>
      </c>
      <c r="K74" s="170">
        <f>SUM(K75:K89)</f>
        <v>0</v>
      </c>
      <c r="L74" s="1376">
        <f t="shared" si="13"/>
        <v>0</v>
      </c>
      <c r="M74" s="7" t="str">
        <f t="shared" si="1"/>
        <v/>
      </c>
      <c r="N74" s="155"/>
    </row>
    <row r="75" spans="1:14" ht="18.75" hidden="1" customHeight="1">
      <c r="A75" s="2">
        <v>270</v>
      </c>
      <c r="B75" s="149"/>
      <c r="C75" s="150">
        <v>2401</v>
      </c>
      <c r="D75" s="187" t="s">
        <v>160</v>
      </c>
      <c r="E75" s="281">
        <f t="shared" si="3"/>
        <v>0</v>
      </c>
      <c r="F75" s="488">
        <v>0</v>
      </c>
      <c r="G75" s="153"/>
      <c r="H75" s="154">
        <v>0</v>
      </c>
      <c r="I75" s="488">
        <v>0</v>
      </c>
      <c r="J75" s="153"/>
      <c r="K75" s="154">
        <v>0</v>
      </c>
      <c r="L75" s="281">
        <f>I75+J75+K75</f>
        <v>0</v>
      </c>
      <c r="M75" s="7" t="str">
        <f t="shared" si="1"/>
        <v/>
      </c>
      <c r="N75" s="155"/>
    </row>
    <row r="76" spans="1:14" ht="18.75" hidden="1" customHeight="1">
      <c r="A76" s="2">
        <v>280</v>
      </c>
      <c r="B76" s="149"/>
      <c r="C76" s="156">
        <v>2403</v>
      </c>
      <c r="D76" s="184" t="s">
        <v>161</v>
      </c>
      <c r="E76" s="295">
        <f t="shared" si="3"/>
        <v>0</v>
      </c>
      <c r="F76" s="488">
        <v>0</v>
      </c>
      <c r="G76" s="489">
        <v>0</v>
      </c>
      <c r="H76" s="160">
        <v>0</v>
      </c>
      <c r="I76" s="488">
        <v>0</v>
      </c>
      <c r="J76" s="489">
        <v>0</v>
      </c>
      <c r="K76" s="160">
        <v>0</v>
      </c>
      <c r="L76" s="295">
        <f t="shared" ref="L76:L89" si="14">I76+J76+K76</f>
        <v>0</v>
      </c>
      <c r="M76" s="7" t="str">
        <f t="shared" si="1"/>
        <v/>
      </c>
      <c r="N76" s="155"/>
    </row>
    <row r="77" spans="1:14" ht="18.75" hidden="1" customHeight="1">
      <c r="A77" s="2">
        <v>285</v>
      </c>
      <c r="B77" s="149"/>
      <c r="C77" s="156">
        <v>2404</v>
      </c>
      <c r="D77" s="157" t="s">
        <v>162</v>
      </c>
      <c r="E77" s="295">
        <f t="shared" si="3"/>
        <v>0</v>
      </c>
      <c r="F77" s="158"/>
      <c r="G77" s="159"/>
      <c r="H77" s="160">
        <v>0</v>
      </c>
      <c r="I77" s="158"/>
      <c r="J77" s="159">
        <v>0</v>
      </c>
      <c r="K77" s="160">
        <v>0</v>
      </c>
      <c r="L77" s="295">
        <f t="shared" si="14"/>
        <v>0</v>
      </c>
      <c r="M77" s="7" t="str">
        <f t="shared" si="1"/>
        <v/>
      </c>
      <c r="N77" s="155"/>
    </row>
    <row r="78" spans="1:14" ht="18.75" hidden="1" customHeight="1">
      <c r="A78" s="2">
        <v>290</v>
      </c>
      <c r="B78" s="149"/>
      <c r="C78" s="156">
        <v>2405</v>
      </c>
      <c r="D78" s="184" t="s">
        <v>163</v>
      </c>
      <c r="E78" s="295">
        <f t="shared" si="3"/>
        <v>0</v>
      </c>
      <c r="F78" s="158"/>
      <c r="G78" s="159"/>
      <c r="H78" s="160">
        <v>0</v>
      </c>
      <c r="I78" s="158"/>
      <c r="J78" s="159"/>
      <c r="K78" s="160">
        <v>0</v>
      </c>
      <c r="L78" s="295">
        <f t="shared" si="14"/>
        <v>0</v>
      </c>
      <c r="M78" s="7" t="str">
        <f t="shared" si="1"/>
        <v/>
      </c>
      <c r="N78" s="155"/>
    </row>
    <row r="79" spans="1:14" ht="18.75" hidden="1" customHeight="1">
      <c r="A79" s="2">
        <v>295</v>
      </c>
      <c r="B79" s="149"/>
      <c r="C79" s="156">
        <v>2406</v>
      </c>
      <c r="D79" s="184" t="s">
        <v>164</v>
      </c>
      <c r="E79" s="295">
        <f t="shared" si="3"/>
        <v>0</v>
      </c>
      <c r="F79" s="158"/>
      <c r="G79" s="159"/>
      <c r="H79" s="160">
        <v>0</v>
      </c>
      <c r="I79" s="158"/>
      <c r="J79" s="159"/>
      <c r="K79" s="160">
        <v>0</v>
      </c>
      <c r="L79" s="295">
        <f t="shared" si="14"/>
        <v>0</v>
      </c>
      <c r="M79" s="7" t="str">
        <f t="shared" si="1"/>
        <v/>
      </c>
      <c r="N79" s="155"/>
    </row>
    <row r="80" spans="1:14" ht="18.75" hidden="1" customHeight="1">
      <c r="A80" s="2">
        <v>300</v>
      </c>
      <c r="B80" s="149"/>
      <c r="C80" s="156">
        <v>2407</v>
      </c>
      <c r="D80" s="184" t="s">
        <v>165</v>
      </c>
      <c r="E80" s="295">
        <f t="shared" si="3"/>
        <v>0</v>
      </c>
      <c r="F80" s="158"/>
      <c r="G80" s="159"/>
      <c r="H80" s="160">
        <v>0</v>
      </c>
      <c r="I80" s="158"/>
      <c r="J80" s="159"/>
      <c r="K80" s="160">
        <v>0</v>
      </c>
      <c r="L80" s="295">
        <f t="shared" si="14"/>
        <v>0</v>
      </c>
      <c r="M80" s="7" t="str">
        <f t="shared" si="1"/>
        <v/>
      </c>
      <c r="N80" s="155"/>
    </row>
    <row r="81" spans="1:14" ht="18.75" hidden="1" customHeight="1">
      <c r="A81" s="2">
        <v>305</v>
      </c>
      <c r="B81" s="149"/>
      <c r="C81" s="156">
        <v>2408</v>
      </c>
      <c r="D81" s="184" t="s">
        <v>514</v>
      </c>
      <c r="E81" s="295">
        <f t="shared" si="3"/>
        <v>0</v>
      </c>
      <c r="F81" s="158"/>
      <c r="G81" s="159"/>
      <c r="H81" s="160">
        <v>0</v>
      </c>
      <c r="I81" s="158"/>
      <c r="J81" s="159"/>
      <c r="K81" s="160">
        <v>0</v>
      </c>
      <c r="L81" s="295">
        <f t="shared" si="14"/>
        <v>0</v>
      </c>
      <c r="M81" s="7" t="str">
        <f t="shared" si="1"/>
        <v/>
      </c>
      <c r="N81" s="155"/>
    </row>
    <row r="82" spans="1:14" ht="18.75" hidden="1" customHeight="1">
      <c r="A82" s="2">
        <v>310</v>
      </c>
      <c r="B82" s="149"/>
      <c r="C82" s="156">
        <v>2409</v>
      </c>
      <c r="D82" s="184" t="s">
        <v>515</v>
      </c>
      <c r="E82" s="295">
        <f t="shared" si="3"/>
        <v>0</v>
      </c>
      <c r="F82" s="158"/>
      <c r="G82" s="159"/>
      <c r="H82" s="160">
        <v>0</v>
      </c>
      <c r="I82" s="158"/>
      <c r="J82" s="159"/>
      <c r="K82" s="160">
        <v>0</v>
      </c>
      <c r="L82" s="295">
        <f t="shared" si="14"/>
        <v>0</v>
      </c>
      <c r="M82" s="7" t="str">
        <f t="shared" si="1"/>
        <v/>
      </c>
      <c r="N82" s="155"/>
    </row>
    <row r="83" spans="1:14" ht="18.75" hidden="1" customHeight="1">
      <c r="A83" s="2">
        <v>315</v>
      </c>
      <c r="B83" s="149"/>
      <c r="C83" s="156">
        <v>2410</v>
      </c>
      <c r="D83" s="184" t="s">
        <v>516</v>
      </c>
      <c r="E83" s="295">
        <f t="shared" si="3"/>
        <v>0</v>
      </c>
      <c r="F83" s="158"/>
      <c r="G83" s="159"/>
      <c r="H83" s="160">
        <v>0</v>
      </c>
      <c r="I83" s="158"/>
      <c r="J83" s="159"/>
      <c r="K83" s="160">
        <v>0</v>
      </c>
      <c r="L83" s="295">
        <f t="shared" si="14"/>
        <v>0</v>
      </c>
      <c r="M83" s="7" t="str">
        <f t="shared" si="1"/>
        <v/>
      </c>
      <c r="N83" s="155"/>
    </row>
    <row r="84" spans="1:14" ht="18.75" hidden="1" customHeight="1">
      <c r="A84" s="2">
        <v>325</v>
      </c>
      <c r="B84" s="149"/>
      <c r="C84" s="156">
        <v>2412</v>
      </c>
      <c r="D84" s="157" t="s">
        <v>517</v>
      </c>
      <c r="E84" s="295">
        <f t="shared" si="3"/>
        <v>0</v>
      </c>
      <c r="F84" s="488">
        <v>0</v>
      </c>
      <c r="G84" s="489">
        <v>0</v>
      </c>
      <c r="H84" s="160">
        <v>0</v>
      </c>
      <c r="I84" s="488">
        <v>0</v>
      </c>
      <c r="J84" s="489">
        <v>0</v>
      </c>
      <c r="K84" s="160">
        <v>0</v>
      </c>
      <c r="L84" s="295">
        <f t="shared" si="14"/>
        <v>0</v>
      </c>
      <c r="M84" s="7" t="str">
        <f t="shared" si="1"/>
        <v/>
      </c>
      <c r="N84" s="155"/>
    </row>
    <row r="85" spans="1:14" ht="18.75" hidden="1" customHeight="1">
      <c r="A85" s="2">
        <v>330</v>
      </c>
      <c r="B85" s="149"/>
      <c r="C85" s="156">
        <v>2413</v>
      </c>
      <c r="D85" s="184" t="s">
        <v>518</v>
      </c>
      <c r="E85" s="295">
        <f t="shared" si="3"/>
        <v>0</v>
      </c>
      <c r="F85" s="488">
        <v>0</v>
      </c>
      <c r="G85" s="159"/>
      <c r="H85" s="160">
        <v>0</v>
      </c>
      <c r="I85" s="488">
        <v>0</v>
      </c>
      <c r="J85" s="159"/>
      <c r="K85" s="160">
        <v>0</v>
      </c>
      <c r="L85" s="295">
        <f t="shared" si="14"/>
        <v>0</v>
      </c>
      <c r="M85" s="7" t="str">
        <f t="shared" si="1"/>
        <v/>
      </c>
      <c r="N85" s="155"/>
    </row>
    <row r="86" spans="1:14" ht="30.75" hidden="1" customHeight="1">
      <c r="A86" s="19">
        <v>335</v>
      </c>
      <c r="B86" s="149"/>
      <c r="C86" s="156">
        <v>2415</v>
      </c>
      <c r="D86" s="157" t="s">
        <v>519</v>
      </c>
      <c r="E86" s="295">
        <f t="shared" si="3"/>
        <v>0</v>
      </c>
      <c r="F86" s="488">
        <v>0</v>
      </c>
      <c r="G86" s="159"/>
      <c r="H86" s="160">
        <v>0</v>
      </c>
      <c r="I86" s="488">
        <v>0</v>
      </c>
      <c r="J86" s="159"/>
      <c r="K86" s="160">
        <v>0</v>
      </c>
      <c r="L86" s="295">
        <f t="shared" si="14"/>
        <v>0</v>
      </c>
      <c r="M86" s="7" t="str">
        <f t="shared" si="1"/>
        <v/>
      </c>
      <c r="N86" s="155"/>
    </row>
    <row r="87" spans="1:14" ht="18.75" hidden="1" customHeight="1">
      <c r="A87" s="1736"/>
      <c r="B87" s="192"/>
      <c r="C87" s="156">
        <v>2417</v>
      </c>
      <c r="D87" s="634" t="s">
        <v>2068</v>
      </c>
      <c r="E87" s="295">
        <f t="shared" si="3"/>
        <v>0</v>
      </c>
      <c r="F87" s="488">
        <v>0</v>
      </c>
      <c r="G87" s="159"/>
      <c r="H87" s="160">
        <v>0</v>
      </c>
      <c r="I87" s="488">
        <v>0</v>
      </c>
      <c r="J87" s="159"/>
      <c r="K87" s="160">
        <v>0</v>
      </c>
      <c r="L87" s="295">
        <f>I87+J87+K87</f>
        <v>0</v>
      </c>
      <c r="M87" s="7" t="str">
        <f t="shared" si="1"/>
        <v/>
      </c>
      <c r="N87" s="155"/>
    </row>
    <row r="88" spans="1:14" ht="18.75" hidden="1" customHeight="1">
      <c r="A88" s="20">
        <v>340</v>
      </c>
      <c r="B88" s="190"/>
      <c r="C88" s="156">
        <v>2418</v>
      </c>
      <c r="D88" s="191" t="s">
        <v>520</v>
      </c>
      <c r="E88" s="295">
        <f t="shared" si="3"/>
        <v>0</v>
      </c>
      <c r="F88" s="488">
        <v>0</v>
      </c>
      <c r="G88" s="159"/>
      <c r="H88" s="160">
        <v>0</v>
      </c>
      <c r="I88" s="488">
        <v>0</v>
      </c>
      <c r="J88" s="159"/>
      <c r="K88" s="160">
        <v>0</v>
      </c>
      <c r="L88" s="295">
        <f t="shared" si="14"/>
        <v>0</v>
      </c>
      <c r="M88" s="7" t="str">
        <f t="shared" si="1"/>
        <v/>
      </c>
      <c r="N88" s="155"/>
    </row>
    <row r="89" spans="1:14" ht="18.75" hidden="1" customHeight="1">
      <c r="A89" s="20">
        <v>345</v>
      </c>
      <c r="B89" s="192"/>
      <c r="C89" s="179">
        <v>2419</v>
      </c>
      <c r="D89" s="186" t="s">
        <v>521</v>
      </c>
      <c r="E89" s="287">
        <f t="shared" si="3"/>
        <v>0</v>
      </c>
      <c r="F89" s="173"/>
      <c r="G89" s="174"/>
      <c r="H89" s="175">
        <v>0</v>
      </c>
      <c r="I89" s="173"/>
      <c r="J89" s="174"/>
      <c r="K89" s="175">
        <v>0</v>
      </c>
      <c r="L89" s="287">
        <f t="shared" si="14"/>
        <v>0</v>
      </c>
      <c r="M89" s="7" t="str">
        <f t="shared" si="1"/>
        <v/>
      </c>
      <c r="N89" s="155"/>
    </row>
    <row r="90" spans="1:14" s="15" customFormat="1" ht="18.75" hidden="1" customHeight="1">
      <c r="A90" s="21">
        <v>350</v>
      </c>
      <c r="B90" s="167">
        <v>2500</v>
      </c>
      <c r="C90" s="147" t="s">
        <v>522</v>
      </c>
      <c r="D90" s="183"/>
      <c r="E90" s="1376">
        <f t="shared" ref="E90:L90" si="15">SUM(E91:E92)</f>
        <v>0</v>
      </c>
      <c r="F90" s="168">
        <f t="shared" si="15"/>
        <v>0</v>
      </c>
      <c r="G90" s="168">
        <f t="shared" si="15"/>
        <v>0</v>
      </c>
      <c r="H90" s="170">
        <f>SUM(H91:H92)</f>
        <v>0</v>
      </c>
      <c r="I90" s="168">
        <f t="shared" si="15"/>
        <v>0</v>
      </c>
      <c r="J90" s="168">
        <f t="shared" si="15"/>
        <v>0</v>
      </c>
      <c r="K90" s="170">
        <f>SUM(K91:K92)</f>
        <v>0</v>
      </c>
      <c r="L90" s="1376">
        <f t="shared" si="15"/>
        <v>0</v>
      </c>
      <c r="M90" s="7" t="str">
        <f t="shared" ref="M90:M156" si="16">(IF($E90&lt;&gt;0,$M$2,IF($L90&lt;&gt;0,$M$2,"")))</f>
        <v/>
      </c>
      <c r="N90" s="155"/>
    </row>
    <row r="91" spans="1:14" hidden="1">
      <c r="A91" s="20">
        <v>355</v>
      </c>
      <c r="B91" s="190"/>
      <c r="C91" s="150">
        <v>2501</v>
      </c>
      <c r="D91" s="193" t="s">
        <v>523</v>
      </c>
      <c r="E91" s="281">
        <f t="shared" si="3"/>
        <v>0</v>
      </c>
      <c r="F91" s="152"/>
      <c r="G91" s="1772"/>
      <c r="H91" s="154">
        <v>0</v>
      </c>
      <c r="I91" s="152"/>
      <c r="J91" s="1772"/>
      <c r="K91" s="154">
        <v>0</v>
      </c>
      <c r="L91" s="281">
        <f>I91+J91+K91</f>
        <v>0</v>
      </c>
      <c r="M91" s="7" t="str">
        <f t="shared" si="16"/>
        <v/>
      </c>
      <c r="N91" s="155"/>
    </row>
    <row r="92" spans="1:14" hidden="1">
      <c r="A92" s="20">
        <v>356</v>
      </c>
      <c r="B92" s="192"/>
      <c r="C92" s="179">
        <v>2502</v>
      </c>
      <c r="D92" s="194" t="s">
        <v>183</v>
      </c>
      <c r="E92" s="287">
        <f t="shared" si="3"/>
        <v>0</v>
      </c>
      <c r="F92" s="173"/>
      <c r="G92" s="175">
        <v>0</v>
      </c>
      <c r="H92" s="175">
        <v>0</v>
      </c>
      <c r="I92" s="173"/>
      <c r="J92" s="175">
        <v>0</v>
      </c>
      <c r="K92" s="175">
        <v>0</v>
      </c>
      <c r="L92" s="287">
        <f>I92+J92+K92</f>
        <v>0</v>
      </c>
      <c r="M92" s="7" t="str">
        <f t="shared" si="16"/>
        <v/>
      </c>
      <c r="N92" s="155"/>
    </row>
    <row r="93" spans="1:14" s="15" customFormat="1" ht="18.75" hidden="1" customHeight="1">
      <c r="A93" s="22">
        <v>360</v>
      </c>
      <c r="B93" s="167">
        <v>2600</v>
      </c>
      <c r="C93" s="147" t="s">
        <v>184</v>
      </c>
      <c r="D93" s="183"/>
      <c r="E93" s="1376">
        <f t="shared" si="3"/>
        <v>0</v>
      </c>
      <c r="F93" s="1478">
        <v>0</v>
      </c>
      <c r="G93" s="1479">
        <v>0</v>
      </c>
      <c r="H93" s="1480">
        <v>0</v>
      </c>
      <c r="I93" s="1478">
        <v>0</v>
      </c>
      <c r="J93" s="1479">
        <v>0</v>
      </c>
      <c r="K93" s="1480">
        <v>0</v>
      </c>
      <c r="L93" s="1376">
        <f>I93+J93+K93</f>
        <v>0</v>
      </c>
      <c r="M93" s="7" t="str">
        <f t="shared" si="16"/>
        <v/>
      </c>
      <c r="N93" s="155"/>
    </row>
    <row r="94" spans="1:14" s="15" customFormat="1" ht="18.75" hidden="1" customHeight="1">
      <c r="A94" s="22">
        <v>370</v>
      </c>
      <c r="B94" s="167">
        <v>2700</v>
      </c>
      <c r="C94" s="147" t="s">
        <v>185</v>
      </c>
      <c r="D94" s="183"/>
      <c r="E94" s="1376">
        <f t="shared" ref="E94:L94" si="17">SUM(E95:E107)</f>
        <v>0</v>
      </c>
      <c r="F94" s="168">
        <f t="shared" si="17"/>
        <v>0</v>
      </c>
      <c r="G94" s="169">
        <f t="shared" si="17"/>
        <v>0</v>
      </c>
      <c r="H94" s="170">
        <f>SUM(H95:H107)</f>
        <v>0</v>
      </c>
      <c r="I94" s="168">
        <f t="shared" si="17"/>
        <v>0</v>
      </c>
      <c r="J94" s="169">
        <f t="shared" si="17"/>
        <v>0</v>
      </c>
      <c r="K94" s="170">
        <f>SUM(K95:K107)</f>
        <v>0</v>
      </c>
      <c r="L94" s="1376">
        <f t="shared" si="17"/>
        <v>0</v>
      </c>
      <c r="M94" s="7" t="str">
        <f t="shared" si="16"/>
        <v/>
      </c>
      <c r="N94" s="155"/>
    </row>
    <row r="95" spans="1:14" ht="18.75" hidden="1" customHeight="1">
      <c r="A95" s="23">
        <v>375</v>
      </c>
      <c r="B95" s="149"/>
      <c r="C95" s="150">
        <v>2701</v>
      </c>
      <c r="D95" s="151" t="s">
        <v>186</v>
      </c>
      <c r="E95" s="281">
        <f t="shared" si="3"/>
        <v>0</v>
      </c>
      <c r="F95" s="488">
        <v>0</v>
      </c>
      <c r="G95" s="153"/>
      <c r="H95" s="154">
        <v>0</v>
      </c>
      <c r="I95" s="488">
        <v>0</v>
      </c>
      <c r="J95" s="153">
        <v>0</v>
      </c>
      <c r="K95" s="154">
        <v>0</v>
      </c>
      <c r="L95" s="281">
        <f t="shared" ref="L95:L107" si="18">I95+J95+K95</f>
        <v>0</v>
      </c>
      <c r="M95" s="7" t="str">
        <f t="shared" si="16"/>
        <v/>
      </c>
      <c r="N95" s="155"/>
    </row>
    <row r="96" spans="1:14" ht="18.75" hidden="1" customHeight="1">
      <c r="A96" s="23">
        <v>380</v>
      </c>
      <c r="B96" s="149"/>
      <c r="C96" s="156">
        <v>2702</v>
      </c>
      <c r="D96" s="157" t="s">
        <v>187</v>
      </c>
      <c r="E96" s="295">
        <f t="shared" ref="E96:E107" si="19">F96+G96+H96</f>
        <v>0</v>
      </c>
      <c r="F96" s="488">
        <v>0</v>
      </c>
      <c r="G96" s="159"/>
      <c r="H96" s="160">
        <v>0</v>
      </c>
      <c r="I96" s="488">
        <v>0</v>
      </c>
      <c r="J96" s="159"/>
      <c r="K96" s="160">
        <v>0</v>
      </c>
      <c r="L96" s="295">
        <f t="shared" si="18"/>
        <v>0</v>
      </c>
      <c r="M96" s="7" t="str">
        <f t="shared" si="16"/>
        <v/>
      </c>
      <c r="N96" s="155"/>
    </row>
    <row r="97" spans="1:14" ht="18.75" hidden="1" customHeight="1">
      <c r="A97" s="23">
        <v>385</v>
      </c>
      <c r="B97" s="149"/>
      <c r="C97" s="156">
        <v>2703</v>
      </c>
      <c r="D97" s="157" t="s">
        <v>188</v>
      </c>
      <c r="E97" s="295">
        <f t="shared" si="19"/>
        <v>0</v>
      </c>
      <c r="F97" s="488">
        <v>0</v>
      </c>
      <c r="G97" s="159"/>
      <c r="H97" s="160">
        <v>0</v>
      </c>
      <c r="I97" s="488">
        <v>0</v>
      </c>
      <c r="J97" s="159"/>
      <c r="K97" s="160">
        <v>0</v>
      </c>
      <c r="L97" s="295">
        <f t="shared" si="18"/>
        <v>0</v>
      </c>
      <c r="M97" s="7" t="str">
        <f t="shared" si="16"/>
        <v/>
      </c>
      <c r="N97" s="155"/>
    </row>
    <row r="98" spans="1:14" ht="18.75" hidden="1" customHeight="1">
      <c r="A98" s="23">
        <v>390</v>
      </c>
      <c r="B98" s="195"/>
      <c r="C98" s="156">
        <v>2704</v>
      </c>
      <c r="D98" s="157" t="s">
        <v>189</v>
      </c>
      <c r="E98" s="295">
        <f t="shared" si="19"/>
        <v>0</v>
      </c>
      <c r="F98" s="488">
        <v>0</v>
      </c>
      <c r="G98" s="159"/>
      <c r="H98" s="160">
        <v>0</v>
      </c>
      <c r="I98" s="488">
        <v>0</v>
      </c>
      <c r="J98" s="159"/>
      <c r="K98" s="160">
        <v>0</v>
      </c>
      <c r="L98" s="295">
        <f t="shared" si="18"/>
        <v>0</v>
      </c>
      <c r="M98" s="7" t="str">
        <f t="shared" si="16"/>
        <v/>
      </c>
      <c r="N98" s="155"/>
    </row>
    <row r="99" spans="1:14" ht="18.75" hidden="1" customHeight="1">
      <c r="A99" s="23">
        <v>395</v>
      </c>
      <c r="B99" s="149"/>
      <c r="C99" s="156">
        <v>2705</v>
      </c>
      <c r="D99" s="157" t="s">
        <v>190</v>
      </c>
      <c r="E99" s="295">
        <f t="shared" si="19"/>
        <v>0</v>
      </c>
      <c r="F99" s="488">
        <v>0</v>
      </c>
      <c r="G99" s="159"/>
      <c r="H99" s="160">
        <v>0</v>
      </c>
      <c r="I99" s="488">
        <v>0</v>
      </c>
      <c r="J99" s="159"/>
      <c r="K99" s="160">
        <v>0</v>
      </c>
      <c r="L99" s="295">
        <f t="shared" si="18"/>
        <v>0</v>
      </c>
      <c r="M99" s="7" t="str">
        <f t="shared" si="16"/>
        <v/>
      </c>
      <c r="N99" s="155"/>
    </row>
    <row r="100" spans="1:14" ht="18.75" hidden="1" customHeight="1">
      <c r="A100" s="23">
        <v>400</v>
      </c>
      <c r="B100" s="171"/>
      <c r="C100" s="156">
        <v>2706</v>
      </c>
      <c r="D100" s="157" t="s">
        <v>191</v>
      </c>
      <c r="E100" s="295">
        <f t="shared" si="19"/>
        <v>0</v>
      </c>
      <c r="F100" s="488">
        <v>0</v>
      </c>
      <c r="G100" s="159"/>
      <c r="H100" s="160">
        <v>0</v>
      </c>
      <c r="I100" s="488">
        <v>0</v>
      </c>
      <c r="J100" s="159"/>
      <c r="K100" s="160">
        <v>0</v>
      </c>
      <c r="L100" s="295">
        <f t="shared" si="18"/>
        <v>0</v>
      </c>
      <c r="M100" s="7" t="str">
        <f t="shared" si="16"/>
        <v/>
      </c>
      <c r="N100" s="155"/>
    </row>
    <row r="101" spans="1:14" ht="18.75" hidden="1" customHeight="1">
      <c r="A101" s="23">
        <v>405</v>
      </c>
      <c r="B101" s="149"/>
      <c r="C101" s="156">
        <v>2707</v>
      </c>
      <c r="D101" s="157" t="s">
        <v>192</v>
      </c>
      <c r="E101" s="295">
        <f t="shared" si="19"/>
        <v>0</v>
      </c>
      <c r="F101" s="488">
        <v>0</v>
      </c>
      <c r="G101" s="159"/>
      <c r="H101" s="160">
        <v>0</v>
      </c>
      <c r="I101" s="488">
        <v>0</v>
      </c>
      <c r="J101" s="159"/>
      <c r="K101" s="160">
        <v>0</v>
      </c>
      <c r="L101" s="295">
        <f t="shared" si="18"/>
        <v>0</v>
      </c>
      <c r="M101" s="7" t="str">
        <f t="shared" si="16"/>
        <v/>
      </c>
      <c r="N101" s="155"/>
    </row>
    <row r="102" spans="1:14" ht="18.75" hidden="1" customHeight="1">
      <c r="A102" s="23">
        <v>410</v>
      </c>
      <c r="B102" s="171"/>
      <c r="C102" s="156">
        <v>2708</v>
      </c>
      <c r="D102" s="157" t="s">
        <v>527</v>
      </c>
      <c r="E102" s="295">
        <f t="shared" si="19"/>
        <v>0</v>
      </c>
      <c r="F102" s="158"/>
      <c r="G102" s="159"/>
      <c r="H102" s="160">
        <v>0</v>
      </c>
      <c r="I102" s="158"/>
      <c r="J102" s="159"/>
      <c r="K102" s="160">
        <v>0</v>
      </c>
      <c r="L102" s="295">
        <f t="shared" si="18"/>
        <v>0</v>
      </c>
      <c r="M102" s="7" t="str">
        <f t="shared" si="16"/>
        <v/>
      </c>
      <c r="N102" s="155"/>
    </row>
    <row r="103" spans="1:14" ht="18.75" hidden="1" customHeight="1">
      <c r="A103" s="23">
        <v>420</v>
      </c>
      <c r="B103" s="149"/>
      <c r="C103" s="156">
        <v>2710</v>
      </c>
      <c r="D103" s="157" t="s">
        <v>528</v>
      </c>
      <c r="E103" s="295">
        <f t="shared" si="19"/>
        <v>0</v>
      </c>
      <c r="F103" s="158"/>
      <c r="G103" s="159"/>
      <c r="H103" s="160">
        <v>0</v>
      </c>
      <c r="I103" s="158"/>
      <c r="J103" s="159"/>
      <c r="K103" s="160">
        <v>0</v>
      </c>
      <c r="L103" s="295">
        <f t="shared" si="18"/>
        <v>0</v>
      </c>
      <c r="M103" s="7" t="str">
        <f t="shared" si="16"/>
        <v/>
      </c>
      <c r="N103" s="155"/>
    </row>
    <row r="104" spans="1:14" ht="18.75" hidden="1" customHeight="1">
      <c r="A104" s="23">
        <v>425</v>
      </c>
      <c r="B104" s="149"/>
      <c r="C104" s="156">
        <v>2711</v>
      </c>
      <c r="D104" s="157" t="s">
        <v>529</v>
      </c>
      <c r="E104" s="295">
        <f t="shared" si="19"/>
        <v>0</v>
      </c>
      <c r="F104" s="158"/>
      <c r="G104" s="159"/>
      <c r="H104" s="160">
        <v>0</v>
      </c>
      <c r="I104" s="158"/>
      <c r="J104" s="159"/>
      <c r="K104" s="160">
        <v>0</v>
      </c>
      <c r="L104" s="295">
        <f t="shared" si="18"/>
        <v>0</v>
      </c>
      <c r="M104" s="7" t="str">
        <f t="shared" si="16"/>
        <v/>
      </c>
      <c r="N104" s="155"/>
    </row>
    <row r="105" spans="1:14" ht="18.75" hidden="1" customHeight="1">
      <c r="A105" s="23">
        <v>430</v>
      </c>
      <c r="B105" s="149"/>
      <c r="C105" s="156">
        <v>2715</v>
      </c>
      <c r="D105" s="157" t="s">
        <v>530</v>
      </c>
      <c r="E105" s="295">
        <f t="shared" si="19"/>
        <v>0</v>
      </c>
      <c r="F105" s="488">
        <v>0</v>
      </c>
      <c r="G105" s="159"/>
      <c r="H105" s="160">
        <v>0</v>
      </c>
      <c r="I105" s="488">
        <v>0</v>
      </c>
      <c r="J105" s="159"/>
      <c r="K105" s="160">
        <v>0</v>
      </c>
      <c r="L105" s="295">
        <f t="shared" si="18"/>
        <v>0</v>
      </c>
      <c r="M105" s="7" t="str">
        <f t="shared" si="16"/>
        <v/>
      </c>
      <c r="N105" s="155"/>
    </row>
    <row r="106" spans="1:14" ht="18.75" hidden="1" customHeight="1">
      <c r="A106" s="24">
        <v>436</v>
      </c>
      <c r="B106" s="149"/>
      <c r="C106" s="156">
        <v>2717</v>
      </c>
      <c r="D106" s="196" t="s">
        <v>531</v>
      </c>
      <c r="E106" s="295">
        <f t="shared" si="19"/>
        <v>0</v>
      </c>
      <c r="F106" s="488">
        <v>0</v>
      </c>
      <c r="G106" s="159"/>
      <c r="H106" s="160">
        <v>0</v>
      </c>
      <c r="I106" s="488">
        <v>0</v>
      </c>
      <c r="J106" s="159"/>
      <c r="K106" s="160">
        <v>0</v>
      </c>
      <c r="L106" s="295">
        <f t="shared" si="18"/>
        <v>0</v>
      </c>
      <c r="M106" s="7" t="str">
        <f t="shared" si="16"/>
        <v/>
      </c>
      <c r="N106" s="155"/>
    </row>
    <row r="107" spans="1:14" ht="18.75" hidden="1" customHeight="1">
      <c r="A107" s="23">
        <v>440</v>
      </c>
      <c r="B107" s="149"/>
      <c r="C107" s="179">
        <v>2729</v>
      </c>
      <c r="D107" s="197" t="s">
        <v>532</v>
      </c>
      <c r="E107" s="287">
        <f t="shared" si="19"/>
        <v>0</v>
      </c>
      <c r="F107" s="173"/>
      <c r="G107" s="174"/>
      <c r="H107" s="175">
        <v>0</v>
      </c>
      <c r="I107" s="173"/>
      <c r="J107" s="174"/>
      <c r="K107" s="175">
        <v>0</v>
      </c>
      <c r="L107" s="287">
        <f t="shared" si="18"/>
        <v>0</v>
      </c>
      <c r="M107" s="7" t="str">
        <f t="shared" si="16"/>
        <v/>
      </c>
      <c r="N107" s="155"/>
    </row>
    <row r="108" spans="1:14" s="15" customFormat="1" ht="18.75" hidden="1" customHeight="1">
      <c r="A108" s="22">
        <v>445</v>
      </c>
      <c r="B108" s="167">
        <v>2800</v>
      </c>
      <c r="C108" s="147" t="s">
        <v>533</v>
      </c>
      <c r="D108" s="183"/>
      <c r="E108" s="1376">
        <f t="shared" ref="E108:J108" si="20">+E109+E110+E111</f>
        <v>0</v>
      </c>
      <c r="F108" s="168">
        <f t="shared" si="20"/>
        <v>0</v>
      </c>
      <c r="G108" s="169">
        <f t="shared" si="20"/>
        <v>0</v>
      </c>
      <c r="H108" s="170">
        <f>+H109+H110+H111</f>
        <v>0</v>
      </c>
      <c r="I108" s="168">
        <f t="shared" si="20"/>
        <v>0</v>
      </c>
      <c r="J108" s="169">
        <f t="shared" si="20"/>
        <v>0</v>
      </c>
      <c r="K108" s="170">
        <f>+K109+K110+K111</f>
        <v>0</v>
      </c>
      <c r="L108" s="1376">
        <f>SUM(L109:L111)</f>
        <v>0</v>
      </c>
      <c r="M108" s="7" t="str">
        <f t="shared" si="16"/>
        <v/>
      </c>
      <c r="N108" s="155"/>
    </row>
    <row r="109" spans="1:14" ht="32.25" hidden="1" customHeight="1">
      <c r="A109" s="23">
        <v>450</v>
      </c>
      <c r="B109" s="149"/>
      <c r="C109" s="150">
        <v>2801</v>
      </c>
      <c r="D109" s="187" t="s">
        <v>534</v>
      </c>
      <c r="E109" s="281">
        <f>F109+G109+H109</f>
        <v>0</v>
      </c>
      <c r="F109" s="152"/>
      <c r="G109" s="153"/>
      <c r="H109" s="154">
        <v>0</v>
      </c>
      <c r="I109" s="152"/>
      <c r="J109" s="153"/>
      <c r="K109" s="154">
        <v>0</v>
      </c>
      <c r="L109" s="281">
        <f>I109+J109+K109</f>
        <v>0</v>
      </c>
      <c r="M109" s="7" t="str">
        <f t="shared" si="16"/>
        <v/>
      </c>
      <c r="N109" s="155"/>
    </row>
    <row r="110" spans="1:14" ht="18.75" hidden="1" customHeight="1">
      <c r="A110" s="23">
        <v>455</v>
      </c>
      <c r="B110" s="149"/>
      <c r="C110" s="156">
        <v>2802</v>
      </c>
      <c r="D110" s="191" t="s">
        <v>535</v>
      </c>
      <c r="E110" s="295">
        <f>F110+G110+H110</f>
        <v>0</v>
      </c>
      <c r="F110" s="158"/>
      <c r="G110" s="159"/>
      <c r="H110" s="160">
        <v>0</v>
      </c>
      <c r="I110" s="158"/>
      <c r="J110" s="159"/>
      <c r="K110" s="160">
        <v>0</v>
      </c>
      <c r="L110" s="295">
        <f>I110+J110+K110</f>
        <v>0</v>
      </c>
      <c r="M110" s="7" t="str">
        <f t="shared" si="16"/>
        <v/>
      </c>
      <c r="N110" s="155"/>
    </row>
    <row r="111" spans="1:14" ht="18.75" hidden="1" customHeight="1">
      <c r="A111" s="23">
        <v>455</v>
      </c>
      <c r="B111" s="149"/>
      <c r="C111" s="179">
        <v>2809</v>
      </c>
      <c r="D111" s="198" t="s">
        <v>261</v>
      </c>
      <c r="E111" s="287">
        <f>F111+G111+H111</f>
        <v>0</v>
      </c>
      <c r="F111" s="173"/>
      <c r="G111" s="174"/>
      <c r="H111" s="175">
        <v>0</v>
      </c>
      <c r="I111" s="173"/>
      <c r="J111" s="174"/>
      <c r="K111" s="175">
        <v>0</v>
      </c>
      <c r="L111" s="287">
        <f>I111+J111+K111</f>
        <v>0</v>
      </c>
      <c r="M111" s="7" t="str">
        <f t="shared" si="16"/>
        <v/>
      </c>
      <c r="N111" s="155"/>
    </row>
    <row r="112" spans="1:14" s="15" customFormat="1" ht="18.75" hidden="1" customHeight="1">
      <c r="A112" s="22">
        <v>470</v>
      </c>
      <c r="B112" s="167">
        <v>3600</v>
      </c>
      <c r="C112" s="147" t="s">
        <v>862</v>
      </c>
      <c r="D112" s="183"/>
      <c r="E112" s="1376">
        <f t="shared" ref="E112:L112" si="21">SUM(E113:E120)</f>
        <v>0</v>
      </c>
      <c r="F112" s="168">
        <f t="shared" si="21"/>
        <v>0</v>
      </c>
      <c r="G112" s="169">
        <f t="shared" si="21"/>
        <v>0</v>
      </c>
      <c r="H112" s="170">
        <f>SUM(H113:H120)</f>
        <v>0</v>
      </c>
      <c r="I112" s="168">
        <f t="shared" si="21"/>
        <v>0</v>
      </c>
      <c r="J112" s="169">
        <f t="shared" si="21"/>
        <v>0</v>
      </c>
      <c r="K112" s="170">
        <f>SUM(K113:K120)</f>
        <v>0</v>
      </c>
      <c r="L112" s="1376">
        <f t="shared" si="21"/>
        <v>0</v>
      </c>
      <c r="M112" s="7" t="str">
        <f t="shared" si="16"/>
        <v/>
      </c>
      <c r="N112" s="155"/>
    </row>
    <row r="113" spans="1:14" ht="18.75" hidden="1" customHeight="1">
      <c r="A113" s="23">
        <v>475</v>
      </c>
      <c r="B113" s="149"/>
      <c r="C113" s="150">
        <v>3601</v>
      </c>
      <c r="D113" s="187" t="s">
        <v>536</v>
      </c>
      <c r="E113" s="281">
        <f t="shared" ref="E113:E120" si="22">F113+G113+H113</f>
        <v>0</v>
      </c>
      <c r="F113" s="152"/>
      <c r="G113" s="153"/>
      <c r="H113" s="154">
        <v>0</v>
      </c>
      <c r="I113" s="152"/>
      <c r="J113" s="153"/>
      <c r="K113" s="154">
        <v>0</v>
      </c>
      <c r="L113" s="281">
        <f t="shared" ref="L113:L120" si="23">I113+J113+K113</f>
        <v>0</v>
      </c>
      <c r="M113" s="7" t="str">
        <f t="shared" si="16"/>
        <v/>
      </c>
      <c r="N113" s="155"/>
    </row>
    <row r="114" spans="1:14" ht="18.75" hidden="1" customHeight="1">
      <c r="A114" s="23"/>
      <c r="B114" s="149"/>
      <c r="C114" s="156">
        <v>3605</v>
      </c>
      <c r="D114" s="157" t="s">
        <v>2130</v>
      </c>
      <c r="E114" s="295">
        <f>F114+G114+H114</f>
        <v>0</v>
      </c>
      <c r="F114" s="488">
        <v>0</v>
      </c>
      <c r="G114" s="489">
        <v>0</v>
      </c>
      <c r="H114" s="160">
        <v>0</v>
      </c>
      <c r="I114" s="488">
        <v>0</v>
      </c>
      <c r="J114" s="489">
        <v>0</v>
      </c>
      <c r="K114" s="160">
        <v>0</v>
      </c>
      <c r="L114" s="295">
        <f>I114+J114+K114</f>
        <v>0</v>
      </c>
      <c r="M114" s="7" t="str">
        <f t="shared" si="16"/>
        <v/>
      </c>
      <c r="N114" s="155"/>
    </row>
    <row r="115" spans="1:14" ht="18.75" hidden="1" customHeight="1">
      <c r="A115" s="23"/>
      <c r="B115" s="149"/>
      <c r="C115" s="156">
        <v>3608</v>
      </c>
      <c r="D115" s="157" t="s">
        <v>2069</v>
      </c>
      <c r="E115" s="295">
        <f>F115+G115+H115</f>
        <v>0</v>
      </c>
      <c r="F115" s="488">
        <v>0</v>
      </c>
      <c r="G115" s="489">
        <v>0</v>
      </c>
      <c r="H115" s="160">
        <v>0</v>
      </c>
      <c r="I115" s="488">
        <v>0</v>
      </c>
      <c r="J115" s="489">
        <v>0</v>
      </c>
      <c r="K115" s="160">
        <v>0</v>
      </c>
      <c r="L115" s="295">
        <f>I115+J115+K115</f>
        <v>0</v>
      </c>
      <c r="M115" s="7" t="str">
        <f t="shared" si="16"/>
        <v/>
      </c>
      <c r="N115" s="155"/>
    </row>
    <row r="116" spans="1:14" ht="18.75" hidden="1" customHeight="1">
      <c r="A116" s="23"/>
      <c r="B116" s="149"/>
      <c r="C116" s="156">
        <v>3610</v>
      </c>
      <c r="D116" s="157" t="s">
        <v>863</v>
      </c>
      <c r="E116" s="295">
        <f t="shared" si="22"/>
        <v>0</v>
      </c>
      <c r="F116" s="158"/>
      <c r="G116" s="159"/>
      <c r="H116" s="160">
        <v>0</v>
      </c>
      <c r="I116" s="158"/>
      <c r="J116" s="159"/>
      <c r="K116" s="160">
        <v>0</v>
      </c>
      <c r="L116" s="295">
        <f t="shared" si="23"/>
        <v>0</v>
      </c>
      <c r="M116" s="7" t="str">
        <f t="shared" si="16"/>
        <v/>
      </c>
      <c r="N116" s="155"/>
    </row>
    <row r="117" spans="1:14" ht="18.75" hidden="1" customHeight="1">
      <c r="A117" s="23">
        <v>480</v>
      </c>
      <c r="B117" s="149"/>
      <c r="C117" s="156">
        <v>3611</v>
      </c>
      <c r="D117" s="157" t="s">
        <v>537</v>
      </c>
      <c r="E117" s="295">
        <f t="shared" si="22"/>
        <v>0</v>
      </c>
      <c r="F117" s="158"/>
      <c r="G117" s="159"/>
      <c r="H117" s="160">
        <v>0</v>
      </c>
      <c r="I117" s="158"/>
      <c r="J117" s="159"/>
      <c r="K117" s="160">
        <v>0</v>
      </c>
      <c r="L117" s="295">
        <f t="shared" si="23"/>
        <v>0</v>
      </c>
      <c r="M117" s="7" t="str">
        <f t="shared" si="16"/>
        <v/>
      </c>
      <c r="N117" s="155"/>
    </row>
    <row r="118" spans="1:14" ht="18.75" hidden="1" customHeight="1">
      <c r="A118" s="23">
        <v>485</v>
      </c>
      <c r="B118" s="149"/>
      <c r="C118" s="156">
        <v>3612</v>
      </c>
      <c r="D118" s="157" t="s">
        <v>538</v>
      </c>
      <c r="E118" s="295">
        <f t="shared" si="22"/>
        <v>0</v>
      </c>
      <c r="F118" s="158"/>
      <c r="G118" s="159"/>
      <c r="H118" s="160">
        <v>0</v>
      </c>
      <c r="I118" s="158"/>
      <c r="J118" s="159"/>
      <c r="K118" s="160">
        <v>0</v>
      </c>
      <c r="L118" s="295">
        <f t="shared" si="23"/>
        <v>0</v>
      </c>
      <c r="M118" s="7" t="str">
        <f t="shared" si="16"/>
        <v/>
      </c>
      <c r="N118" s="155"/>
    </row>
    <row r="119" spans="1:14" s="17" customFormat="1" ht="18.75" hidden="1" customHeight="1">
      <c r="A119" s="25"/>
      <c r="B119" s="149"/>
      <c r="C119" s="156">
        <v>3618</v>
      </c>
      <c r="D119" s="157" t="s">
        <v>896</v>
      </c>
      <c r="E119" s="295">
        <f t="shared" si="22"/>
        <v>0</v>
      </c>
      <c r="F119" s="158"/>
      <c r="G119" s="159"/>
      <c r="H119" s="160">
        <v>0</v>
      </c>
      <c r="I119" s="158"/>
      <c r="J119" s="159"/>
      <c r="K119" s="160">
        <v>0</v>
      </c>
      <c r="L119" s="295">
        <f t="shared" si="23"/>
        <v>0</v>
      </c>
      <c r="M119" s="7" t="str">
        <f t="shared" si="16"/>
        <v/>
      </c>
      <c r="N119" s="155"/>
    </row>
    <row r="120" spans="1:14" ht="18.75" hidden="1" customHeight="1">
      <c r="A120" s="23">
        <v>490</v>
      </c>
      <c r="B120" s="149"/>
      <c r="C120" s="162">
        <v>3619</v>
      </c>
      <c r="D120" s="197" t="s">
        <v>539</v>
      </c>
      <c r="E120" s="287">
        <f t="shared" si="22"/>
        <v>0</v>
      </c>
      <c r="F120" s="173">
        <v>0</v>
      </c>
      <c r="G120" s="174"/>
      <c r="H120" s="175">
        <v>0</v>
      </c>
      <c r="I120" s="173">
        <v>0</v>
      </c>
      <c r="J120" s="174"/>
      <c r="K120" s="175">
        <v>0</v>
      </c>
      <c r="L120" s="287">
        <f t="shared" si="23"/>
        <v>0</v>
      </c>
      <c r="M120" s="7" t="str">
        <f t="shared" si="16"/>
        <v/>
      </c>
      <c r="N120" s="155"/>
    </row>
    <row r="121" spans="1:14" s="15" customFormat="1" ht="18.75" hidden="1" customHeight="1">
      <c r="A121" s="22">
        <v>495</v>
      </c>
      <c r="B121" s="167">
        <v>3700</v>
      </c>
      <c r="C121" s="147" t="s">
        <v>540</v>
      </c>
      <c r="D121" s="183"/>
      <c r="E121" s="1376">
        <f t="shared" ref="E121:L121" si="24">SUM(E122:E124)</f>
        <v>0</v>
      </c>
      <c r="F121" s="168">
        <f t="shared" si="24"/>
        <v>0</v>
      </c>
      <c r="G121" s="169">
        <f t="shared" si="24"/>
        <v>0</v>
      </c>
      <c r="H121" s="170">
        <f>SUM(H122:H124)</f>
        <v>0</v>
      </c>
      <c r="I121" s="168">
        <f t="shared" si="24"/>
        <v>0</v>
      </c>
      <c r="J121" s="169">
        <f t="shared" si="24"/>
        <v>0</v>
      </c>
      <c r="K121" s="170">
        <f>SUM(K122:K124)</f>
        <v>0</v>
      </c>
      <c r="L121" s="1376">
        <f t="shared" si="24"/>
        <v>0</v>
      </c>
      <c r="M121" s="7" t="str">
        <f t="shared" si="16"/>
        <v/>
      </c>
      <c r="N121" s="155"/>
    </row>
    <row r="122" spans="1:14" ht="18.75" hidden="1" customHeight="1">
      <c r="A122" s="23">
        <v>500</v>
      </c>
      <c r="B122" s="149"/>
      <c r="C122" s="150">
        <v>3701</v>
      </c>
      <c r="D122" s="151" t="s">
        <v>541</v>
      </c>
      <c r="E122" s="281">
        <f>F122+G122+H122</f>
        <v>0</v>
      </c>
      <c r="F122" s="152"/>
      <c r="G122" s="153"/>
      <c r="H122" s="154">
        <v>0</v>
      </c>
      <c r="I122" s="152"/>
      <c r="J122" s="153"/>
      <c r="K122" s="154">
        <v>0</v>
      </c>
      <c r="L122" s="281">
        <f>I122+J122+K122</f>
        <v>0</v>
      </c>
      <c r="M122" s="7" t="str">
        <f t="shared" si="16"/>
        <v/>
      </c>
      <c r="N122" s="155"/>
    </row>
    <row r="123" spans="1:14" ht="18.75" hidden="1" customHeight="1">
      <c r="A123" s="23">
        <v>505</v>
      </c>
      <c r="B123" s="149"/>
      <c r="C123" s="156">
        <v>3702</v>
      </c>
      <c r="D123" s="157" t="s">
        <v>542</v>
      </c>
      <c r="E123" s="295">
        <f>F123+G123+H123</f>
        <v>0</v>
      </c>
      <c r="F123" s="158"/>
      <c r="G123" s="159"/>
      <c r="H123" s="160">
        <v>0</v>
      </c>
      <c r="I123" s="158"/>
      <c r="J123" s="159"/>
      <c r="K123" s="160">
        <v>0</v>
      </c>
      <c r="L123" s="295">
        <f>I123+J123+K123</f>
        <v>0</v>
      </c>
      <c r="M123" s="7" t="str">
        <f t="shared" si="16"/>
        <v/>
      </c>
      <c r="N123" s="155"/>
    </row>
    <row r="124" spans="1:14" ht="18.75" hidden="1" customHeight="1">
      <c r="A124" s="23">
        <v>510</v>
      </c>
      <c r="B124" s="149"/>
      <c r="C124" s="179">
        <v>3709</v>
      </c>
      <c r="D124" s="186" t="s">
        <v>543</v>
      </c>
      <c r="E124" s="287">
        <f>F124+G124+H124</f>
        <v>0</v>
      </c>
      <c r="F124" s="173"/>
      <c r="G124" s="174"/>
      <c r="H124" s="175">
        <v>0</v>
      </c>
      <c r="I124" s="173"/>
      <c r="J124" s="174"/>
      <c r="K124" s="175">
        <v>0</v>
      </c>
      <c r="L124" s="287">
        <f>I124+J124+K124</f>
        <v>0</v>
      </c>
      <c r="M124" s="7" t="str">
        <f t="shared" si="16"/>
        <v/>
      </c>
      <c r="N124" s="155"/>
    </row>
    <row r="125" spans="1:14" s="27" customFormat="1" ht="18.75" hidden="1" customHeight="1">
      <c r="A125" s="26">
        <v>515</v>
      </c>
      <c r="B125" s="167">
        <v>4000</v>
      </c>
      <c r="C125" s="147" t="s">
        <v>897</v>
      </c>
      <c r="D125" s="183"/>
      <c r="E125" s="1376">
        <f t="shared" ref="E125:L125" si="25">SUM(E126:E136)</f>
        <v>0</v>
      </c>
      <c r="F125" s="168">
        <f t="shared" si="25"/>
        <v>0</v>
      </c>
      <c r="G125" s="169">
        <f t="shared" si="25"/>
        <v>0</v>
      </c>
      <c r="H125" s="170">
        <f>SUM(H126:H136)</f>
        <v>0</v>
      </c>
      <c r="I125" s="168">
        <f t="shared" si="25"/>
        <v>0</v>
      </c>
      <c r="J125" s="169">
        <f t="shared" si="25"/>
        <v>0</v>
      </c>
      <c r="K125" s="170">
        <f>SUM(K126:K136)</f>
        <v>0</v>
      </c>
      <c r="L125" s="1376">
        <f t="shared" si="25"/>
        <v>0</v>
      </c>
      <c r="M125" s="7" t="str">
        <f t="shared" si="16"/>
        <v/>
      </c>
      <c r="N125" s="155"/>
    </row>
    <row r="126" spans="1:14" s="30" customFormat="1" ht="18.75" hidden="1" customHeight="1">
      <c r="A126" s="28">
        <v>516</v>
      </c>
      <c r="B126" s="149"/>
      <c r="C126" s="150">
        <v>4021</v>
      </c>
      <c r="D126" s="199" t="s">
        <v>544</v>
      </c>
      <c r="E126" s="281">
        <f t="shared" ref="E126:E138" si="26">F126+G126+H126</f>
        <v>0</v>
      </c>
      <c r="F126" s="152"/>
      <c r="G126" s="153"/>
      <c r="H126" s="154">
        <v>0</v>
      </c>
      <c r="I126" s="152"/>
      <c r="J126" s="153"/>
      <c r="K126" s="154">
        <v>0</v>
      </c>
      <c r="L126" s="281">
        <f t="shared" ref="L126:L138" si="27">I126+J126+K126</f>
        <v>0</v>
      </c>
      <c r="M126" s="7" t="str">
        <f t="shared" si="16"/>
        <v/>
      </c>
      <c r="N126" s="155"/>
    </row>
    <row r="127" spans="1:14" s="30" customFormat="1" ht="18.75" hidden="1" customHeight="1">
      <c r="A127" s="28">
        <v>517</v>
      </c>
      <c r="B127" s="149"/>
      <c r="C127" s="156">
        <v>4022</v>
      </c>
      <c r="D127" s="200" t="s">
        <v>730</v>
      </c>
      <c r="E127" s="295">
        <f t="shared" si="26"/>
        <v>0</v>
      </c>
      <c r="F127" s="158"/>
      <c r="G127" s="159"/>
      <c r="H127" s="160">
        <v>0</v>
      </c>
      <c r="I127" s="158"/>
      <c r="J127" s="159"/>
      <c r="K127" s="160">
        <v>0</v>
      </c>
      <c r="L127" s="295">
        <f t="shared" si="27"/>
        <v>0</v>
      </c>
      <c r="M127" s="7" t="str">
        <f t="shared" si="16"/>
        <v/>
      </c>
      <c r="N127" s="155"/>
    </row>
    <row r="128" spans="1:14" s="30" customFormat="1" ht="18.75" hidden="1" customHeight="1">
      <c r="A128" s="28">
        <v>518</v>
      </c>
      <c r="B128" s="149"/>
      <c r="C128" s="156">
        <v>4023</v>
      </c>
      <c r="D128" s="200" t="s">
        <v>731</v>
      </c>
      <c r="E128" s="295">
        <f t="shared" si="26"/>
        <v>0</v>
      </c>
      <c r="F128" s="158"/>
      <c r="G128" s="159"/>
      <c r="H128" s="160">
        <v>0</v>
      </c>
      <c r="I128" s="158"/>
      <c r="J128" s="159"/>
      <c r="K128" s="160">
        <v>0</v>
      </c>
      <c r="L128" s="295">
        <f t="shared" si="27"/>
        <v>0</v>
      </c>
      <c r="M128" s="7" t="str">
        <f t="shared" si="16"/>
        <v/>
      </c>
      <c r="N128" s="155"/>
    </row>
    <row r="129" spans="1:44" s="30" customFormat="1" ht="15.75" hidden="1" customHeight="1">
      <c r="A129" s="28">
        <v>519</v>
      </c>
      <c r="B129" s="149"/>
      <c r="C129" s="156">
        <v>4024</v>
      </c>
      <c r="D129" s="200" t="s">
        <v>732</v>
      </c>
      <c r="E129" s="295">
        <f t="shared" si="26"/>
        <v>0</v>
      </c>
      <c r="F129" s="158"/>
      <c r="G129" s="159"/>
      <c r="H129" s="160">
        <v>0</v>
      </c>
      <c r="I129" s="158"/>
      <c r="J129" s="159"/>
      <c r="K129" s="160">
        <v>0</v>
      </c>
      <c r="L129" s="295">
        <f t="shared" si="27"/>
        <v>0</v>
      </c>
      <c r="M129" s="7" t="str">
        <f t="shared" si="16"/>
        <v/>
      </c>
      <c r="N129" s="155"/>
    </row>
    <row r="130" spans="1:44" s="30" customFormat="1" ht="15.75" hidden="1" customHeight="1">
      <c r="A130" s="28">
        <v>520</v>
      </c>
      <c r="B130" s="149"/>
      <c r="C130" s="156">
        <v>4025</v>
      </c>
      <c r="D130" s="200" t="s">
        <v>733</v>
      </c>
      <c r="E130" s="295">
        <f t="shared" si="26"/>
        <v>0</v>
      </c>
      <c r="F130" s="158"/>
      <c r="G130" s="159"/>
      <c r="H130" s="160">
        <v>0</v>
      </c>
      <c r="I130" s="158"/>
      <c r="J130" s="159"/>
      <c r="K130" s="160">
        <v>0</v>
      </c>
      <c r="L130" s="295">
        <f t="shared" si="27"/>
        <v>0</v>
      </c>
      <c r="M130" s="7" t="str">
        <f t="shared" si="16"/>
        <v/>
      </c>
      <c r="N130" s="155"/>
    </row>
    <row r="131" spans="1:44" s="30" customFormat="1" ht="15.75" hidden="1" customHeight="1">
      <c r="A131" s="28">
        <v>521</v>
      </c>
      <c r="B131" s="149"/>
      <c r="C131" s="156">
        <v>4026</v>
      </c>
      <c r="D131" s="200" t="s">
        <v>734</v>
      </c>
      <c r="E131" s="295">
        <f t="shared" si="26"/>
        <v>0</v>
      </c>
      <c r="F131" s="158"/>
      <c r="G131" s="159"/>
      <c r="H131" s="160">
        <v>0</v>
      </c>
      <c r="I131" s="158"/>
      <c r="J131" s="159"/>
      <c r="K131" s="160">
        <v>0</v>
      </c>
      <c r="L131" s="295">
        <f t="shared" si="27"/>
        <v>0</v>
      </c>
      <c r="M131" s="7" t="str">
        <f t="shared" si="16"/>
        <v/>
      </c>
      <c r="N131" s="155"/>
    </row>
    <row r="132" spans="1:44" s="30" customFormat="1" ht="15.75" hidden="1" customHeight="1">
      <c r="A132" s="28">
        <v>522</v>
      </c>
      <c r="B132" s="149"/>
      <c r="C132" s="156">
        <v>4029</v>
      </c>
      <c r="D132" s="200" t="s">
        <v>735</v>
      </c>
      <c r="E132" s="295">
        <f t="shared" si="26"/>
        <v>0</v>
      </c>
      <c r="F132" s="158"/>
      <c r="G132" s="159"/>
      <c r="H132" s="160">
        <v>0</v>
      </c>
      <c r="I132" s="158"/>
      <c r="J132" s="159"/>
      <c r="K132" s="160">
        <v>0</v>
      </c>
      <c r="L132" s="295">
        <f t="shared" si="27"/>
        <v>0</v>
      </c>
      <c r="M132" s="7" t="str">
        <f t="shared" si="16"/>
        <v/>
      </c>
      <c r="N132" s="155"/>
    </row>
    <row r="133" spans="1:44" s="35" customFormat="1" ht="15.75" hidden="1" customHeight="1">
      <c r="A133" s="28">
        <v>523</v>
      </c>
      <c r="B133" s="149"/>
      <c r="C133" s="156">
        <v>4030</v>
      </c>
      <c r="D133" s="200" t="s">
        <v>736</v>
      </c>
      <c r="E133" s="295">
        <f t="shared" si="26"/>
        <v>0</v>
      </c>
      <c r="F133" s="158"/>
      <c r="G133" s="159"/>
      <c r="H133" s="160">
        <v>0</v>
      </c>
      <c r="I133" s="158"/>
      <c r="J133" s="159"/>
      <c r="K133" s="160">
        <v>0</v>
      </c>
      <c r="L133" s="295">
        <f t="shared" si="27"/>
        <v>0</v>
      </c>
      <c r="M133" s="7" t="str">
        <f t="shared" si="16"/>
        <v/>
      </c>
      <c r="N133" s="155"/>
      <c r="O133" s="31"/>
      <c r="P133" s="32"/>
      <c r="Q133" s="32"/>
      <c r="R133" s="31"/>
      <c r="S133" s="32"/>
      <c r="T133" s="32"/>
      <c r="U133" s="31"/>
      <c r="V133" s="32"/>
      <c r="W133" s="32"/>
      <c r="X133" s="31"/>
      <c r="Y133" s="32"/>
      <c r="Z133" s="32"/>
      <c r="AA133" s="34"/>
      <c r="AB133" s="32"/>
      <c r="AC133" s="32"/>
      <c r="AD133" s="31"/>
      <c r="AE133" s="32"/>
      <c r="AF133" s="32"/>
      <c r="AG133" s="31"/>
      <c r="AH133" s="32"/>
      <c r="AI133" s="31"/>
      <c r="AJ133" s="34"/>
      <c r="AK133" s="31"/>
      <c r="AL133" s="31"/>
      <c r="AM133" s="32"/>
      <c r="AN133" s="32"/>
      <c r="AO133" s="31"/>
      <c r="AP133" s="32"/>
      <c r="AR133" s="32"/>
    </row>
    <row r="134" spans="1:44" s="35" customFormat="1" ht="15.75" hidden="1" customHeight="1">
      <c r="A134" s="28">
        <v>523</v>
      </c>
      <c r="B134" s="149"/>
      <c r="C134" s="156">
        <v>4039</v>
      </c>
      <c r="D134" s="200" t="s">
        <v>262</v>
      </c>
      <c r="E134" s="295">
        <f t="shared" si="26"/>
        <v>0</v>
      </c>
      <c r="F134" s="158"/>
      <c r="G134" s="159"/>
      <c r="H134" s="160">
        <v>0</v>
      </c>
      <c r="I134" s="158"/>
      <c r="J134" s="159"/>
      <c r="K134" s="160">
        <v>0</v>
      </c>
      <c r="L134" s="295">
        <f t="shared" si="27"/>
        <v>0</v>
      </c>
      <c r="M134" s="7" t="str">
        <f t="shared" si="16"/>
        <v/>
      </c>
      <c r="N134" s="155"/>
      <c r="O134" s="31"/>
      <c r="P134" s="32"/>
      <c r="Q134" s="32"/>
      <c r="R134" s="31"/>
      <c r="S134" s="32"/>
      <c r="T134" s="32"/>
      <c r="U134" s="31"/>
      <c r="V134" s="32"/>
      <c r="W134" s="32"/>
      <c r="X134" s="31"/>
      <c r="Y134" s="32"/>
      <c r="Z134" s="32"/>
      <c r="AA134" s="34"/>
      <c r="AB134" s="32"/>
      <c r="AC134" s="32"/>
      <c r="AD134" s="31"/>
      <c r="AE134" s="32"/>
      <c r="AF134" s="32"/>
      <c r="AG134" s="31"/>
      <c r="AH134" s="32"/>
      <c r="AI134" s="31"/>
      <c r="AJ134" s="34"/>
      <c r="AK134" s="31"/>
      <c r="AL134" s="31"/>
      <c r="AM134" s="32"/>
      <c r="AN134" s="32"/>
      <c r="AO134" s="31"/>
      <c r="AP134" s="32"/>
      <c r="AR134" s="32"/>
    </row>
    <row r="135" spans="1:44" s="35" customFormat="1" ht="15.75" hidden="1" customHeight="1">
      <c r="A135" s="28">
        <v>524</v>
      </c>
      <c r="B135" s="149"/>
      <c r="C135" s="156">
        <v>4040</v>
      </c>
      <c r="D135" s="200" t="s">
        <v>737</v>
      </c>
      <c r="E135" s="295">
        <f t="shared" si="26"/>
        <v>0</v>
      </c>
      <c r="F135" s="158"/>
      <c r="G135" s="159"/>
      <c r="H135" s="160">
        <v>0</v>
      </c>
      <c r="I135" s="158"/>
      <c r="J135" s="159"/>
      <c r="K135" s="160">
        <v>0</v>
      </c>
      <c r="L135" s="295">
        <f t="shared" si="27"/>
        <v>0</v>
      </c>
      <c r="M135" s="7" t="str">
        <f t="shared" si="16"/>
        <v/>
      </c>
      <c r="N135" s="155"/>
      <c r="O135" s="31"/>
      <c r="P135" s="32"/>
      <c r="Q135" s="32"/>
      <c r="R135" s="31"/>
      <c r="S135" s="32"/>
      <c r="T135" s="32"/>
      <c r="U135" s="31"/>
      <c r="V135" s="32"/>
      <c r="W135" s="32"/>
      <c r="X135" s="31"/>
      <c r="Y135" s="32"/>
      <c r="Z135" s="32"/>
      <c r="AA135" s="34"/>
      <c r="AB135" s="32"/>
      <c r="AC135" s="32"/>
      <c r="AD135" s="31"/>
      <c r="AE135" s="32"/>
      <c r="AF135" s="32"/>
      <c r="AG135" s="31"/>
      <c r="AH135" s="32"/>
      <c r="AI135" s="31"/>
      <c r="AJ135" s="34"/>
      <c r="AK135" s="31"/>
      <c r="AL135" s="31"/>
      <c r="AM135" s="32"/>
      <c r="AN135" s="32"/>
      <c r="AO135" s="31"/>
      <c r="AP135" s="32"/>
      <c r="AR135" s="32"/>
    </row>
    <row r="136" spans="1:44" s="35" customFormat="1" ht="15.75" hidden="1" customHeight="1">
      <c r="A136" s="28">
        <v>526</v>
      </c>
      <c r="B136" s="149"/>
      <c r="C136" s="162">
        <v>4072</v>
      </c>
      <c r="D136" s="201" t="s">
        <v>738</v>
      </c>
      <c r="E136" s="287">
        <f t="shared" si="26"/>
        <v>0</v>
      </c>
      <c r="F136" s="173"/>
      <c r="G136" s="174"/>
      <c r="H136" s="175">
        <v>0</v>
      </c>
      <c r="I136" s="173"/>
      <c r="J136" s="174"/>
      <c r="K136" s="175">
        <v>0</v>
      </c>
      <c r="L136" s="287">
        <f t="shared" si="27"/>
        <v>0</v>
      </c>
      <c r="M136" s="7" t="str">
        <f t="shared" si="16"/>
        <v/>
      </c>
      <c r="N136" s="155"/>
      <c r="O136" s="31"/>
      <c r="P136" s="32"/>
      <c r="Q136" s="32"/>
      <c r="R136" s="31"/>
      <c r="S136" s="32"/>
      <c r="T136" s="32"/>
      <c r="U136" s="31"/>
      <c r="V136" s="32"/>
      <c r="W136" s="32"/>
      <c r="X136" s="31"/>
      <c r="Y136" s="32"/>
      <c r="Z136" s="32"/>
      <c r="AA136" s="34"/>
      <c r="AB136" s="32"/>
      <c r="AC136" s="32"/>
      <c r="AD136" s="31"/>
      <c r="AE136" s="32"/>
      <c r="AF136" s="32"/>
      <c r="AG136" s="31"/>
      <c r="AH136" s="32"/>
      <c r="AI136" s="31"/>
      <c r="AJ136" s="34"/>
      <c r="AK136" s="31"/>
      <c r="AL136" s="31"/>
      <c r="AM136" s="32"/>
      <c r="AN136" s="32"/>
      <c r="AO136" s="31"/>
      <c r="AP136" s="32"/>
      <c r="AR136" s="32"/>
    </row>
    <row r="137" spans="1:44" s="15" customFormat="1" ht="18.75" hidden="1" customHeight="1">
      <c r="A137" s="22">
        <v>540</v>
      </c>
      <c r="B137" s="167">
        <v>4100</v>
      </c>
      <c r="C137" s="147" t="s">
        <v>739</v>
      </c>
      <c r="D137" s="183"/>
      <c r="E137" s="1376">
        <f t="shared" si="26"/>
        <v>0</v>
      </c>
      <c r="F137" s="1478">
        <v>0</v>
      </c>
      <c r="G137" s="189"/>
      <c r="H137" s="1480">
        <v>0</v>
      </c>
      <c r="I137" s="1478">
        <v>0</v>
      </c>
      <c r="J137" s="189"/>
      <c r="K137" s="1480">
        <v>0</v>
      </c>
      <c r="L137" s="1376">
        <f t="shared" si="27"/>
        <v>0</v>
      </c>
      <c r="M137" s="7" t="str">
        <f t="shared" si="16"/>
        <v/>
      </c>
      <c r="N137" s="155"/>
    </row>
    <row r="138" spans="1:44" s="15" customFormat="1" ht="18.75" hidden="1" customHeight="1">
      <c r="A138" s="22">
        <v>550</v>
      </c>
      <c r="B138" s="167">
        <v>4200</v>
      </c>
      <c r="C138" s="147" t="s">
        <v>740</v>
      </c>
      <c r="D138" s="183"/>
      <c r="E138" s="1376">
        <f t="shared" si="26"/>
        <v>0</v>
      </c>
      <c r="F138" s="1478">
        <v>0</v>
      </c>
      <c r="G138" s="1758">
        <v>0</v>
      </c>
      <c r="H138" s="1480">
        <v>0</v>
      </c>
      <c r="I138" s="1478">
        <v>0</v>
      </c>
      <c r="J138" s="1758">
        <v>0</v>
      </c>
      <c r="K138" s="1480">
        <v>0</v>
      </c>
      <c r="L138" s="1376">
        <f t="shared" si="27"/>
        <v>0</v>
      </c>
      <c r="M138" s="7" t="str">
        <f t="shared" si="16"/>
        <v/>
      </c>
      <c r="N138" s="155"/>
    </row>
    <row r="139" spans="1:44" s="15" customFormat="1" ht="18.75" hidden="1" customHeight="1">
      <c r="A139" s="22">
        <v>560</v>
      </c>
      <c r="B139" s="167">
        <v>4500</v>
      </c>
      <c r="C139" s="147" t="s">
        <v>334</v>
      </c>
      <c r="D139" s="183"/>
      <c r="E139" s="1376">
        <f t="shared" ref="E139:L139" si="28">SUM(E140:E141)</f>
        <v>0</v>
      </c>
      <c r="F139" s="168">
        <f t="shared" si="28"/>
        <v>0</v>
      </c>
      <c r="G139" s="169">
        <f t="shared" si="28"/>
        <v>0</v>
      </c>
      <c r="H139" s="170">
        <f>SUM(H140:H141)</f>
        <v>0</v>
      </c>
      <c r="I139" s="168">
        <f t="shared" si="28"/>
        <v>0</v>
      </c>
      <c r="J139" s="169">
        <f t="shared" si="28"/>
        <v>0</v>
      </c>
      <c r="K139" s="170">
        <f>SUM(K140:K141)</f>
        <v>0</v>
      </c>
      <c r="L139" s="1376">
        <f t="shared" si="28"/>
        <v>0</v>
      </c>
      <c r="M139" s="7" t="str">
        <f t="shared" si="16"/>
        <v/>
      </c>
      <c r="N139" s="155"/>
    </row>
    <row r="140" spans="1:44" ht="18.75" hidden="1" customHeight="1">
      <c r="A140" s="23">
        <v>565</v>
      </c>
      <c r="B140" s="149"/>
      <c r="C140" s="150">
        <v>4501</v>
      </c>
      <c r="D140" s="202" t="s">
        <v>335</v>
      </c>
      <c r="E140" s="281">
        <f>F140+G140+H140</f>
        <v>0</v>
      </c>
      <c r="F140" s="152"/>
      <c r="G140" s="153"/>
      <c r="H140" s="154">
        <v>0</v>
      </c>
      <c r="I140" s="152"/>
      <c r="J140" s="153"/>
      <c r="K140" s="154">
        <v>0</v>
      </c>
      <c r="L140" s="281">
        <f>I140+J140+K140</f>
        <v>0</v>
      </c>
      <c r="M140" s="7" t="str">
        <f t="shared" si="16"/>
        <v/>
      </c>
      <c r="N140" s="155"/>
    </row>
    <row r="141" spans="1:44" ht="18.75" hidden="1" customHeight="1">
      <c r="A141" s="23">
        <v>570</v>
      </c>
      <c r="B141" s="149"/>
      <c r="C141" s="162">
        <v>4503</v>
      </c>
      <c r="D141" s="203" t="s">
        <v>336</v>
      </c>
      <c r="E141" s="287">
        <f>F141+G141+H141</f>
        <v>0</v>
      </c>
      <c r="F141" s="173"/>
      <c r="G141" s="174"/>
      <c r="H141" s="175">
        <v>0</v>
      </c>
      <c r="I141" s="173"/>
      <c r="J141" s="174"/>
      <c r="K141" s="175">
        <v>0</v>
      </c>
      <c r="L141" s="287">
        <f>I141+J141+K141</f>
        <v>0</v>
      </c>
      <c r="M141" s="7" t="str">
        <f t="shared" si="16"/>
        <v/>
      </c>
      <c r="N141" s="155"/>
    </row>
    <row r="142" spans="1:44" s="15" customFormat="1" ht="18.75" hidden="1" customHeight="1">
      <c r="A142" s="22">
        <v>575</v>
      </c>
      <c r="B142" s="167">
        <v>4600</v>
      </c>
      <c r="C142" s="147" t="s">
        <v>337</v>
      </c>
      <c r="D142" s="183"/>
      <c r="E142" s="1376">
        <f t="shared" ref="E142:L142" si="29">SUM(E143:E150)</f>
        <v>0</v>
      </c>
      <c r="F142" s="168">
        <f t="shared" si="29"/>
        <v>0</v>
      </c>
      <c r="G142" s="169">
        <f t="shared" si="29"/>
        <v>0</v>
      </c>
      <c r="H142" s="170">
        <f>SUM(H143:H150)</f>
        <v>0</v>
      </c>
      <c r="I142" s="168">
        <f t="shared" si="29"/>
        <v>0</v>
      </c>
      <c r="J142" s="169">
        <f t="shared" si="29"/>
        <v>0</v>
      </c>
      <c r="K142" s="170">
        <f>SUM(K143:K150)</f>
        <v>0</v>
      </c>
      <c r="L142" s="1376">
        <f t="shared" si="29"/>
        <v>0</v>
      </c>
      <c r="M142" s="7" t="str">
        <f t="shared" si="16"/>
        <v/>
      </c>
      <c r="N142" s="155"/>
    </row>
    <row r="143" spans="1:44" ht="18.75" hidden="1" customHeight="1">
      <c r="A143" s="23">
        <v>580</v>
      </c>
      <c r="B143" s="149"/>
      <c r="C143" s="150">
        <v>4610</v>
      </c>
      <c r="D143" s="204" t="s">
        <v>898</v>
      </c>
      <c r="E143" s="281">
        <f t="shared" ref="E143:E150" si="30">F143+G143+H143</f>
        <v>0</v>
      </c>
      <c r="F143" s="152"/>
      <c r="G143" s="153"/>
      <c r="H143" s="154">
        <v>0</v>
      </c>
      <c r="I143" s="152"/>
      <c r="J143" s="153"/>
      <c r="K143" s="154">
        <v>0</v>
      </c>
      <c r="L143" s="281">
        <f t="shared" ref="L143:L150" si="31">I143+J143+K143</f>
        <v>0</v>
      </c>
      <c r="M143" s="7" t="str">
        <f t="shared" si="16"/>
        <v/>
      </c>
      <c r="N143" s="155"/>
    </row>
    <row r="144" spans="1:44" ht="18.75" hidden="1" customHeight="1">
      <c r="A144" s="23">
        <v>585</v>
      </c>
      <c r="B144" s="149"/>
      <c r="C144" s="156">
        <v>4620</v>
      </c>
      <c r="D144" s="196" t="s">
        <v>899</v>
      </c>
      <c r="E144" s="295">
        <f t="shared" si="30"/>
        <v>0</v>
      </c>
      <c r="F144" s="158"/>
      <c r="G144" s="159"/>
      <c r="H144" s="160">
        <v>0</v>
      </c>
      <c r="I144" s="158"/>
      <c r="J144" s="159"/>
      <c r="K144" s="160">
        <v>0</v>
      </c>
      <c r="L144" s="295">
        <f t="shared" si="31"/>
        <v>0</v>
      </c>
      <c r="M144" s="7" t="str">
        <f t="shared" si="16"/>
        <v/>
      </c>
      <c r="N144" s="155"/>
    </row>
    <row r="145" spans="1:14" ht="18.75" hidden="1" customHeight="1">
      <c r="A145" s="23">
        <v>590</v>
      </c>
      <c r="B145" s="149"/>
      <c r="C145" s="156">
        <v>4630</v>
      </c>
      <c r="D145" s="196" t="s">
        <v>900</v>
      </c>
      <c r="E145" s="295">
        <f t="shared" si="30"/>
        <v>0</v>
      </c>
      <c r="F145" s="158"/>
      <c r="G145" s="159"/>
      <c r="H145" s="160">
        <v>0</v>
      </c>
      <c r="I145" s="158"/>
      <c r="J145" s="159"/>
      <c r="K145" s="160">
        <v>0</v>
      </c>
      <c r="L145" s="295">
        <f t="shared" si="31"/>
        <v>0</v>
      </c>
      <c r="M145" s="7" t="str">
        <f t="shared" si="16"/>
        <v/>
      </c>
      <c r="N145" s="155"/>
    </row>
    <row r="146" spans="1:14" ht="18.75" hidden="1" customHeight="1">
      <c r="A146" s="23">
        <v>595</v>
      </c>
      <c r="B146" s="149"/>
      <c r="C146" s="156">
        <v>4640</v>
      </c>
      <c r="D146" s="196" t="s">
        <v>901</v>
      </c>
      <c r="E146" s="295">
        <f t="shared" si="30"/>
        <v>0</v>
      </c>
      <c r="F146" s="158"/>
      <c r="G146" s="159"/>
      <c r="H146" s="160">
        <v>0</v>
      </c>
      <c r="I146" s="158"/>
      <c r="J146" s="159"/>
      <c r="K146" s="160">
        <v>0</v>
      </c>
      <c r="L146" s="295">
        <f t="shared" si="31"/>
        <v>0</v>
      </c>
      <c r="M146" s="7" t="str">
        <f t="shared" si="16"/>
        <v/>
      </c>
      <c r="N146" s="155"/>
    </row>
    <row r="147" spans="1:14" ht="18.75" hidden="1" customHeight="1">
      <c r="A147" s="23">
        <v>600</v>
      </c>
      <c r="B147" s="149"/>
      <c r="C147" s="156">
        <v>4650</v>
      </c>
      <c r="D147" s="196" t="s">
        <v>902</v>
      </c>
      <c r="E147" s="295">
        <f t="shared" si="30"/>
        <v>0</v>
      </c>
      <c r="F147" s="158"/>
      <c r="G147" s="159"/>
      <c r="H147" s="160">
        <v>0</v>
      </c>
      <c r="I147" s="158"/>
      <c r="J147" s="159"/>
      <c r="K147" s="160">
        <v>0</v>
      </c>
      <c r="L147" s="295">
        <f t="shared" si="31"/>
        <v>0</v>
      </c>
      <c r="M147" s="7" t="str">
        <f t="shared" si="16"/>
        <v/>
      </c>
      <c r="N147" s="155"/>
    </row>
    <row r="148" spans="1:14" ht="18.75" hidden="1" customHeight="1">
      <c r="A148" s="23">
        <v>605</v>
      </c>
      <c r="B148" s="149"/>
      <c r="C148" s="156">
        <v>4660</v>
      </c>
      <c r="D148" s="196" t="s">
        <v>903</v>
      </c>
      <c r="E148" s="295">
        <f t="shared" si="30"/>
        <v>0</v>
      </c>
      <c r="F148" s="158"/>
      <c r="G148" s="159"/>
      <c r="H148" s="160">
        <v>0</v>
      </c>
      <c r="I148" s="158"/>
      <c r="J148" s="159"/>
      <c r="K148" s="160">
        <v>0</v>
      </c>
      <c r="L148" s="295">
        <f t="shared" si="31"/>
        <v>0</v>
      </c>
      <c r="M148" s="7" t="str">
        <f t="shared" si="16"/>
        <v/>
      </c>
      <c r="N148" s="155"/>
    </row>
    <row r="149" spans="1:14" ht="18.75" hidden="1" customHeight="1">
      <c r="A149" s="23">
        <v>610</v>
      </c>
      <c r="B149" s="149"/>
      <c r="C149" s="156">
        <v>4670</v>
      </c>
      <c r="D149" s="196" t="s">
        <v>904</v>
      </c>
      <c r="E149" s="295">
        <f t="shared" si="30"/>
        <v>0</v>
      </c>
      <c r="F149" s="158"/>
      <c r="G149" s="159"/>
      <c r="H149" s="160">
        <v>0</v>
      </c>
      <c r="I149" s="158"/>
      <c r="J149" s="159"/>
      <c r="K149" s="160">
        <v>0</v>
      </c>
      <c r="L149" s="295">
        <f t="shared" si="31"/>
        <v>0</v>
      </c>
      <c r="M149" s="7" t="str">
        <f t="shared" si="16"/>
        <v/>
      </c>
      <c r="N149" s="155"/>
    </row>
    <row r="150" spans="1:14" ht="18.75" hidden="1" customHeight="1">
      <c r="A150" s="23">
        <v>615</v>
      </c>
      <c r="B150" s="149"/>
      <c r="C150" s="162">
        <v>4680</v>
      </c>
      <c r="D150" s="205" t="s">
        <v>905</v>
      </c>
      <c r="E150" s="287">
        <f t="shared" si="30"/>
        <v>0</v>
      </c>
      <c r="F150" s="173"/>
      <c r="G150" s="174"/>
      <c r="H150" s="175">
        <v>0</v>
      </c>
      <c r="I150" s="173"/>
      <c r="J150" s="174"/>
      <c r="K150" s="175">
        <v>0</v>
      </c>
      <c r="L150" s="287">
        <f t="shared" si="31"/>
        <v>0</v>
      </c>
      <c r="M150" s="7" t="str">
        <f t="shared" si="16"/>
        <v/>
      </c>
      <c r="N150" s="155"/>
    </row>
    <row r="151" spans="1:14" s="15" customFormat="1" ht="18.75" hidden="1" customHeight="1">
      <c r="A151" s="22">
        <v>575</v>
      </c>
      <c r="B151" s="167">
        <v>4700</v>
      </c>
      <c r="C151" s="147" t="s">
        <v>2038</v>
      </c>
      <c r="D151" s="183"/>
      <c r="E151" s="1376">
        <f t="shared" ref="E151:L151" si="32">SUM(E152:E159)</f>
        <v>0</v>
      </c>
      <c r="F151" s="168">
        <f t="shared" si="32"/>
        <v>0</v>
      </c>
      <c r="G151" s="169">
        <f t="shared" si="32"/>
        <v>0</v>
      </c>
      <c r="H151" s="170">
        <f>SUM(H152:H159)</f>
        <v>0</v>
      </c>
      <c r="I151" s="168">
        <f t="shared" si="32"/>
        <v>0</v>
      </c>
      <c r="J151" s="169">
        <f t="shared" si="32"/>
        <v>0</v>
      </c>
      <c r="K151" s="170">
        <f>SUM(K152:K159)</f>
        <v>0</v>
      </c>
      <c r="L151" s="1376">
        <f t="shared" si="32"/>
        <v>0</v>
      </c>
      <c r="M151" s="7" t="str">
        <f t="shared" si="16"/>
        <v/>
      </c>
      <c r="N151" s="155"/>
    </row>
    <row r="152" spans="1:14" ht="31.5" hidden="1">
      <c r="A152" s="23">
        <v>580</v>
      </c>
      <c r="B152" s="149"/>
      <c r="C152" s="150">
        <v>4743</v>
      </c>
      <c r="D152" s="204" t="s">
        <v>2039</v>
      </c>
      <c r="E152" s="281">
        <f t="shared" ref="E152:E159" si="33">F152+G152+H152</f>
        <v>0</v>
      </c>
      <c r="F152" s="152"/>
      <c r="G152" s="153"/>
      <c r="H152" s="154">
        <v>0</v>
      </c>
      <c r="I152" s="152"/>
      <c r="J152" s="153"/>
      <c r="K152" s="154">
        <v>0</v>
      </c>
      <c r="L152" s="281">
        <f t="shared" ref="L152:L159" si="34">I152+J152+K152</f>
        <v>0</v>
      </c>
      <c r="M152" s="7" t="str">
        <f t="shared" si="16"/>
        <v/>
      </c>
      <c r="N152" s="155"/>
    </row>
    <row r="153" spans="1:14" ht="31.5" hidden="1">
      <c r="A153" s="23">
        <v>585</v>
      </c>
      <c r="B153" s="149"/>
      <c r="C153" s="156">
        <v>4744</v>
      </c>
      <c r="D153" s="196" t="s">
        <v>2040</v>
      </c>
      <c r="E153" s="295">
        <f t="shared" si="33"/>
        <v>0</v>
      </c>
      <c r="F153" s="158"/>
      <c r="G153" s="159"/>
      <c r="H153" s="160">
        <v>0</v>
      </c>
      <c r="I153" s="158"/>
      <c r="J153" s="159"/>
      <c r="K153" s="160">
        <v>0</v>
      </c>
      <c r="L153" s="295">
        <f t="shared" si="34"/>
        <v>0</v>
      </c>
      <c r="M153" s="7" t="str">
        <f t="shared" si="16"/>
        <v/>
      </c>
      <c r="N153" s="155"/>
    </row>
    <row r="154" spans="1:14" ht="31.5" hidden="1">
      <c r="A154" s="23">
        <v>590</v>
      </c>
      <c r="B154" s="149"/>
      <c r="C154" s="156">
        <v>4745</v>
      </c>
      <c r="D154" s="196" t="s">
        <v>2041</v>
      </c>
      <c r="E154" s="295">
        <f t="shared" si="33"/>
        <v>0</v>
      </c>
      <c r="F154" s="158"/>
      <c r="G154" s="159"/>
      <c r="H154" s="160">
        <v>0</v>
      </c>
      <c r="I154" s="158"/>
      <c r="J154" s="159"/>
      <c r="K154" s="160">
        <v>0</v>
      </c>
      <c r="L154" s="295">
        <f t="shared" si="34"/>
        <v>0</v>
      </c>
      <c r="M154" s="7" t="str">
        <f t="shared" si="16"/>
        <v/>
      </c>
      <c r="N154" s="155"/>
    </row>
    <row r="155" spans="1:14" ht="31.5" hidden="1">
      <c r="A155" s="23">
        <v>595</v>
      </c>
      <c r="B155" s="149"/>
      <c r="C155" s="156">
        <v>4749</v>
      </c>
      <c r="D155" s="196" t="s">
        <v>2042</v>
      </c>
      <c r="E155" s="295">
        <f t="shared" si="33"/>
        <v>0</v>
      </c>
      <c r="F155" s="158"/>
      <c r="G155" s="159"/>
      <c r="H155" s="160">
        <v>0</v>
      </c>
      <c r="I155" s="158"/>
      <c r="J155" s="159"/>
      <c r="K155" s="160">
        <v>0</v>
      </c>
      <c r="L155" s="295">
        <f t="shared" si="34"/>
        <v>0</v>
      </c>
      <c r="M155" s="7" t="str">
        <f t="shared" si="16"/>
        <v/>
      </c>
      <c r="N155" s="155"/>
    </row>
    <row r="156" spans="1:14" ht="31.5" hidden="1">
      <c r="A156" s="23">
        <v>600</v>
      </c>
      <c r="B156" s="149"/>
      <c r="C156" s="156">
        <v>4751</v>
      </c>
      <c r="D156" s="196" t="s">
        <v>2043</v>
      </c>
      <c r="E156" s="295">
        <f t="shared" si="33"/>
        <v>0</v>
      </c>
      <c r="F156" s="158"/>
      <c r="G156" s="159"/>
      <c r="H156" s="160">
        <v>0</v>
      </c>
      <c r="I156" s="158"/>
      <c r="J156" s="159"/>
      <c r="K156" s="160">
        <v>0</v>
      </c>
      <c r="L156" s="295">
        <f t="shared" si="34"/>
        <v>0</v>
      </c>
      <c r="M156" s="7" t="str">
        <f t="shared" si="16"/>
        <v/>
      </c>
      <c r="N156" s="155"/>
    </row>
    <row r="157" spans="1:14" ht="31.5" hidden="1">
      <c r="A157" s="23">
        <v>605</v>
      </c>
      <c r="B157" s="149"/>
      <c r="C157" s="156">
        <v>4752</v>
      </c>
      <c r="D157" s="196" t="s">
        <v>2044</v>
      </c>
      <c r="E157" s="295">
        <f t="shared" si="33"/>
        <v>0</v>
      </c>
      <c r="F157" s="158"/>
      <c r="G157" s="159"/>
      <c r="H157" s="160">
        <v>0</v>
      </c>
      <c r="I157" s="158"/>
      <c r="J157" s="159"/>
      <c r="K157" s="160">
        <v>0</v>
      </c>
      <c r="L157" s="295">
        <f t="shared" si="34"/>
        <v>0</v>
      </c>
      <c r="M157" s="7" t="str">
        <f t="shared" ref="M157:M168" si="35">(IF($E157&lt;&gt;0,$M$2,IF($L157&lt;&gt;0,$M$2,"")))</f>
        <v/>
      </c>
      <c r="N157" s="155"/>
    </row>
    <row r="158" spans="1:14" ht="31.5" hidden="1">
      <c r="A158" s="23">
        <v>610</v>
      </c>
      <c r="B158" s="149"/>
      <c r="C158" s="156">
        <v>4753</v>
      </c>
      <c r="D158" s="196" t="s">
        <v>2045</v>
      </c>
      <c r="E158" s="295">
        <f t="shared" si="33"/>
        <v>0</v>
      </c>
      <c r="F158" s="158"/>
      <c r="G158" s="159"/>
      <c r="H158" s="160">
        <v>0</v>
      </c>
      <c r="I158" s="158"/>
      <c r="J158" s="159"/>
      <c r="K158" s="160">
        <v>0</v>
      </c>
      <c r="L158" s="295">
        <f t="shared" si="34"/>
        <v>0</v>
      </c>
      <c r="M158" s="7" t="str">
        <f t="shared" si="35"/>
        <v/>
      </c>
      <c r="N158" s="155"/>
    </row>
    <row r="159" spans="1:14" ht="31.5" hidden="1">
      <c r="A159" s="23">
        <v>615</v>
      </c>
      <c r="B159" s="149"/>
      <c r="C159" s="162">
        <v>4759</v>
      </c>
      <c r="D159" s="205" t="s">
        <v>2046</v>
      </c>
      <c r="E159" s="287">
        <f t="shared" si="33"/>
        <v>0</v>
      </c>
      <c r="F159" s="173"/>
      <c r="G159" s="174"/>
      <c r="H159" s="175">
        <v>0</v>
      </c>
      <c r="I159" s="173"/>
      <c r="J159" s="174"/>
      <c r="K159" s="175">
        <v>0</v>
      </c>
      <c r="L159" s="287">
        <f t="shared" si="34"/>
        <v>0</v>
      </c>
      <c r="M159" s="7" t="str">
        <f t="shared" si="35"/>
        <v/>
      </c>
      <c r="N159" s="155"/>
    </row>
    <row r="160" spans="1:14" s="15" customFormat="1" ht="18.75" hidden="1" customHeight="1">
      <c r="A160" s="22">
        <v>575</v>
      </c>
      <c r="B160" s="167">
        <v>4800</v>
      </c>
      <c r="C160" s="147" t="s">
        <v>264</v>
      </c>
      <c r="D160" s="183"/>
      <c r="E160" s="1376">
        <f t="shared" ref="E160:L160" si="36">SUM(E161:E168)</f>
        <v>0</v>
      </c>
      <c r="F160" s="168">
        <f t="shared" si="36"/>
        <v>0</v>
      </c>
      <c r="G160" s="169">
        <f t="shared" si="36"/>
        <v>0</v>
      </c>
      <c r="H160" s="170">
        <f>SUM(H161:H168)</f>
        <v>0</v>
      </c>
      <c r="I160" s="168">
        <f t="shared" si="36"/>
        <v>0</v>
      </c>
      <c r="J160" s="169">
        <f t="shared" si="36"/>
        <v>0</v>
      </c>
      <c r="K160" s="170">
        <f>SUM(K161:K168)</f>
        <v>0</v>
      </c>
      <c r="L160" s="1376">
        <f t="shared" si="36"/>
        <v>0</v>
      </c>
      <c r="M160" s="7" t="str">
        <f t="shared" si="35"/>
        <v/>
      </c>
      <c r="N160" s="155"/>
    </row>
    <row r="161" spans="1:14" ht="18.75" hidden="1" customHeight="1">
      <c r="A161" s="23">
        <v>580</v>
      </c>
      <c r="B161" s="149"/>
      <c r="C161" s="150">
        <v>4810</v>
      </c>
      <c r="D161" s="204" t="s">
        <v>265</v>
      </c>
      <c r="E161" s="281">
        <f t="shared" ref="E161:E168" si="37">F161+G161+H161</f>
        <v>0</v>
      </c>
      <c r="F161" s="152"/>
      <c r="G161" s="153"/>
      <c r="H161" s="154">
        <v>0</v>
      </c>
      <c r="I161" s="152"/>
      <c r="J161" s="153"/>
      <c r="K161" s="154">
        <v>0</v>
      </c>
      <c r="L161" s="281">
        <f t="shared" ref="L161:L168" si="38">I161+J161+K161</f>
        <v>0</v>
      </c>
      <c r="M161" s="7" t="str">
        <f t="shared" si="35"/>
        <v/>
      </c>
      <c r="N161" s="155"/>
    </row>
    <row r="162" spans="1:14" ht="18.75" hidden="1" customHeight="1">
      <c r="A162" s="23">
        <v>585</v>
      </c>
      <c r="B162" s="149"/>
      <c r="C162" s="156">
        <v>4820</v>
      </c>
      <c r="D162" s="196" t="s">
        <v>906</v>
      </c>
      <c r="E162" s="295">
        <f t="shared" si="37"/>
        <v>0</v>
      </c>
      <c r="F162" s="158"/>
      <c r="G162" s="159"/>
      <c r="H162" s="160">
        <v>0</v>
      </c>
      <c r="I162" s="158"/>
      <c r="J162" s="159"/>
      <c r="K162" s="160">
        <v>0</v>
      </c>
      <c r="L162" s="295">
        <f t="shared" si="38"/>
        <v>0</v>
      </c>
      <c r="M162" s="7" t="str">
        <f t="shared" si="35"/>
        <v/>
      </c>
      <c r="N162" s="155"/>
    </row>
    <row r="163" spans="1:14" ht="18.75" hidden="1" customHeight="1">
      <c r="A163" s="23">
        <v>590</v>
      </c>
      <c r="B163" s="149"/>
      <c r="C163" s="156">
        <v>4830</v>
      </c>
      <c r="D163" s="196" t="s">
        <v>266</v>
      </c>
      <c r="E163" s="295">
        <f t="shared" si="37"/>
        <v>0</v>
      </c>
      <c r="F163" s="158"/>
      <c r="G163" s="159"/>
      <c r="H163" s="160">
        <v>0</v>
      </c>
      <c r="I163" s="158"/>
      <c r="J163" s="159"/>
      <c r="K163" s="160">
        <v>0</v>
      </c>
      <c r="L163" s="295">
        <f t="shared" si="38"/>
        <v>0</v>
      </c>
      <c r="M163" s="7" t="str">
        <f t="shared" si="35"/>
        <v/>
      </c>
      <c r="N163" s="155"/>
    </row>
    <row r="164" spans="1:14" ht="18.75" hidden="1" customHeight="1">
      <c r="A164" s="23">
        <v>595</v>
      </c>
      <c r="B164" s="149"/>
      <c r="C164" s="156">
        <v>4840</v>
      </c>
      <c r="D164" s="196" t="s">
        <v>267</v>
      </c>
      <c r="E164" s="295">
        <f t="shared" si="37"/>
        <v>0</v>
      </c>
      <c r="F164" s="158"/>
      <c r="G164" s="159"/>
      <c r="H164" s="160">
        <v>0</v>
      </c>
      <c r="I164" s="158"/>
      <c r="J164" s="159"/>
      <c r="K164" s="160">
        <v>0</v>
      </c>
      <c r="L164" s="295">
        <f t="shared" si="38"/>
        <v>0</v>
      </c>
      <c r="M164" s="7" t="str">
        <f t="shared" si="35"/>
        <v/>
      </c>
      <c r="N164" s="155"/>
    </row>
    <row r="165" spans="1:14" ht="31.5" hidden="1">
      <c r="A165" s="23">
        <v>600</v>
      </c>
      <c r="B165" s="149"/>
      <c r="C165" s="156">
        <v>4850</v>
      </c>
      <c r="D165" s="196" t="s">
        <v>268</v>
      </c>
      <c r="E165" s="295">
        <f t="shared" si="37"/>
        <v>0</v>
      </c>
      <c r="F165" s="158"/>
      <c r="G165" s="159"/>
      <c r="H165" s="160">
        <v>0</v>
      </c>
      <c r="I165" s="158"/>
      <c r="J165" s="159"/>
      <c r="K165" s="160">
        <v>0</v>
      </c>
      <c r="L165" s="295">
        <f t="shared" si="38"/>
        <v>0</v>
      </c>
      <c r="M165" s="7" t="str">
        <f t="shared" si="35"/>
        <v/>
      </c>
      <c r="N165" s="155"/>
    </row>
    <row r="166" spans="1:14" ht="31.5" hidden="1">
      <c r="A166" s="23">
        <v>605</v>
      </c>
      <c r="B166" s="149"/>
      <c r="C166" s="156">
        <v>4860</v>
      </c>
      <c r="D166" s="196" t="s">
        <v>269</v>
      </c>
      <c r="E166" s="295">
        <f t="shared" si="37"/>
        <v>0</v>
      </c>
      <c r="F166" s="158"/>
      <c r="G166" s="159"/>
      <c r="H166" s="160">
        <v>0</v>
      </c>
      <c r="I166" s="158"/>
      <c r="J166" s="159"/>
      <c r="K166" s="160">
        <v>0</v>
      </c>
      <c r="L166" s="295">
        <f t="shared" si="38"/>
        <v>0</v>
      </c>
      <c r="M166" s="7" t="str">
        <f t="shared" si="35"/>
        <v/>
      </c>
      <c r="N166" s="155"/>
    </row>
    <row r="167" spans="1:14" ht="31.5" hidden="1">
      <c r="A167" s="23">
        <v>610</v>
      </c>
      <c r="B167" s="149"/>
      <c r="C167" s="156">
        <v>4870</v>
      </c>
      <c r="D167" s="196" t="s">
        <v>270</v>
      </c>
      <c r="E167" s="295">
        <f t="shared" si="37"/>
        <v>0</v>
      </c>
      <c r="F167" s="158"/>
      <c r="G167" s="159"/>
      <c r="H167" s="160">
        <v>0</v>
      </c>
      <c r="I167" s="158"/>
      <c r="J167" s="159"/>
      <c r="K167" s="160">
        <v>0</v>
      </c>
      <c r="L167" s="295">
        <f t="shared" si="38"/>
        <v>0</v>
      </c>
      <c r="M167" s="7" t="str">
        <f t="shared" si="35"/>
        <v/>
      </c>
      <c r="N167" s="155"/>
    </row>
    <row r="168" spans="1:14" ht="31.5" hidden="1">
      <c r="A168" s="23">
        <v>615</v>
      </c>
      <c r="B168" s="206"/>
      <c r="C168" s="179">
        <v>4880</v>
      </c>
      <c r="D168" s="205" t="s">
        <v>271</v>
      </c>
      <c r="E168" s="287">
        <f t="shared" si="37"/>
        <v>0</v>
      </c>
      <c r="F168" s="173"/>
      <c r="G168" s="174"/>
      <c r="H168" s="175">
        <v>0</v>
      </c>
      <c r="I168" s="173"/>
      <c r="J168" s="174"/>
      <c r="K168" s="175">
        <v>0</v>
      </c>
      <c r="L168" s="287">
        <f t="shared" si="38"/>
        <v>0</v>
      </c>
      <c r="M168" s="7" t="str">
        <f t="shared" si="35"/>
        <v/>
      </c>
      <c r="N168" s="155"/>
    </row>
    <row r="169" spans="1:14" s="10" customFormat="1" ht="20.25" customHeight="1" thickBot="1">
      <c r="A169" s="36">
        <v>620</v>
      </c>
      <c r="B169" s="207" t="s">
        <v>907</v>
      </c>
      <c r="C169" s="208" t="s">
        <v>741</v>
      </c>
      <c r="D169" s="209" t="s">
        <v>908</v>
      </c>
      <c r="E169" s="210">
        <f t="shared" ref="E169:L169" si="39">SUM(E22,E28,E33,E39,E47,E52,E58,E61,E64,E65,E72,E73,E74,E90,E93,E94,E108,E112,E121,E125,E137,E138,E139,E142,E151,E160)</f>
        <v>0</v>
      </c>
      <c r="F169" s="211">
        <f t="shared" si="39"/>
        <v>0</v>
      </c>
      <c r="G169" s="212">
        <f t="shared" si="39"/>
        <v>0</v>
      </c>
      <c r="H169" s="213">
        <f t="shared" si="39"/>
        <v>0</v>
      </c>
      <c r="I169" s="211">
        <f t="shared" si="39"/>
        <v>0</v>
      </c>
      <c r="J169" s="212">
        <f t="shared" si="39"/>
        <v>0</v>
      </c>
      <c r="K169" s="213">
        <f t="shared" si="39"/>
        <v>0</v>
      </c>
      <c r="L169" s="210">
        <f t="shared" si="39"/>
        <v>0</v>
      </c>
      <c r="M169" s="7">
        <v>1</v>
      </c>
      <c r="N169" s="155"/>
    </row>
    <row r="170" spans="1:14" ht="41.25" customHeight="1" thickTop="1">
      <c r="A170" s="1732">
        <v>113</v>
      </c>
      <c r="B170" s="1733"/>
      <c r="C170" s="1732"/>
      <c r="D170" s="1734" t="s">
        <v>2047</v>
      </c>
      <c r="E170" s="1719">
        <v>0</v>
      </c>
      <c r="F170" s="1719">
        <v>0</v>
      </c>
      <c r="G170" s="159"/>
      <c r="H170" s="1720">
        <v>0</v>
      </c>
      <c r="I170" s="1719">
        <v>0</v>
      </c>
      <c r="J170" s="159"/>
      <c r="K170" s="1720">
        <v>0</v>
      </c>
      <c r="L170" s="1720">
        <v>0</v>
      </c>
      <c r="M170" s="7">
        <v>1</v>
      </c>
      <c r="N170" s="155"/>
    </row>
    <row r="171" spans="1:14" s="10" customFormat="1" ht="7.5" customHeight="1">
      <c r="B171" s="214"/>
      <c r="C171" s="215"/>
      <c r="D171" s="216"/>
      <c r="E171" s="217"/>
      <c r="F171" s="218"/>
      <c r="G171" s="218"/>
      <c r="H171" s="218"/>
      <c r="I171" s="218"/>
      <c r="J171" s="218"/>
      <c r="K171" s="218"/>
      <c r="L171" s="218"/>
      <c r="M171" s="7">
        <v>1</v>
      </c>
      <c r="N171" s="108"/>
    </row>
    <row r="172" spans="1:14" s="10" customFormat="1">
      <c r="B172" s="219"/>
      <c r="C172" s="219"/>
      <c r="D172" s="220"/>
      <c r="E172" s="221"/>
      <c r="F172" s="222"/>
      <c r="G172" s="222"/>
      <c r="H172" s="222"/>
      <c r="I172" s="222"/>
      <c r="J172" s="222"/>
      <c r="K172" s="222"/>
      <c r="L172" s="222"/>
      <c r="M172" s="7">
        <v>1</v>
      </c>
      <c r="N172" s="108"/>
    </row>
    <row r="173" spans="1:14" s="10" customFormat="1">
      <c r="B173" s="103"/>
      <c r="C173" s="111"/>
      <c r="D173" s="112"/>
      <c r="E173" s="223"/>
      <c r="F173" s="223"/>
      <c r="G173" s="223"/>
      <c r="H173" s="223"/>
      <c r="I173" s="223"/>
      <c r="J173" s="223"/>
      <c r="K173" s="223"/>
      <c r="L173" s="237"/>
      <c r="M173" s="7">
        <v>1</v>
      </c>
      <c r="N173" s="224"/>
    </row>
    <row r="174" spans="1:14" s="10" customFormat="1" ht="39" customHeight="1">
      <c r="B174" s="1905" t="str">
        <f>$B$7</f>
        <v>ОТЧЕТНИ ДАННИ ПО ЕБК ЗА ИЗПЪЛНЕНИЕТО НА БЮДЖЕТА</v>
      </c>
      <c r="C174" s="1906"/>
      <c r="D174" s="1906"/>
      <c r="E174" s="223"/>
      <c r="F174" s="223"/>
      <c r="G174" s="223"/>
      <c r="H174" s="223"/>
      <c r="I174" s="223"/>
      <c r="J174" s="223"/>
      <c r="K174" s="223"/>
      <c r="L174" s="237"/>
      <c r="M174" s="7">
        <v>1</v>
      </c>
      <c r="N174" s="224"/>
    </row>
    <row r="175" spans="1:14" s="10" customFormat="1">
      <c r="B175" s="103"/>
      <c r="C175" s="111"/>
      <c r="D175" s="112"/>
      <c r="E175" s="225" t="s">
        <v>464</v>
      </c>
      <c r="F175" s="225" t="s">
        <v>835</v>
      </c>
      <c r="G175" s="223"/>
      <c r="H175" s="223"/>
      <c r="I175" s="223"/>
      <c r="J175" s="223"/>
      <c r="K175" s="223"/>
      <c r="L175" s="237"/>
      <c r="M175" s="7">
        <v>1</v>
      </c>
      <c r="N175" s="224"/>
    </row>
    <row r="176" spans="1:14" s="10" customFormat="1" ht="27" customHeight="1">
      <c r="B176" s="1872" t="str">
        <f>$B$9</f>
        <v>ДГ ЩАСТЛИВО ДЕТСТВО</v>
      </c>
      <c r="C176" s="1873"/>
      <c r="D176" s="1874"/>
      <c r="E176" s="115">
        <f>$E$9</f>
        <v>43831</v>
      </c>
      <c r="F176" s="226" t="str">
        <f>$F$9</f>
        <v>30.06.2020</v>
      </c>
      <c r="G176" s="223"/>
      <c r="H176" s="223"/>
      <c r="I176" s="223"/>
      <c r="J176" s="223"/>
      <c r="K176" s="223"/>
      <c r="L176" s="237"/>
      <c r="M176" s="7">
        <v>1</v>
      </c>
      <c r="N176" s="224"/>
    </row>
    <row r="177" spans="1:14" s="10" customFormat="1">
      <c r="B177" s="227" t="str">
        <f>$B$10</f>
        <v>(наименование на разпоредителя с бюджет)</v>
      </c>
      <c r="C177" s="228"/>
      <c r="D177" s="229"/>
      <c r="E177" s="230"/>
      <c r="F177" s="230"/>
      <c r="G177" s="223"/>
      <c r="H177" s="223"/>
      <c r="I177" s="223"/>
      <c r="J177" s="223"/>
      <c r="K177" s="223"/>
      <c r="L177" s="237"/>
      <c r="M177" s="7">
        <v>1</v>
      </c>
      <c r="N177" s="224"/>
    </row>
    <row r="178" spans="1:14" s="10" customFormat="1" ht="12.75" customHeight="1">
      <c r="B178" s="227"/>
      <c r="C178" s="228"/>
      <c r="D178" s="229"/>
      <c r="E178" s="227"/>
      <c r="F178" s="228"/>
      <c r="G178" s="223"/>
      <c r="H178" s="223"/>
      <c r="I178" s="223"/>
      <c r="J178" s="223"/>
      <c r="K178" s="223"/>
      <c r="L178" s="237"/>
      <c r="M178" s="7">
        <v>1</v>
      </c>
      <c r="N178" s="224"/>
    </row>
    <row r="179" spans="1:14" s="10" customFormat="1" ht="26.25" customHeight="1">
      <c r="B179" s="1902" t="str">
        <f>$B$12</f>
        <v>Раковски</v>
      </c>
      <c r="C179" s="1903"/>
      <c r="D179" s="1904"/>
      <c r="E179" s="231" t="s">
        <v>890</v>
      </c>
      <c r="F179" s="232" t="str">
        <f>$F$12</f>
        <v>6611</v>
      </c>
      <c r="G179" s="223"/>
      <c r="H179" s="223"/>
      <c r="I179" s="223"/>
      <c r="J179" s="223"/>
      <c r="K179" s="223"/>
      <c r="L179" s="237"/>
      <c r="M179" s="7">
        <v>1</v>
      </c>
      <c r="N179" s="224"/>
    </row>
    <row r="180" spans="1:14" s="10" customFormat="1">
      <c r="B180" s="233" t="str">
        <f>$B$13</f>
        <v>(наименование на първостепенния разпоредител с бюджет)</v>
      </c>
      <c r="C180" s="228"/>
      <c r="D180" s="229"/>
      <c r="E180" s="234"/>
      <c r="F180" s="235"/>
      <c r="G180" s="223"/>
      <c r="H180" s="223"/>
      <c r="I180" s="223"/>
      <c r="J180" s="223"/>
      <c r="K180" s="223"/>
      <c r="L180" s="237"/>
      <c r="M180" s="7">
        <v>1</v>
      </c>
      <c r="N180" s="224"/>
    </row>
    <row r="181" spans="1:14" s="10" customFormat="1" ht="21.75" customHeight="1">
      <c r="B181" s="236"/>
      <c r="C181" s="237"/>
      <c r="D181" s="124" t="s">
        <v>891</v>
      </c>
      <c r="E181" s="238">
        <f>$E$15</f>
        <v>0</v>
      </c>
      <c r="F181" s="126" t="str">
        <f>$F$15</f>
        <v>БЮДЖЕТ</v>
      </c>
      <c r="G181" s="239"/>
      <c r="H181" s="239"/>
      <c r="I181" s="239"/>
      <c r="J181" s="239"/>
      <c r="K181" s="239"/>
      <c r="L181" s="218"/>
      <c r="M181" s="7">
        <v>1</v>
      </c>
      <c r="N181" s="224"/>
    </row>
    <row r="182" spans="1:14" s="10" customFormat="1" ht="16.5" thickBot="1">
      <c r="B182" s="240"/>
      <c r="C182" s="240"/>
      <c r="D182" s="241"/>
      <c r="E182" s="242"/>
      <c r="F182" s="243"/>
      <c r="G182" s="244"/>
      <c r="H182" s="245" t="s">
        <v>465</v>
      </c>
      <c r="I182" s="244"/>
      <c r="J182" s="244"/>
      <c r="K182" s="244"/>
      <c r="L182" s="1377" t="s">
        <v>465</v>
      </c>
      <c r="M182" s="7">
        <v>1</v>
      </c>
      <c r="N182" s="224"/>
    </row>
    <row r="183" spans="1:14" s="10" customFormat="1" ht="31.5" customHeight="1">
      <c r="B183" s="247"/>
      <c r="C183" s="248"/>
      <c r="D183" s="249" t="s">
        <v>742</v>
      </c>
      <c r="E183" s="1878" t="s">
        <v>2118</v>
      </c>
      <c r="F183" s="1879"/>
      <c r="G183" s="1879"/>
      <c r="H183" s="1880"/>
      <c r="I183" s="1881" t="s">
        <v>2119</v>
      </c>
      <c r="J183" s="1882"/>
      <c r="K183" s="1882"/>
      <c r="L183" s="1883"/>
      <c r="M183" s="7">
        <v>1</v>
      </c>
      <c r="N183" s="224"/>
    </row>
    <row r="184" spans="1:14" s="10" customFormat="1" ht="44.25" customHeight="1" thickBot="1">
      <c r="B184" s="250" t="s">
        <v>62</v>
      </c>
      <c r="C184" s="251" t="s">
        <v>466</v>
      </c>
      <c r="D184" s="252" t="s">
        <v>677</v>
      </c>
      <c r="E184" s="137" t="str">
        <f t="shared" ref="E184:L185" si="40">E20</f>
        <v>Уточнен план                Общо</v>
      </c>
      <c r="F184" s="1407" t="str">
        <f t="shared" si="40"/>
        <v>държавни дейности</v>
      </c>
      <c r="G184" s="1408" t="str">
        <f t="shared" si="40"/>
        <v>местни дейности</v>
      </c>
      <c r="H184" s="1409" t="str">
        <f t="shared" si="40"/>
        <v>дофинансиране</v>
      </c>
      <c r="I184" s="253" t="str">
        <f t="shared" si="40"/>
        <v>държавни дейности -ОТЧЕТ</v>
      </c>
      <c r="J184" s="254" t="str">
        <f t="shared" si="40"/>
        <v>местни дейности - ОТЧЕТ</v>
      </c>
      <c r="K184" s="255" t="str">
        <f t="shared" si="40"/>
        <v>дофинансиране - ОТЧЕТ</v>
      </c>
      <c r="L184" s="256" t="str">
        <f t="shared" si="40"/>
        <v>ОТЧЕТ                                    ОБЩО</v>
      </c>
      <c r="M184" s="7">
        <v>1</v>
      </c>
      <c r="N184" s="257"/>
    </row>
    <row r="185" spans="1:14" s="10" customFormat="1" ht="18.75">
      <c r="B185" s="258"/>
      <c r="C185" s="259"/>
      <c r="D185" s="260" t="s">
        <v>743</v>
      </c>
      <c r="E185" s="142" t="str">
        <f t="shared" si="40"/>
        <v>(1)</v>
      </c>
      <c r="F185" s="143" t="str">
        <f t="shared" si="40"/>
        <v>(2)</v>
      </c>
      <c r="G185" s="144" t="str">
        <f t="shared" si="40"/>
        <v>(3)</v>
      </c>
      <c r="H185" s="145" t="str">
        <f t="shared" si="40"/>
        <v>(4)</v>
      </c>
      <c r="I185" s="261" t="str">
        <f t="shared" si="40"/>
        <v>(5)</v>
      </c>
      <c r="J185" s="262" t="str">
        <f t="shared" si="40"/>
        <v>(6)</v>
      </c>
      <c r="K185" s="263" t="str">
        <f t="shared" si="40"/>
        <v>(7)</v>
      </c>
      <c r="L185" s="264" t="str">
        <f t="shared" si="40"/>
        <v>(8)</v>
      </c>
      <c r="M185" s="7">
        <v>1</v>
      </c>
      <c r="N185" s="257"/>
    </row>
    <row r="186" spans="1:14" s="10" customFormat="1" ht="14.25" customHeight="1">
      <c r="B186" s="265"/>
      <c r="C186" s="266"/>
      <c r="D186" s="267"/>
      <c r="E186" s="268"/>
      <c r="F186" s="218"/>
      <c r="G186" s="218"/>
      <c r="H186" s="218"/>
      <c r="I186" s="269"/>
      <c r="J186" s="269"/>
      <c r="K186" s="270"/>
      <c r="L186" s="271"/>
      <c r="M186" s="7">
        <v>1</v>
      </c>
      <c r="N186" s="257"/>
    </row>
    <row r="187" spans="1:14" s="15" customFormat="1" ht="18" customHeight="1">
      <c r="A187" s="22">
        <v>5</v>
      </c>
      <c r="B187" s="272">
        <v>100</v>
      </c>
      <c r="C187" s="1884" t="s">
        <v>744</v>
      </c>
      <c r="D187" s="1885"/>
      <c r="E187" s="273">
        <f t="shared" ref="E187:L187" si="41">SUMIF($B$607:$B$12313,$B187,E$607:E$12313)</f>
        <v>469700</v>
      </c>
      <c r="F187" s="274">
        <f t="shared" si="41"/>
        <v>469700</v>
      </c>
      <c r="G187" s="275">
        <f t="shared" si="41"/>
        <v>0</v>
      </c>
      <c r="H187" s="276">
        <f t="shared" si="41"/>
        <v>0</v>
      </c>
      <c r="I187" s="274">
        <f t="shared" si="41"/>
        <v>225004</v>
      </c>
      <c r="J187" s="275">
        <f t="shared" si="41"/>
        <v>0</v>
      </c>
      <c r="K187" s="276">
        <f t="shared" si="41"/>
        <v>0</v>
      </c>
      <c r="L187" s="273">
        <f t="shared" si="41"/>
        <v>225004</v>
      </c>
      <c r="M187" s="7">
        <f t="shared" ref="M187:M253" si="42">(IF($E187&lt;&gt;0,$M$2,IF($L187&lt;&gt;0,$M$2,"")))</f>
        <v>1</v>
      </c>
      <c r="N187" s="277"/>
    </row>
    <row r="188" spans="1:14" ht="18.75" customHeight="1">
      <c r="A188" s="23">
        <v>10</v>
      </c>
      <c r="B188" s="278"/>
      <c r="C188" s="279">
        <v>101</v>
      </c>
      <c r="D188" s="280" t="s">
        <v>745</v>
      </c>
      <c r="E188" s="281">
        <f t="shared" ref="E188:L189" si="43">SUMIF($C$607:$C$12313,$C188,E$607:E$12313)</f>
        <v>469700</v>
      </c>
      <c r="F188" s="282">
        <f t="shared" si="43"/>
        <v>469700</v>
      </c>
      <c r="G188" s="283">
        <f t="shared" si="43"/>
        <v>0</v>
      </c>
      <c r="H188" s="284">
        <f t="shared" si="43"/>
        <v>0</v>
      </c>
      <c r="I188" s="282">
        <f t="shared" si="43"/>
        <v>225004</v>
      </c>
      <c r="J188" s="283">
        <f t="shared" si="43"/>
        <v>0</v>
      </c>
      <c r="K188" s="284">
        <f t="shared" si="43"/>
        <v>0</v>
      </c>
      <c r="L188" s="281">
        <f t="shared" si="43"/>
        <v>225004</v>
      </c>
      <c r="M188" s="7">
        <f t="shared" si="42"/>
        <v>1</v>
      </c>
      <c r="N188" s="277"/>
    </row>
    <row r="189" spans="1:14" ht="18.75" hidden="1" customHeight="1">
      <c r="A189" s="23">
        <v>15</v>
      </c>
      <c r="B189" s="278"/>
      <c r="C189" s="285">
        <v>102</v>
      </c>
      <c r="D189" s="286" t="s">
        <v>746</v>
      </c>
      <c r="E189" s="287">
        <f t="shared" si="43"/>
        <v>0</v>
      </c>
      <c r="F189" s="288">
        <f t="shared" si="43"/>
        <v>0</v>
      </c>
      <c r="G189" s="289">
        <f t="shared" si="43"/>
        <v>0</v>
      </c>
      <c r="H189" s="290">
        <f t="shared" si="43"/>
        <v>0</v>
      </c>
      <c r="I189" s="288">
        <f t="shared" si="43"/>
        <v>0</v>
      </c>
      <c r="J189" s="289">
        <f t="shared" si="43"/>
        <v>0</v>
      </c>
      <c r="K189" s="290">
        <f t="shared" si="43"/>
        <v>0</v>
      </c>
      <c r="L189" s="287">
        <f t="shared" si="43"/>
        <v>0</v>
      </c>
      <c r="M189" s="7" t="str">
        <f t="shared" si="42"/>
        <v/>
      </c>
      <c r="N189" s="277"/>
    </row>
    <row r="190" spans="1:14" s="15" customFormat="1">
      <c r="A190" s="22">
        <v>35</v>
      </c>
      <c r="B190" s="272">
        <v>200</v>
      </c>
      <c r="C190" s="1864" t="s">
        <v>747</v>
      </c>
      <c r="D190" s="1865"/>
      <c r="E190" s="273">
        <f t="shared" ref="E190:L190" si="44">SUMIF($B$607:$B$12313,$B190,E$607:E$12313)</f>
        <v>21582</v>
      </c>
      <c r="F190" s="274">
        <f t="shared" si="44"/>
        <v>21582</v>
      </c>
      <c r="G190" s="275">
        <f t="shared" si="44"/>
        <v>0</v>
      </c>
      <c r="H190" s="276">
        <f t="shared" si="44"/>
        <v>0</v>
      </c>
      <c r="I190" s="274">
        <f t="shared" si="44"/>
        <v>10799</v>
      </c>
      <c r="J190" s="275">
        <f t="shared" si="44"/>
        <v>0</v>
      </c>
      <c r="K190" s="276">
        <f t="shared" si="44"/>
        <v>0</v>
      </c>
      <c r="L190" s="273">
        <f t="shared" si="44"/>
        <v>10799</v>
      </c>
      <c r="M190" s="7">
        <f t="shared" si="42"/>
        <v>1</v>
      </c>
      <c r="N190" s="277"/>
    </row>
    <row r="191" spans="1:14" ht="18" hidden="1" customHeight="1">
      <c r="A191" s="23">
        <v>40</v>
      </c>
      <c r="B191" s="291"/>
      <c r="C191" s="279">
        <v>201</v>
      </c>
      <c r="D191" s="280" t="s">
        <v>748</v>
      </c>
      <c r="E191" s="281">
        <f t="shared" ref="E191:L195" si="45">SUMIF($C$607:$C$12313,$C191,E$607:E$12313)</f>
        <v>0</v>
      </c>
      <c r="F191" s="282">
        <f t="shared" si="45"/>
        <v>0</v>
      </c>
      <c r="G191" s="283">
        <f t="shared" si="45"/>
        <v>0</v>
      </c>
      <c r="H191" s="284">
        <f t="shared" si="45"/>
        <v>0</v>
      </c>
      <c r="I191" s="282">
        <f t="shared" si="45"/>
        <v>0</v>
      </c>
      <c r="J191" s="283">
        <f t="shared" si="45"/>
        <v>0</v>
      </c>
      <c r="K191" s="284">
        <f t="shared" si="45"/>
        <v>0</v>
      </c>
      <c r="L191" s="281">
        <f t="shared" si="45"/>
        <v>0</v>
      </c>
      <c r="M191" s="7" t="str">
        <f t="shared" si="42"/>
        <v/>
      </c>
      <c r="N191" s="277"/>
    </row>
    <row r="192" spans="1:14" ht="18" hidden="1" customHeight="1">
      <c r="A192" s="23">
        <v>45</v>
      </c>
      <c r="B192" s="292"/>
      <c r="C192" s="293">
        <v>202</v>
      </c>
      <c r="D192" s="294" t="s">
        <v>749</v>
      </c>
      <c r="E192" s="295">
        <f t="shared" si="45"/>
        <v>0</v>
      </c>
      <c r="F192" s="296">
        <f t="shared" si="45"/>
        <v>0</v>
      </c>
      <c r="G192" s="297">
        <f t="shared" si="45"/>
        <v>0</v>
      </c>
      <c r="H192" s="298">
        <f t="shared" si="45"/>
        <v>0</v>
      </c>
      <c r="I192" s="296">
        <f t="shared" si="45"/>
        <v>0</v>
      </c>
      <c r="J192" s="297">
        <f t="shared" si="45"/>
        <v>0</v>
      </c>
      <c r="K192" s="298">
        <f t="shared" si="45"/>
        <v>0</v>
      </c>
      <c r="L192" s="295">
        <f t="shared" si="45"/>
        <v>0</v>
      </c>
      <c r="M192" s="7" t="str">
        <f t="shared" si="42"/>
        <v/>
      </c>
      <c r="N192" s="277"/>
    </row>
    <row r="193" spans="1:14" ht="31.5">
      <c r="A193" s="23">
        <v>50</v>
      </c>
      <c r="B193" s="299"/>
      <c r="C193" s="293">
        <v>205</v>
      </c>
      <c r="D193" s="294" t="s">
        <v>595</v>
      </c>
      <c r="E193" s="295">
        <f t="shared" si="45"/>
        <v>21516</v>
      </c>
      <c r="F193" s="296">
        <f t="shared" si="45"/>
        <v>21516</v>
      </c>
      <c r="G193" s="297">
        <f t="shared" si="45"/>
        <v>0</v>
      </c>
      <c r="H193" s="298">
        <f t="shared" si="45"/>
        <v>0</v>
      </c>
      <c r="I193" s="296">
        <f t="shared" si="45"/>
        <v>10799</v>
      </c>
      <c r="J193" s="297">
        <f t="shared" si="45"/>
        <v>0</v>
      </c>
      <c r="K193" s="298">
        <f t="shared" si="45"/>
        <v>0</v>
      </c>
      <c r="L193" s="295">
        <f t="shared" si="45"/>
        <v>10799</v>
      </c>
      <c r="M193" s="7">
        <f t="shared" si="42"/>
        <v>1</v>
      </c>
      <c r="N193" s="277"/>
    </row>
    <row r="194" spans="1:14" ht="18" customHeight="1">
      <c r="A194" s="23">
        <v>55</v>
      </c>
      <c r="B194" s="299"/>
      <c r="C194" s="293">
        <v>208</v>
      </c>
      <c r="D194" s="300" t="s">
        <v>596</v>
      </c>
      <c r="E194" s="295">
        <f t="shared" si="45"/>
        <v>66</v>
      </c>
      <c r="F194" s="296">
        <f t="shared" si="45"/>
        <v>66</v>
      </c>
      <c r="G194" s="297">
        <f t="shared" si="45"/>
        <v>0</v>
      </c>
      <c r="H194" s="298">
        <f t="shared" si="45"/>
        <v>0</v>
      </c>
      <c r="I194" s="296">
        <f t="shared" si="45"/>
        <v>0</v>
      </c>
      <c r="J194" s="297">
        <f t="shared" si="45"/>
        <v>0</v>
      </c>
      <c r="K194" s="298">
        <f t="shared" si="45"/>
        <v>0</v>
      </c>
      <c r="L194" s="295">
        <f t="shared" si="45"/>
        <v>0</v>
      </c>
      <c r="M194" s="7">
        <f t="shared" si="42"/>
        <v>1</v>
      </c>
      <c r="N194" s="277"/>
    </row>
    <row r="195" spans="1:14" ht="18" hidden="1" customHeight="1">
      <c r="A195" s="23">
        <v>60</v>
      </c>
      <c r="B195" s="291"/>
      <c r="C195" s="285">
        <v>209</v>
      </c>
      <c r="D195" s="301" t="s">
        <v>597</v>
      </c>
      <c r="E195" s="287">
        <f t="shared" si="45"/>
        <v>0</v>
      </c>
      <c r="F195" s="288">
        <f t="shared" si="45"/>
        <v>0</v>
      </c>
      <c r="G195" s="289">
        <f t="shared" si="45"/>
        <v>0</v>
      </c>
      <c r="H195" s="290">
        <f t="shared" si="45"/>
        <v>0</v>
      </c>
      <c r="I195" s="288">
        <f t="shared" si="45"/>
        <v>0</v>
      </c>
      <c r="J195" s="289">
        <f t="shared" si="45"/>
        <v>0</v>
      </c>
      <c r="K195" s="290">
        <f t="shared" si="45"/>
        <v>0</v>
      </c>
      <c r="L195" s="287">
        <f t="shared" si="45"/>
        <v>0</v>
      </c>
      <c r="M195" s="7" t="str">
        <f t="shared" si="42"/>
        <v/>
      </c>
      <c r="N195" s="277"/>
    </row>
    <row r="196" spans="1:14" s="15" customFormat="1">
      <c r="A196" s="22">
        <v>65</v>
      </c>
      <c r="B196" s="272">
        <v>500</v>
      </c>
      <c r="C196" s="1866" t="s">
        <v>193</v>
      </c>
      <c r="D196" s="1867"/>
      <c r="E196" s="273">
        <f t="shared" ref="E196:L196" si="46">SUMIF($B$607:$B$12313,$B196,E$607:E$12313)</f>
        <v>105552</v>
      </c>
      <c r="F196" s="274">
        <f t="shared" si="46"/>
        <v>105552</v>
      </c>
      <c r="G196" s="275">
        <f t="shared" si="46"/>
        <v>0</v>
      </c>
      <c r="H196" s="276">
        <f t="shared" si="46"/>
        <v>0</v>
      </c>
      <c r="I196" s="274">
        <f t="shared" si="46"/>
        <v>49453</v>
      </c>
      <c r="J196" s="275">
        <f t="shared" si="46"/>
        <v>0</v>
      </c>
      <c r="K196" s="276">
        <f t="shared" si="46"/>
        <v>0</v>
      </c>
      <c r="L196" s="273">
        <f t="shared" si="46"/>
        <v>49453</v>
      </c>
      <c r="M196" s="7">
        <f t="shared" si="42"/>
        <v>1</v>
      </c>
      <c r="N196" s="277"/>
    </row>
    <row r="197" spans="1:14" ht="19.5" customHeight="1">
      <c r="A197" s="23">
        <v>70</v>
      </c>
      <c r="B197" s="291"/>
      <c r="C197" s="302">
        <v>551</v>
      </c>
      <c r="D197" s="303" t="s">
        <v>194</v>
      </c>
      <c r="E197" s="281">
        <f t="shared" ref="E197:L203" si="47">SUMIF($C$607:$C$12313,$C197,E$607:E$12313)</f>
        <v>58009</v>
      </c>
      <c r="F197" s="282">
        <f t="shared" si="47"/>
        <v>58009</v>
      </c>
      <c r="G197" s="283">
        <f t="shared" si="47"/>
        <v>0</v>
      </c>
      <c r="H197" s="284">
        <f t="shared" si="47"/>
        <v>0</v>
      </c>
      <c r="I197" s="282">
        <f t="shared" si="47"/>
        <v>27043</v>
      </c>
      <c r="J197" s="283">
        <f t="shared" si="47"/>
        <v>0</v>
      </c>
      <c r="K197" s="284">
        <f t="shared" si="47"/>
        <v>0</v>
      </c>
      <c r="L197" s="281">
        <f t="shared" si="47"/>
        <v>27043</v>
      </c>
      <c r="M197" s="7">
        <f t="shared" si="42"/>
        <v>1</v>
      </c>
      <c r="N197" s="277"/>
    </row>
    <row r="198" spans="1:14" ht="18.75" customHeight="1">
      <c r="A198" s="23">
        <v>75</v>
      </c>
      <c r="B198" s="291"/>
      <c r="C198" s="304">
        <v>552</v>
      </c>
      <c r="D198" s="305" t="s">
        <v>909</v>
      </c>
      <c r="E198" s="295">
        <f t="shared" si="47"/>
        <v>12008</v>
      </c>
      <c r="F198" s="296">
        <f t="shared" si="47"/>
        <v>12008</v>
      </c>
      <c r="G198" s="297">
        <f t="shared" si="47"/>
        <v>0</v>
      </c>
      <c r="H198" s="298">
        <f t="shared" si="47"/>
        <v>0</v>
      </c>
      <c r="I198" s="296">
        <f t="shared" si="47"/>
        <v>5499</v>
      </c>
      <c r="J198" s="297">
        <f t="shared" si="47"/>
        <v>0</v>
      </c>
      <c r="K198" s="298">
        <f t="shared" si="47"/>
        <v>0</v>
      </c>
      <c r="L198" s="295">
        <f t="shared" si="47"/>
        <v>5499</v>
      </c>
      <c r="M198" s="7">
        <f t="shared" si="42"/>
        <v>1</v>
      </c>
      <c r="N198" s="277"/>
    </row>
    <row r="199" spans="1:14" ht="18.75" hidden="1" customHeight="1">
      <c r="A199" s="23">
        <v>80</v>
      </c>
      <c r="B199" s="306"/>
      <c r="C199" s="304">
        <v>558</v>
      </c>
      <c r="D199" s="307" t="s">
        <v>871</v>
      </c>
      <c r="E199" s="295">
        <f t="shared" si="47"/>
        <v>0</v>
      </c>
      <c r="F199" s="296">
        <f t="shared" si="47"/>
        <v>0</v>
      </c>
      <c r="G199" s="297">
        <f t="shared" si="47"/>
        <v>0</v>
      </c>
      <c r="H199" s="298">
        <f t="shared" si="47"/>
        <v>0</v>
      </c>
      <c r="I199" s="296">
        <f t="shared" si="47"/>
        <v>0</v>
      </c>
      <c r="J199" s="297">
        <f t="shared" si="47"/>
        <v>0</v>
      </c>
      <c r="K199" s="298">
        <f t="shared" si="47"/>
        <v>0</v>
      </c>
      <c r="L199" s="295">
        <f t="shared" si="47"/>
        <v>0</v>
      </c>
      <c r="M199" s="7" t="str">
        <f t="shared" si="42"/>
        <v/>
      </c>
      <c r="N199" s="277"/>
    </row>
    <row r="200" spans="1:14" ht="18.75" customHeight="1">
      <c r="A200" s="23">
        <v>80</v>
      </c>
      <c r="B200" s="306"/>
      <c r="C200" s="304">
        <v>560</v>
      </c>
      <c r="D200" s="307" t="s">
        <v>195</v>
      </c>
      <c r="E200" s="295">
        <f t="shared" si="47"/>
        <v>23917</v>
      </c>
      <c r="F200" s="296">
        <f t="shared" si="47"/>
        <v>23917</v>
      </c>
      <c r="G200" s="297">
        <f t="shared" si="47"/>
        <v>0</v>
      </c>
      <c r="H200" s="298">
        <f t="shared" si="47"/>
        <v>0</v>
      </c>
      <c r="I200" s="296">
        <f t="shared" si="47"/>
        <v>11366</v>
      </c>
      <c r="J200" s="297">
        <f t="shared" si="47"/>
        <v>0</v>
      </c>
      <c r="K200" s="298">
        <f t="shared" si="47"/>
        <v>0</v>
      </c>
      <c r="L200" s="295">
        <f t="shared" si="47"/>
        <v>11366</v>
      </c>
      <c r="M200" s="7">
        <f t="shared" si="42"/>
        <v>1</v>
      </c>
      <c r="N200" s="277"/>
    </row>
    <row r="201" spans="1:14" ht="18.75" customHeight="1">
      <c r="A201" s="23">
        <v>85</v>
      </c>
      <c r="B201" s="306"/>
      <c r="C201" s="304">
        <v>580</v>
      </c>
      <c r="D201" s="305" t="s">
        <v>196</v>
      </c>
      <c r="E201" s="295">
        <f t="shared" si="47"/>
        <v>11618</v>
      </c>
      <c r="F201" s="296">
        <f t="shared" si="47"/>
        <v>11618</v>
      </c>
      <c r="G201" s="297">
        <f t="shared" si="47"/>
        <v>0</v>
      </c>
      <c r="H201" s="298">
        <f t="shared" si="47"/>
        <v>0</v>
      </c>
      <c r="I201" s="296">
        <f t="shared" si="47"/>
        <v>5545</v>
      </c>
      <c r="J201" s="297">
        <f t="shared" si="47"/>
        <v>0</v>
      </c>
      <c r="K201" s="298">
        <f t="shared" si="47"/>
        <v>0</v>
      </c>
      <c r="L201" s="295">
        <f t="shared" si="47"/>
        <v>5545</v>
      </c>
      <c r="M201" s="7">
        <f t="shared" si="42"/>
        <v>1</v>
      </c>
      <c r="N201" s="277"/>
    </row>
    <row r="202" spans="1:14" hidden="1">
      <c r="A202" s="23">
        <v>90</v>
      </c>
      <c r="B202" s="291"/>
      <c r="C202" s="304">
        <v>588</v>
      </c>
      <c r="D202" s="305" t="s">
        <v>873</v>
      </c>
      <c r="E202" s="295">
        <f t="shared" si="47"/>
        <v>0</v>
      </c>
      <c r="F202" s="296">
        <f t="shared" si="47"/>
        <v>0</v>
      </c>
      <c r="G202" s="297">
        <f t="shared" si="47"/>
        <v>0</v>
      </c>
      <c r="H202" s="298">
        <f t="shared" si="47"/>
        <v>0</v>
      </c>
      <c r="I202" s="296">
        <f t="shared" si="47"/>
        <v>0</v>
      </c>
      <c r="J202" s="297">
        <f t="shared" si="47"/>
        <v>0</v>
      </c>
      <c r="K202" s="298">
        <f t="shared" si="47"/>
        <v>0</v>
      </c>
      <c r="L202" s="295">
        <f t="shared" si="47"/>
        <v>0</v>
      </c>
      <c r="M202" s="7" t="str">
        <f t="shared" si="42"/>
        <v/>
      </c>
      <c r="N202" s="277"/>
    </row>
    <row r="203" spans="1:14" ht="31.5" hidden="1">
      <c r="A203" s="23">
        <v>90</v>
      </c>
      <c r="B203" s="291"/>
      <c r="C203" s="308">
        <v>590</v>
      </c>
      <c r="D203" s="309" t="s">
        <v>197</v>
      </c>
      <c r="E203" s="287">
        <f t="shared" si="47"/>
        <v>0</v>
      </c>
      <c r="F203" s="288">
        <f t="shared" si="47"/>
        <v>0</v>
      </c>
      <c r="G203" s="289">
        <f t="shared" si="47"/>
        <v>0</v>
      </c>
      <c r="H203" s="290">
        <f t="shared" si="47"/>
        <v>0</v>
      </c>
      <c r="I203" s="288">
        <f t="shared" si="47"/>
        <v>0</v>
      </c>
      <c r="J203" s="289">
        <f t="shared" si="47"/>
        <v>0</v>
      </c>
      <c r="K203" s="290">
        <f t="shared" si="47"/>
        <v>0</v>
      </c>
      <c r="L203" s="287">
        <f t="shared" si="47"/>
        <v>0</v>
      </c>
      <c r="M203" s="7" t="str">
        <f t="shared" si="42"/>
        <v/>
      </c>
      <c r="N203" s="277"/>
    </row>
    <row r="204" spans="1:14" s="15" customFormat="1" ht="18.75" hidden="1" customHeight="1">
      <c r="A204" s="22">
        <v>115</v>
      </c>
      <c r="B204" s="272">
        <v>800</v>
      </c>
      <c r="C204" s="1868" t="s">
        <v>198</v>
      </c>
      <c r="D204" s="1869"/>
      <c r="E204" s="310">
        <f t="shared" ref="E204:L205" si="48">SUMIF($B$607:$B$12313,$B204,E$607:E$12313)</f>
        <v>0</v>
      </c>
      <c r="F204" s="274">
        <f t="shared" si="48"/>
        <v>0</v>
      </c>
      <c r="G204" s="275">
        <f t="shared" si="48"/>
        <v>0</v>
      </c>
      <c r="H204" s="276">
        <f t="shared" si="48"/>
        <v>0</v>
      </c>
      <c r="I204" s="274">
        <f t="shared" si="48"/>
        <v>0</v>
      </c>
      <c r="J204" s="275">
        <f t="shared" si="48"/>
        <v>0</v>
      </c>
      <c r="K204" s="276">
        <f t="shared" si="48"/>
        <v>0</v>
      </c>
      <c r="L204" s="310">
        <f t="shared" si="48"/>
        <v>0</v>
      </c>
      <c r="M204" s="7" t="str">
        <f t="shared" si="42"/>
        <v/>
      </c>
      <c r="N204" s="277"/>
    </row>
    <row r="205" spans="1:14" s="15" customFormat="1">
      <c r="A205" s="22">
        <v>125</v>
      </c>
      <c r="B205" s="272">
        <v>1000</v>
      </c>
      <c r="C205" s="1864" t="s">
        <v>199</v>
      </c>
      <c r="D205" s="1865"/>
      <c r="E205" s="310">
        <f t="shared" si="48"/>
        <v>170336</v>
      </c>
      <c r="F205" s="274">
        <f t="shared" si="48"/>
        <v>26978</v>
      </c>
      <c r="G205" s="275">
        <f t="shared" si="48"/>
        <v>143358</v>
      </c>
      <c r="H205" s="276">
        <f t="shared" si="48"/>
        <v>0</v>
      </c>
      <c r="I205" s="274">
        <f t="shared" si="48"/>
        <v>9284</v>
      </c>
      <c r="J205" s="275">
        <f t="shared" si="48"/>
        <v>57142</v>
      </c>
      <c r="K205" s="276">
        <f t="shared" si="48"/>
        <v>0</v>
      </c>
      <c r="L205" s="310">
        <f t="shared" si="48"/>
        <v>66426</v>
      </c>
      <c r="M205" s="7">
        <f t="shared" si="42"/>
        <v>1</v>
      </c>
      <c r="N205" s="277"/>
    </row>
    <row r="206" spans="1:14" ht="18.75" customHeight="1">
      <c r="A206" s="23">
        <v>130</v>
      </c>
      <c r="B206" s="292"/>
      <c r="C206" s="279">
        <v>1011</v>
      </c>
      <c r="D206" s="311" t="s">
        <v>200</v>
      </c>
      <c r="E206" s="281">
        <f t="shared" ref="E206:L215" si="49">SUMIF($C$607:$C$12313,$C206,E$607:E$12313)</f>
        <v>81312</v>
      </c>
      <c r="F206" s="282">
        <f t="shared" si="49"/>
        <v>7614</v>
      </c>
      <c r="G206" s="283">
        <f t="shared" si="49"/>
        <v>73698</v>
      </c>
      <c r="H206" s="284">
        <f t="shared" si="49"/>
        <v>0</v>
      </c>
      <c r="I206" s="282">
        <f t="shared" si="49"/>
        <v>1377</v>
      </c>
      <c r="J206" s="283">
        <f t="shared" si="49"/>
        <v>19238</v>
      </c>
      <c r="K206" s="284">
        <f t="shared" si="49"/>
        <v>0</v>
      </c>
      <c r="L206" s="281">
        <f t="shared" si="49"/>
        <v>20615</v>
      </c>
      <c r="M206" s="7">
        <f t="shared" si="42"/>
        <v>1</v>
      </c>
      <c r="N206" s="277"/>
    </row>
    <row r="207" spans="1:14" ht="18.75" hidden="1" customHeight="1">
      <c r="A207" s="23">
        <v>135</v>
      </c>
      <c r="B207" s="292"/>
      <c r="C207" s="293">
        <v>1012</v>
      </c>
      <c r="D207" s="294" t="s">
        <v>201</v>
      </c>
      <c r="E207" s="295">
        <f t="shared" si="49"/>
        <v>0</v>
      </c>
      <c r="F207" s="296">
        <f t="shared" si="49"/>
        <v>0</v>
      </c>
      <c r="G207" s="297">
        <f t="shared" si="49"/>
        <v>0</v>
      </c>
      <c r="H207" s="298">
        <f t="shared" si="49"/>
        <v>0</v>
      </c>
      <c r="I207" s="296">
        <f t="shared" si="49"/>
        <v>0</v>
      </c>
      <c r="J207" s="297">
        <f t="shared" si="49"/>
        <v>0</v>
      </c>
      <c r="K207" s="298">
        <f t="shared" si="49"/>
        <v>0</v>
      </c>
      <c r="L207" s="295">
        <f t="shared" si="49"/>
        <v>0</v>
      </c>
      <c r="M207" s="7" t="str">
        <f t="shared" si="42"/>
        <v/>
      </c>
      <c r="N207" s="277"/>
    </row>
    <row r="208" spans="1:14" ht="18.75" customHeight="1">
      <c r="A208" s="23">
        <v>140</v>
      </c>
      <c r="B208" s="292"/>
      <c r="C208" s="293">
        <v>1013</v>
      </c>
      <c r="D208" s="294" t="s">
        <v>202</v>
      </c>
      <c r="E208" s="295">
        <f t="shared" si="49"/>
        <v>8392</v>
      </c>
      <c r="F208" s="296">
        <f t="shared" si="49"/>
        <v>8392</v>
      </c>
      <c r="G208" s="297">
        <f t="shared" si="49"/>
        <v>0</v>
      </c>
      <c r="H208" s="298">
        <f t="shared" si="49"/>
        <v>0</v>
      </c>
      <c r="I208" s="296">
        <f t="shared" si="49"/>
        <v>5422</v>
      </c>
      <c r="J208" s="297">
        <f t="shared" si="49"/>
        <v>0</v>
      </c>
      <c r="K208" s="298">
        <f t="shared" si="49"/>
        <v>0</v>
      </c>
      <c r="L208" s="295">
        <f t="shared" si="49"/>
        <v>5422</v>
      </c>
      <c r="M208" s="7">
        <f t="shared" si="42"/>
        <v>1</v>
      </c>
      <c r="N208" s="277"/>
    </row>
    <row r="209" spans="1:14" ht="18.75" customHeight="1">
      <c r="A209" s="23">
        <v>145</v>
      </c>
      <c r="B209" s="292"/>
      <c r="C209" s="293">
        <v>1014</v>
      </c>
      <c r="D209" s="294" t="s">
        <v>203</v>
      </c>
      <c r="E209" s="295">
        <f t="shared" si="49"/>
        <v>4416</v>
      </c>
      <c r="F209" s="296">
        <f t="shared" si="49"/>
        <v>2416</v>
      </c>
      <c r="G209" s="297">
        <f t="shared" si="49"/>
        <v>2000</v>
      </c>
      <c r="H209" s="298">
        <f t="shared" si="49"/>
        <v>0</v>
      </c>
      <c r="I209" s="296">
        <f t="shared" si="49"/>
        <v>0</v>
      </c>
      <c r="J209" s="297">
        <f t="shared" si="49"/>
        <v>2416</v>
      </c>
      <c r="K209" s="298">
        <f t="shared" si="49"/>
        <v>0</v>
      </c>
      <c r="L209" s="295">
        <f t="shared" si="49"/>
        <v>2416</v>
      </c>
      <c r="M209" s="7">
        <f t="shared" si="42"/>
        <v>1</v>
      </c>
      <c r="N209" s="277"/>
    </row>
    <row r="210" spans="1:14" ht="18.75" customHeight="1">
      <c r="A210" s="23">
        <v>150</v>
      </c>
      <c r="B210" s="292"/>
      <c r="C210" s="293">
        <v>1015</v>
      </c>
      <c r="D210" s="294" t="s">
        <v>204</v>
      </c>
      <c r="E210" s="295">
        <f t="shared" si="49"/>
        <v>15416</v>
      </c>
      <c r="F210" s="296">
        <f t="shared" si="49"/>
        <v>1056</v>
      </c>
      <c r="G210" s="297">
        <f t="shared" si="49"/>
        <v>14360</v>
      </c>
      <c r="H210" s="298">
        <f t="shared" si="49"/>
        <v>0</v>
      </c>
      <c r="I210" s="296">
        <f t="shared" si="49"/>
        <v>912</v>
      </c>
      <c r="J210" s="297">
        <f t="shared" si="49"/>
        <v>6811</v>
      </c>
      <c r="K210" s="298">
        <f t="shared" si="49"/>
        <v>0</v>
      </c>
      <c r="L210" s="295">
        <f t="shared" si="49"/>
        <v>7723</v>
      </c>
      <c r="M210" s="7">
        <f t="shared" si="42"/>
        <v>1</v>
      </c>
      <c r="N210" s="277"/>
    </row>
    <row r="211" spans="1:14" ht="18.75" customHeight="1">
      <c r="A211" s="23">
        <v>155</v>
      </c>
      <c r="B211" s="292"/>
      <c r="C211" s="312">
        <v>1016</v>
      </c>
      <c r="D211" s="313" t="s">
        <v>205</v>
      </c>
      <c r="E211" s="314">
        <f t="shared" si="49"/>
        <v>36000</v>
      </c>
      <c r="F211" s="315">
        <f t="shared" si="49"/>
        <v>0</v>
      </c>
      <c r="G211" s="316">
        <f t="shared" si="49"/>
        <v>36000</v>
      </c>
      <c r="H211" s="317">
        <f t="shared" si="49"/>
        <v>0</v>
      </c>
      <c r="I211" s="315">
        <f t="shared" si="49"/>
        <v>0</v>
      </c>
      <c r="J211" s="316">
        <f t="shared" si="49"/>
        <v>19935</v>
      </c>
      <c r="K211" s="317">
        <f t="shared" si="49"/>
        <v>0</v>
      </c>
      <c r="L211" s="314">
        <f t="shared" si="49"/>
        <v>19935</v>
      </c>
      <c r="M211" s="7">
        <f t="shared" si="42"/>
        <v>1</v>
      </c>
      <c r="N211" s="277"/>
    </row>
    <row r="212" spans="1:14" ht="18.75" customHeight="1">
      <c r="A212" s="23">
        <v>160</v>
      </c>
      <c r="B212" s="278"/>
      <c r="C212" s="318">
        <v>1020</v>
      </c>
      <c r="D212" s="319" t="s">
        <v>206</v>
      </c>
      <c r="E212" s="320">
        <f t="shared" si="49"/>
        <v>19500</v>
      </c>
      <c r="F212" s="321">
        <f t="shared" si="49"/>
        <v>7500</v>
      </c>
      <c r="G212" s="322">
        <f t="shared" si="49"/>
        <v>12000</v>
      </c>
      <c r="H212" s="323">
        <f t="shared" si="49"/>
        <v>0</v>
      </c>
      <c r="I212" s="321">
        <f t="shared" si="49"/>
        <v>1573</v>
      </c>
      <c r="J212" s="322">
        <f t="shared" si="49"/>
        <v>6657</v>
      </c>
      <c r="K212" s="323">
        <f t="shared" si="49"/>
        <v>0</v>
      </c>
      <c r="L212" s="320">
        <f t="shared" si="49"/>
        <v>8230</v>
      </c>
      <c r="M212" s="7">
        <f t="shared" si="42"/>
        <v>1</v>
      </c>
      <c r="N212" s="277"/>
    </row>
    <row r="213" spans="1:14" ht="18.75" customHeight="1">
      <c r="A213" s="23">
        <v>165</v>
      </c>
      <c r="B213" s="292"/>
      <c r="C213" s="324">
        <v>1030</v>
      </c>
      <c r="D213" s="325" t="s">
        <v>207</v>
      </c>
      <c r="E213" s="326">
        <f t="shared" si="49"/>
        <v>4300</v>
      </c>
      <c r="F213" s="327">
        <f t="shared" si="49"/>
        <v>0</v>
      </c>
      <c r="G213" s="328">
        <f t="shared" si="49"/>
        <v>4300</v>
      </c>
      <c r="H213" s="329">
        <f t="shared" si="49"/>
        <v>0</v>
      </c>
      <c r="I213" s="327">
        <f t="shared" si="49"/>
        <v>0</v>
      </c>
      <c r="J213" s="328">
        <f t="shared" si="49"/>
        <v>2045</v>
      </c>
      <c r="K213" s="329">
        <f t="shared" si="49"/>
        <v>0</v>
      </c>
      <c r="L213" s="326">
        <f t="shared" si="49"/>
        <v>2045</v>
      </c>
      <c r="M213" s="7">
        <f t="shared" si="42"/>
        <v>1</v>
      </c>
      <c r="N213" s="330"/>
    </row>
    <row r="214" spans="1:14" ht="18.75" customHeight="1">
      <c r="A214" s="23">
        <v>175</v>
      </c>
      <c r="B214" s="292"/>
      <c r="C214" s="318">
        <v>1051</v>
      </c>
      <c r="D214" s="331" t="s">
        <v>208</v>
      </c>
      <c r="E214" s="320">
        <f t="shared" si="49"/>
        <v>200</v>
      </c>
      <c r="F214" s="321">
        <f t="shared" si="49"/>
        <v>0</v>
      </c>
      <c r="G214" s="322">
        <f t="shared" si="49"/>
        <v>200</v>
      </c>
      <c r="H214" s="323">
        <f t="shared" si="49"/>
        <v>0</v>
      </c>
      <c r="I214" s="321">
        <f t="shared" si="49"/>
        <v>0</v>
      </c>
      <c r="J214" s="322">
        <f t="shared" si="49"/>
        <v>40</v>
      </c>
      <c r="K214" s="323">
        <f t="shared" si="49"/>
        <v>0</v>
      </c>
      <c r="L214" s="320">
        <f t="shared" si="49"/>
        <v>40</v>
      </c>
      <c r="M214" s="7">
        <f t="shared" si="42"/>
        <v>1</v>
      </c>
      <c r="N214" s="330"/>
    </row>
    <row r="215" spans="1:14" ht="18.75" hidden="1" customHeight="1">
      <c r="A215" s="23">
        <v>180</v>
      </c>
      <c r="B215" s="292"/>
      <c r="C215" s="293">
        <v>1052</v>
      </c>
      <c r="D215" s="294" t="s">
        <v>209</v>
      </c>
      <c r="E215" s="295">
        <f t="shared" si="49"/>
        <v>0</v>
      </c>
      <c r="F215" s="296">
        <f t="shared" si="49"/>
        <v>0</v>
      </c>
      <c r="G215" s="297">
        <f t="shared" si="49"/>
        <v>0</v>
      </c>
      <c r="H215" s="298">
        <f t="shared" si="49"/>
        <v>0</v>
      </c>
      <c r="I215" s="296">
        <f t="shared" si="49"/>
        <v>0</v>
      </c>
      <c r="J215" s="297">
        <f t="shared" si="49"/>
        <v>0</v>
      </c>
      <c r="K215" s="298">
        <f t="shared" si="49"/>
        <v>0</v>
      </c>
      <c r="L215" s="295">
        <f t="shared" si="49"/>
        <v>0</v>
      </c>
      <c r="M215" s="7" t="str">
        <f t="shared" si="42"/>
        <v/>
      </c>
      <c r="N215" s="330"/>
    </row>
    <row r="216" spans="1:14" ht="18.75" hidden="1" customHeight="1">
      <c r="A216" s="23">
        <v>185</v>
      </c>
      <c r="B216" s="292"/>
      <c r="C216" s="324">
        <v>1053</v>
      </c>
      <c r="D216" s="325" t="s">
        <v>874</v>
      </c>
      <c r="E216" s="326">
        <f t="shared" ref="E216:L222" si="50">SUMIF($C$607:$C$12313,$C216,E$607:E$12313)</f>
        <v>0</v>
      </c>
      <c r="F216" s="327">
        <f t="shared" si="50"/>
        <v>0</v>
      </c>
      <c r="G216" s="328">
        <f t="shared" si="50"/>
        <v>0</v>
      </c>
      <c r="H216" s="329">
        <f t="shared" si="50"/>
        <v>0</v>
      </c>
      <c r="I216" s="327">
        <f t="shared" si="50"/>
        <v>0</v>
      </c>
      <c r="J216" s="328">
        <f t="shared" si="50"/>
        <v>0</v>
      </c>
      <c r="K216" s="329">
        <f t="shared" si="50"/>
        <v>0</v>
      </c>
      <c r="L216" s="326">
        <f t="shared" si="50"/>
        <v>0</v>
      </c>
      <c r="M216" s="7" t="str">
        <f t="shared" si="42"/>
        <v/>
      </c>
      <c r="N216" s="277"/>
    </row>
    <row r="217" spans="1:14" ht="18.75" customHeight="1">
      <c r="A217" s="23">
        <v>190</v>
      </c>
      <c r="B217" s="292"/>
      <c r="C217" s="318">
        <v>1062</v>
      </c>
      <c r="D217" s="319" t="s">
        <v>210</v>
      </c>
      <c r="E217" s="320">
        <f t="shared" si="50"/>
        <v>800</v>
      </c>
      <c r="F217" s="321">
        <f t="shared" si="50"/>
        <v>0</v>
      </c>
      <c r="G217" s="322">
        <f t="shared" si="50"/>
        <v>800</v>
      </c>
      <c r="H217" s="323">
        <f t="shared" si="50"/>
        <v>0</v>
      </c>
      <c r="I217" s="321">
        <f t="shared" si="50"/>
        <v>0</v>
      </c>
      <c r="J217" s="322">
        <f t="shared" si="50"/>
        <v>0</v>
      </c>
      <c r="K217" s="323">
        <f t="shared" si="50"/>
        <v>0</v>
      </c>
      <c r="L217" s="320">
        <f t="shared" si="50"/>
        <v>0</v>
      </c>
      <c r="M217" s="7">
        <f t="shared" si="42"/>
        <v>1</v>
      </c>
      <c r="N217" s="277"/>
    </row>
    <row r="218" spans="1:14" ht="18.75" hidden="1" customHeight="1">
      <c r="A218" s="23">
        <v>200</v>
      </c>
      <c r="B218" s="292"/>
      <c r="C218" s="324">
        <v>1063</v>
      </c>
      <c r="D218" s="332" t="s">
        <v>801</v>
      </c>
      <c r="E218" s="326">
        <f t="shared" si="50"/>
        <v>0</v>
      </c>
      <c r="F218" s="327">
        <f t="shared" si="50"/>
        <v>0</v>
      </c>
      <c r="G218" s="328">
        <f t="shared" si="50"/>
        <v>0</v>
      </c>
      <c r="H218" s="329">
        <f t="shared" si="50"/>
        <v>0</v>
      </c>
      <c r="I218" s="327">
        <f t="shared" si="50"/>
        <v>0</v>
      </c>
      <c r="J218" s="328">
        <f t="shared" si="50"/>
        <v>0</v>
      </c>
      <c r="K218" s="329">
        <f t="shared" si="50"/>
        <v>0</v>
      </c>
      <c r="L218" s="326">
        <f t="shared" si="50"/>
        <v>0</v>
      </c>
      <c r="M218" s="7" t="str">
        <f t="shared" si="42"/>
        <v/>
      </c>
      <c r="N218" s="277"/>
    </row>
    <row r="219" spans="1:14" ht="18.75" hidden="1" customHeight="1">
      <c r="A219" s="23">
        <v>200</v>
      </c>
      <c r="B219" s="292"/>
      <c r="C219" s="333">
        <v>1069</v>
      </c>
      <c r="D219" s="334" t="s">
        <v>211</v>
      </c>
      <c r="E219" s="335">
        <f t="shared" si="50"/>
        <v>0</v>
      </c>
      <c r="F219" s="336">
        <f t="shared" si="50"/>
        <v>0</v>
      </c>
      <c r="G219" s="337">
        <f t="shared" si="50"/>
        <v>0</v>
      </c>
      <c r="H219" s="338">
        <f t="shared" si="50"/>
        <v>0</v>
      </c>
      <c r="I219" s="336">
        <f t="shared" si="50"/>
        <v>0</v>
      </c>
      <c r="J219" s="337">
        <f t="shared" si="50"/>
        <v>0</v>
      </c>
      <c r="K219" s="338">
        <f t="shared" si="50"/>
        <v>0</v>
      </c>
      <c r="L219" s="335">
        <f t="shared" si="50"/>
        <v>0</v>
      </c>
      <c r="M219" s="7" t="str">
        <f t="shared" si="42"/>
        <v/>
      </c>
      <c r="N219" s="277"/>
    </row>
    <row r="220" spans="1:14" ht="18.75" hidden="1" customHeight="1">
      <c r="A220" s="23">
        <v>205</v>
      </c>
      <c r="B220" s="278"/>
      <c r="C220" s="318">
        <v>1091</v>
      </c>
      <c r="D220" s="331" t="s">
        <v>910</v>
      </c>
      <c r="E220" s="320">
        <f t="shared" si="50"/>
        <v>0</v>
      </c>
      <c r="F220" s="321">
        <f t="shared" si="50"/>
        <v>0</v>
      </c>
      <c r="G220" s="322">
        <f t="shared" si="50"/>
        <v>0</v>
      </c>
      <c r="H220" s="323">
        <f t="shared" si="50"/>
        <v>0</v>
      </c>
      <c r="I220" s="321">
        <f t="shared" si="50"/>
        <v>0</v>
      </c>
      <c r="J220" s="322">
        <f t="shared" si="50"/>
        <v>0</v>
      </c>
      <c r="K220" s="323">
        <f t="shared" si="50"/>
        <v>0</v>
      </c>
      <c r="L220" s="320">
        <f t="shared" si="50"/>
        <v>0</v>
      </c>
      <c r="M220" s="7" t="str">
        <f t="shared" si="42"/>
        <v/>
      </c>
      <c r="N220" s="277"/>
    </row>
    <row r="221" spans="1:14" ht="18.75" hidden="1" customHeight="1">
      <c r="A221" s="23">
        <v>210</v>
      </c>
      <c r="B221" s="292"/>
      <c r="C221" s="293">
        <v>1092</v>
      </c>
      <c r="D221" s="294" t="s">
        <v>305</v>
      </c>
      <c r="E221" s="295">
        <f t="shared" si="50"/>
        <v>0</v>
      </c>
      <c r="F221" s="296">
        <f t="shared" si="50"/>
        <v>0</v>
      </c>
      <c r="G221" s="297">
        <f t="shared" si="50"/>
        <v>0</v>
      </c>
      <c r="H221" s="298">
        <f t="shared" si="50"/>
        <v>0</v>
      </c>
      <c r="I221" s="296">
        <f t="shared" si="50"/>
        <v>0</v>
      </c>
      <c r="J221" s="297">
        <f t="shared" si="50"/>
        <v>0</v>
      </c>
      <c r="K221" s="298">
        <f t="shared" si="50"/>
        <v>0</v>
      </c>
      <c r="L221" s="295">
        <f t="shared" si="50"/>
        <v>0</v>
      </c>
      <c r="M221" s="7" t="str">
        <f t="shared" si="42"/>
        <v/>
      </c>
      <c r="N221" s="277"/>
    </row>
    <row r="222" spans="1:14" ht="18.75" hidden="1" customHeight="1">
      <c r="A222" s="23">
        <v>215</v>
      </c>
      <c r="B222" s="292"/>
      <c r="C222" s="285">
        <v>1098</v>
      </c>
      <c r="D222" s="339" t="s">
        <v>212</v>
      </c>
      <c r="E222" s="287">
        <f t="shared" si="50"/>
        <v>0</v>
      </c>
      <c r="F222" s="288">
        <f t="shared" si="50"/>
        <v>0</v>
      </c>
      <c r="G222" s="289">
        <f t="shared" si="50"/>
        <v>0</v>
      </c>
      <c r="H222" s="290">
        <f t="shared" si="50"/>
        <v>0</v>
      </c>
      <c r="I222" s="288">
        <f t="shared" si="50"/>
        <v>0</v>
      </c>
      <c r="J222" s="289">
        <f t="shared" si="50"/>
        <v>0</v>
      </c>
      <c r="K222" s="290">
        <f t="shared" si="50"/>
        <v>0</v>
      </c>
      <c r="L222" s="287">
        <f t="shared" si="50"/>
        <v>0</v>
      </c>
      <c r="M222" s="7" t="str">
        <f t="shared" si="42"/>
        <v/>
      </c>
      <c r="N222" s="277"/>
    </row>
    <row r="223" spans="1:14" s="15" customFormat="1">
      <c r="A223" s="22">
        <v>220</v>
      </c>
      <c r="B223" s="272">
        <v>1900</v>
      </c>
      <c r="C223" s="1856" t="s">
        <v>272</v>
      </c>
      <c r="D223" s="1857"/>
      <c r="E223" s="310">
        <f t="shared" ref="E223:L223" si="51">SUMIF($B$607:$B$12313,$B223,E$607:E$12313)</f>
        <v>1868</v>
      </c>
      <c r="F223" s="274">
        <f t="shared" si="51"/>
        <v>0</v>
      </c>
      <c r="G223" s="275">
        <f t="shared" si="51"/>
        <v>1868</v>
      </c>
      <c r="H223" s="276">
        <f t="shared" si="51"/>
        <v>0</v>
      </c>
      <c r="I223" s="274">
        <f t="shared" si="51"/>
        <v>0</v>
      </c>
      <c r="J223" s="275">
        <f t="shared" si="51"/>
        <v>1868</v>
      </c>
      <c r="K223" s="276">
        <f t="shared" si="51"/>
        <v>0</v>
      </c>
      <c r="L223" s="310">
        <f t="shared" si="51"/>
        <v>1868</v>
      </c>
      <c r="M223" s="7">
        <f t="shared" si="42"/>
        <v>1</v>
      </c>
      <c r="N223" s="277"/>
    </row>
    <row r="224" spans="1:14" ht="18.75" hidden="1" customHeight="1">
      <c r="A224" s="23">
        <v>225</v>
      </c>
      <c r="B224" s="292"/>
      <c r="C224" s="279">
        <v>1901</v>
      </c>
      <c r="D224" s="340" t="s">
        <v>911</v>
      </c>
      <c r="E224" s="281">
        <f t="shared" ref="E224:L226" si="52">SUMIF($C$607:$C$12313,$C224,E$607:E$12313)</f>
        <v>0</v>
      </c>
      <c r="F224" s="282">
        <f t="shared" si="52"/>
        <v>0</v>
      </c>
      <c r="G224" s="283">
        <f t="shared" si="52"/>
        <v>0</v>
      </c>
      <c r="H224" s="284">
        <f t="shared" si="52"/>
        <v>0</v>
      </c>
      <c r="I224" s="282">
        <f t="shared" si="52"/>
        <v>0</v>
      </c>
      <c r="J224" s="283">
        <f t="shared" si="52"/>
        <v>0</v>
      </c>
      <c r="K224" s="284">
        <f t="shared" si="52"/>
        <v>0</v>
      </c>
      <c r="L224" s="281">
        <f t="shared" si="52"/>
        <v>0</v>
      </c>
      <c r="M224" s="7" t="str">
        <f t="shared" si="42"/>
        <v/>
      </c>
      <c r="N224" s="277"/>
    </row>
    <row r="225" spans="1:14" ht="18.75" customHeight="1">
      <c r="A225" s="23">
        <v>230</v>
      </c>
      <c r="B225" s="341"/>
      <c r="C225" s="293">
        <v>1981</v>
      </c>
      <c r="D225" s="342" t="s">
        <v>912</v>
      </c>
      <c r="E225" s="295">
        <f t="shared" si="52"/>
        <v>1868</v>
      </c>
      <c r="F225" s="296">
        <f t="shared" si="52"/>
        <v>0</v>
      </c>
      <c r="G225" s="297">
        <f t="shared" si="52"/>
        <v>1868</v>
      </c>
      <c r="H225" s="298">
        <f t="shared" si="52"/>
        <v>0</v>
      </c>
      <c r="I225" s="296">
        <f t="shared" si="52"/>
        <v>0</v>
      </c>
      <c r="J225" s="297">
        <f t="shared" si="52"/>
        <v>1868</v>
      </c>
      <c r="K225" s="298">
        <f t="shared" si="52"/>
        <v>0</v>
      </c>
      <c r="L225" s="295">
        <f t="shared" si="52"/>
        <v>1868</v>
      </c>
      <c r="M225" s="7">
        <f t="shared" si="42"/>
        <v>1</v>
      </c>
      <c r="N225" s="277"/>
    </row>
    <row r="226" spans="1:14" ht="18.75" hidden="1" customHeight="1">
      <c r="A226" s="23">
        <v>245</v>
      </c>
      <c r="B226" s="292"/>
      <c r="C226" s="285">
        <v>1991</v>
      </c>
      <c r="D226" s="343" t="s">
        <v>913</v>
      </c>
      <c r="E226" s="287">
        <f t="shared" si="52"/>
        <v>0</v>
      </c>
      <c r="F226" s="288">
        <f t="shared" si="52"/>
        <v>0</v>
      </c>
      <c r="G226" s="289">
        <f t="shared" si="52"/>
        <v>0</v>
      </c>
      <c r="H226" s="290">
        <f t="shared" si="52"/>
        <v>0</v>
      </c>
      <c r="I226" s="288">
        <f t="shared" si="52"/>
        <v>0</v>
      </c>
      <c r="J226" s="289">
        <f t="shared" si="52"/>
        <v>0</v>
      </c>
      <c r="K226" s="290">
        <f t="shared" si="52"/>
        <v>0</v>
      </c>
      <c r="L226" s="287">
        <f t="shared" si="52"/>
        <v>0</v>
      </c>
      <c r="M226" s="7" t="str">
        <f t="shared" si="42"/>
        <v/>
      </c>
      <c r="N226" s="277"/>
    </row>
    <row r="227" spans="1:14" s="15" customFormat="1" hidden="1">
      <c r="A227" s="22">
        <v>220</v>
      </c>
      <c r="B227" s="272">
        <v>2100</v>
      </c>
      <c r="C227" s="1856" t="s">
        <v>722</v>
      </c>
      <c r="D227" s="1857"/>
      <c r="E227" s="310">
        <f t="shared" ref="E227:L227" si="53">SUMIF($B$607:$B$12313,$B227,E$607:E$12313)</f>
        <v>0</v>
      </c>
      <c r="F227" s="274">
        <f t="shared" si="53"/>
        <v>0</v>
      </c>
      <c r="G227" s="275">
        <f t="shared" si="53"/>
        <v>0</v>
      </c>
      <c r="H227" s="276">
        <f t="shared" si="53"/>
        <v>0</v>
      </c>
      <c r="I227" s="274">
        <f t="shared" si="53"/>
        <v>0</v>
      </c>
      <c r="J227" s="275">
        <f t="shared" si="53"/>
        <v>0</v>
      </c>
      <c r="K227" s="276">
        <f t="shared" si="53"/>
        <v>0</v>
      </c>
      <c r="L227" s="310">
        <f t="shared" si="53"/>
        <v>0</v>
      </c>
      <c r="M227" s="7" t="str">
        <f t="shared" si="42"/>
        <v/>
      </c>
      <c r="N227" s="277"/>
    </row>
    <row r="228" spans="1:14" ht="18.75" hidden="1" customHeight="1">
      <c r="A228" s="23">
        <v>225</v>
      </c>
      <c r="B228" s="292"/>
      <c r="C228" s="279">
        <v>2110</v>
      </c>
      <c r="D228" s="344" t="s">
        <v>213</v>
      </c>
      <c r="E228" s="281">
        <f t="shared" ref="E228:L232" si="54">SUMIF($C$607:$C$12313,$C228,E$607:E$12313)</f>
        <v>0</v>
      </c>
      <c r="F228" s="282">
        <f t="shared" si="54"/>
        <v>0</v>
      </c>
      <c r="G228" s="283">
        <f t="shared" si="54"/>
        <v>0</v>
      </c>
      <c r="H228" s="284">
        <f t="shared" si="54"/>
        <v>0</v>
      </c>
      <c r="I228" s="282">
        <f t="shared" si="54"/>
        <v>0</v>
      </c>
      <c r="J228" s="283">
        <f t="shared" si="54"/>
        <v>0</v>
      </c>
      <c r="K228" s="284">
        <f t="shared" si="54"/>
        <v>0</v>
      </c>
      <c r="L228" s="281">
        <f t="shared" si="54"/>
        <v>0</v>
      </c>
      <c r="M228" s="7" t="str">
        <f t="shared" si="42"/>
        <v/>
      </c>
      <c r="N228" s="277"/>
    </row>
    <row r="229" spans="1:14" ht="18.75" hidden="1" customHeight="1">
      <c r="A229" s="23">
        <v>230</v>
      </c>
      <c r="B229" s="341"/>
      <c r="C229" s="293">
        <v>2120</v>
      </c>
      <c r="D229" s="300" t="s">
        <v>214</v>
      </c>
      <c r="E229" s="295">
        <f t="shared" si="54"/>
        <v>0</v>
      </c>
      <c r="F229" s="296">
        <f t="shared" si="54"/>
        <v>0</v>
      </c>
      <c r="G229" s="297">
        <f t="shared" si="54"/>
        <v>0</v>
      </c>
      <c r="H229" s="298">
        <f t="shared" si="54"/>
        <v>0</v>
      </c>
      <c r="I229" s="296">
        <f t="shared" si="54"/>
        <v>0</v>
      </c>
      <c r="J229" s="297">
        <f t="shared" si="54"/>
        <v>0</v>
      </c>
      <c r="K229" s="298">
        <f t="shared" si="54"/>
        <v>0</v>
      </c>
      <c r="L229" s="295">
        <f t="shared" si="54"/>
        <v>0</v>
      </c>
      <c r="M229" s="7" t="str">
        <f t="shared" si="42"/>
        <v/>
      </c>
      <c r="N229" s="277"/>
    </row>
    <row r="230" spans="1:14" ht="18.75" hidden="1" customHeight="1">
      <c r="A230" s="23">
        <v>235</v>
      </c>
      <c r="B230" s="341"/>
      <c r="C230" s="293">
        <v>2125</v>
      </c>
      <c r="D230" s="300" t="s">
        <v>215</v>
      </c>
      <c r="E230" s="295">
        <f t="shared" si="54"/>
        <v>0</v>
      </c>
      <c r="F230" s="296">
        <f t="shared" si="54"/>
        <v>0</v>
      </c>
      <c r="G230" s="297">
        <f t="shared" si="54"/>
        <v>0</v>
      </c>
      <c r="H230" s="298">
        <f t="shared" si="54"/>
        <v>0</v>
      </c>
      <c r="I230" s="296">
        <f t="shared" si="54"/>
        <v>0</v>
      </c>
      <c r="J230" s="297">
        <f t="shared" si="54"/>
        <v>0</v>
      </c>
      <c r="K230" s="298">
        <f t="shared" si="54"/>
        <v>0</v>
      </c>
      <c r="L230" s="295">
        <f t="shared" si="54"/>
        <v>0</v>
      </c>
      <c r="M230" s="7" t="str">
        <f t="shared" si="42"/>
        <v/>
      </c>
      <c r="N230" s="277"/>
    </row>
    <row r="231" spans="1:14" ht="18.75" hidden="1" customHeight="1">
      <c r="A231" s="23">
        <v>240</v>
      </c>
      <c r="B231" s="291"/>
      <c r="C231" s="293">
        <v>2140</v>
      </c>
      <c r="D231" s="300" t="s">
        <v>216</v>
      </c>
      <c r="E231" s="295">
        <f t="shared" si="54"/>
        <v>0</v>
      </c>
      <c r="F231" s="296">
        <f t="shared" si="54"/>
        <v>0</v>
      </c>
      <c r="G231" s="297">
        <f t="shared" si="54"/>
        <v>0</v>
      </c>
      <c r="H231" s="298">
        <f t="shared" si="54"/>
        <v>0</v>
      </c>
      <c r="I231" s="296">
        <f t="shared" si="54"/>
        <v>0</v>
      </c>
      <c r="J231" s="297">
        <f t="shared" si="54"/>
        <v>0</v>
      </c>
      <c r="K231" s="298">
        <f t="shared" si="54"/>
        <v>0</v>
      </c>
      <c r="L231" s="295">
        <f t="shared" si="54"/>
        <v>0</v>
      </c>
      <c r="M231" s="7" t="str">
        <f t="shared" si="42"/>
        <v/>
      </c>
      <c r="N231" s="277"/>
    </row>
    <row r="232" spans="1:14" ht="18.75" hidden="1" customHeight="1">
      <c r="A232" s="23">
        <v>245</v>
      </c>
      <c r="B232" s="292"/>
      <c r="C232" s="285">
        <v>2190</v>
      </c>
      <c r="D232" s="345" t="s">
        <v>217</v>
      </c>
      <c r="E232" s="287">
        <f t="shared" si="54"/>
        <v>0</v>
      </c>
      <c r="F232" s="288">
        <f t="shared" si="54"/>
        <v>0</v>
      </c>
      <c r="G232" s="289">
        <f t="shared" si="54"/>
        <v>0</v>
      </c>
      <c r="H232" s="290">
        <f t="shared" si="54"/>
        <v>0</v>
      </c>
      <c r="I232" s="288">
        <f t="shared" si="54"/>
        <v>0</v>
      </c>
      <c r="J232" s="289">
        <f t="shared" si="54"/>
        <v>0</v>
      </c>
      <c r="K232" s="290">
        <f t="shared" si="54"/>
        <v>0</v>
      </c>
      <c r="L232" s="287">
        <f t="shared" si="54"/>
        <v>0</v>
      </c>
      <c r="M232" s="7" t="str">
        <f t="shared" si="42"/>
        <v/>
      </c>
      <c r="N232" s="277"/>
    </row>
    <row r="233" spans="1:14" s="15" customFormat="1" hidden="1">
      <c r="A233" s="22">
        <v>250</v>
      </c>
      <c r="B233" s="272">
        <v>2200</v>
      </c>
      <c r="C233" s="1856" t="s">
        <v>218</v>
      </c>
      <c r="D233" s="1857"/>
      <c r="E233" s="310">
        <f t="shared" ref="E233:L233" si="55">SUMIF($B$607:$B$12313,$B233,E$607:E$12313)</f>
        <v>0</v>
      </c>
      <c r="F233" s="274">
        <f t="shared" si="55"/>
        <v>0</v>
      </c>
      <c r="G233" s="275">
        <f t="shared" si="55"/>
        <v>0</v>
      </c>
      <c r="H233" s="276">
        <f t="shared" si="55"/>
        <v>0</v>
      </c>
      <c r="I233" s="274">
        <f t="shared" si="55"/>
        <v>0</v>
      </c>
      <c r="J233" s="275">
        <f t="shared" si="55"/>
        <v>0</v>
      </c>
      <c r="K233" s="276">
        <f t="shared" si="55"/>
        <v>0</v>
      </c>
      <c r="L233" s="310">
        <f t="shared" si="55"/>
        <v>0</v>
      </c>
      <c r="M233" s="7" t="str">
        <f t="shared" si="42"/>
        <v/>
      </c>
      <c r="N233" s="277"/>
    </row>
    <row r="234" spans="1:14" ht="18.75" hidden="1" customHeight="1">
      <c r="A234" s="23">
        <v>255</v>
      </c>
      <c r="B234" s="292"/>
      <c r="C234" s="279">
        <v>2221</v>
      </c>
      <c r="D234" s="280" t="s">
        <v>306</v>
      </c>
      <c r="E234" s="281">
        <f t="shared" ref="E234:L235" si="56">SUMIF($C$607:$C$12313,$C234,E$607:E$12313)</f>
        <v>0</v>
      </c>
      <c r="F234" s="282">
        <f t="shared" si="56"/>
        <v>0</v>
      </c>
      <c r="G234" s="283">
        <f t="shared" si="56"/>
        <v>0</v>
      </c>
      <c r="H234" s="284">
        <f t="shared" si="56"/>
        <v>0</v>
      </c>
      <c r="I234" s="282">
        <f t="shared" si="56"/>
        <v>0</v>
      </c>
      <c r="J234" s="283">
        <f t="shared" si="56"/>
        <v>0</v>
      </c>
      <c r="K234" s="284">
        <f t="shared" si="56"/>
        <v>0</v>
      </c>
      <c r="L234" s="281">
        <f t="shared" si="56"/>
        <v>0</v>
      </c>
      <c r="M234" s="7" t="str">
        <f t="shared" si="42"/>
        <v/>
      </c>
      <c r="N234" s="277"/>
    </row>
    <row r="235" spans="1:14" ht="18.75" hidden="1" customHeight="1">
      <c r="A235" s="23">
        <v>265</v>
      </c>
      <c r="B235" s="292"/>
      <c r="C235" s="285">
        <v>2224</v>
      </c>
      <c r="D235" s="286" t="s">
        <v>219</v>
      </c>
      <c r="E235" s="287">
        <f t="shared" si="56"/>
        <v>0</v>
      </c>
      <c r="F235" s="288">
        <f t="shared" si="56"/>
        <v>0</v>
      </c>
      <c r="G235" s="289">
        <f t="shared" si="56"/>
        <v>0</v>
      </c>
      <c r="H235" s="290">
        <f t="shared" si="56"/>
        <v>0</v>
      </c>
      <c r="I235" s="288">
        <f t="shared" si="56"/>
        <v>0</v>
      </c>
      <c r="J235" s="289">
        <f t="shared" si="56"/>
        <v>0</v>
      </c>
      <c r="K235" s="290">
        <f t="shared" si="56"/>
        <v>0</v>
      </c>
      <c r="L235" s="287">
        <f t="shared" si="56"/>
        <v>0</v>
      </c>
      <c r="M235" s="7" t="str">
        <f t="shared" si="42"/>
        <v/>
      </c>
      <c r="N235" s="277"/>
    </row>
    <row r="236" spans="1:14" s="15" customFormat="1" hidden="1">
      <c r="A236" s="22">
        <v>270</v>
      </c>
      <c r="B236" s="272">
        <v>2500</v>
      </c>
      <c r="C236" s="1856" t="s">
        <v>220</v>
      </c>
      <c r="D236" s="1857"/>
      <c r="E236" s="310">
        <f t="shared" ref="E236:L240" si="57">SUMIF($B$607:$B$12313,$B236,E$607:E$12313)</f>
        <v>0</v>
      </c>
      <c r="F236" s="274">
        <f t="shared" si="57"/>
        <v>0</v>
      </c>
      <c r="G236" s="275">
        <f t="shared" si="57"/>
        <v>0</v>
      </c>
      <c r="H236" s="276">
        <f t="shared" si="57"/>
        <v>0</v>
      </c>
      <c r="I236" s="274">
        <f t="shared" si="57"/>
        <v>0</v>
      </c>
      <c r="J236" s="275">
        <f t="shared" si="57"/>
        <v>0</v>
      </c>
      <c r="K236" s="276">
        <f t="shared" si="57"/>
        <v>0</v>
      </c>
      <c r="L236" s="310">
        <f t="shared" si="57"/>
        <v>0</v>
      </c>
      <c r="M236" s="7" t="str">
        <f t="shared" si="42"/>
        <v/>
      </c>
      <c r="N236" s="277"/>
    </row>
    <row r="237" spans="1:14" s="15" customFormat="1" ht="18.75" hidden="1" customHeight="1">
      <c r="A237" s="22">
        <v>290</v>
      </c>
      <c r="B237" s="272">
        <v>2600</v>
      </c>
      <c r="C237" s="1862" t="s">
        <v>221</v>
      </c>
      <c r="D237" s="1863"/>
      <c r="E237" s="310">
        <f t="shared" si="57"/>
        <v>0</v>
      </c>
      <c r="F237" s="274">
        <f t="shared" si="57"/>
        <v>0</v>
      </c>
      <c r="G237" s="275">
        <f t="shared" si="57"/>
        <v>0</v>
      </c>
      <c r="H237" s="276">
        <f t="shared" si="57"/>
        <v>0</v>
      </c>
      <c r="I237" s="274">
        <f t="shared" si="57"/>
        <v>0</v>
      </c>
      <c r="J237" s="275">
        <f t="shared" si="57"/>
        <v>0</v>
      </c>
      <c r="K237" s="276">
        <f t="shared" si="57"/>
        <v>0</v>
      </c>
      <c r="L237" s="310">
        <f t="shared" si="57"/>
        <v>0</v>
      </c>
      <c r="M237" s="7" t="str">
        <f t="shared" si="42"/>
        <v/>
      </c>
      <c r="N237" s="277"/>
    </row>
    <row r="238" spans="1:14" s="15" customFormat="1" ht="18.75" hidden="1" customHeight="1">
      <c r="A238" s="39">
        <v>320</v>
      </c>
      <c r="B238" s="272">
        <v>2700</v>
      </c>
      <c r="C238" s="1862" t="s">
        <v>222</v>
      </c>
      <c r="D238" s="1863"/>
      <c r="E238" s="310">
        <f t="shared" si="57"/>
        <v>0</v>
      </c>
      <c r="F238" s="274">
        <f t="shared" si="57"/>
        <v>0</v>
      </c>
      <c r="G238" s="275">
        <f t="shared" si="57"/>
        <v>0</v>
      </c>
      <c r="H238" s="276">
        <f t="shared" si="57"/>
        <v>0</v>
      </c>
      <c r="I238" s="274">
        <f t="shared" si="57"/>
        <v>0</v>
      </c>
      <c r="J238" s="275">
        <f t="shared" si="57"/>
        <v>0</v>
      </c>
      <c r="K238" s="276">
        <f t="shared" si="57"/>
        <v>0</v>
      </c>
      <c r="L238" s="310">
        <f t="shared" si="57"/>
        <v>0</v>
      </c>
      <c r="M238" s="7" t="str">
        <f t="shared" si="42"/>
        <v/>
      </c>
      <c r="N238" s="277"/>
    </row>
    <row r="239" spans="1:14" s="15" customFormat="1" ht="30" hidden="1" customHeight="1">
      <c r="A239" s="22">
        <v>330</v>
      </c>
      <c r="B239" s="272">
        <v>2800</v>
      </c>
      <c r="C239" s="1862" t="s">
        <v>1656</v>
      </c>
      <c r="D239" s="1863"/>
      <c r="E239" s="310">
        <f t="shared" si="57"/>
        <v>0</v>
      </c>
      <c r="F239" s="274">
        <f t="shared" si="57"/>
        <v>0</v>
      </c>
      <c r="G239" s="275">
        <f t="shared" si="57"/>
        <v>0</v>
      </c>
      <c r="H239" s="276">
        <f t="shared" si="57"/>
        <v>0</v>
      </c>
      <c r="I239" s="274">
        <f t="shared" si="57"/>
        <v>0</v>
      </c>
      <c r="J239" s="275">
        <f t="shared" si="57"/>
        <v>0</v>
      </c>
      <c r="K239" s="276">
        <f t="shared" si="57"/>
        <v>0</v>
      </c>
      <c r="L239" s="310">
        <f t="shared" si="57"/>
        <v>0</v>
      </c>
      <c r="M239" s="7" t="str">
        <f t="shared" si="42"/>
        <v/>
      </c>
      <c r="N239" s="330"/>
    </row>
    <row r="240" spans="1:14" s="15" customFormat="1" ht="16.5" hidden="1" customHeight="1">
      <c r="A240" s="22">
        <v>350</v>
      </c>
      <c r="B240" s="272">
        <v>2900</v>
      </c>
      <c r="C240" s="1856" t="s">
        <v>223</v>
      </c>
      <c r="D240" s="1857"/>
      <c r="E240" s="310">
        <f t="shared" si="57"/>
        <v>0</v>
      </c>
      <c r="F240" s="274">
        <f t="shared" si="57"/>
        <v>0</v>
      </c>
      <c r="G240" s="275">
        <f t="shared" si="57"/>
        <v>0</v>
      </c>
      <c r="H240" s="276">
        <f t="shared" si="57"/>
        <v>0</v>
      </c>
      <c r="I240" s="274">
        <f t="shared" si="57"/>
        <v>0</v>
      </c>
      <c r="J240" s="275">
        <f t="shared" si="57"/>
        <v>0</v>
      </c>
      <c r="K240" s="276">
        <f t="shared" si="57"/>
        <v>0</v>
      </c>
      <c r="L240" s="310">
        <f t="shared" si="57"/>
        <v>0</v>
      </c>
      <c r="M240" s="7" t="str">
        <f t="shared" si="42"/>
        <v/>
      </c>
      <c r="N240" s="277"/>
    </row>
    <row r="241" spans="1:14" ht="18.75" hidden="1" customHeight="1">
      <c r="A241" s="23">
        <v>355</v>
      </c>
      <c r="B241" s="346"/>
      <c r="C241" s="279">
        <v>2910</v>
      </c>
      <c r="D241" s="347" t="s">
        <v>2048</v>
      </c>
      <c r="E241" s="281">
        <f t="shared" ref="E241:L248" si="58">SUMIF($C$607:$C$12313,$C241,E$607:E$12313)</f>
        <v>0</v>
      </c>
      <c r="F241" s="282">
        <f t="shared" si="58"/>
        <v>0</v>
      </c>
      <c r="G241" s="283">
        <f t="shared" si="58"/>
        <v>0</v>
      </c>
      <c r="H241" s="284">
        <f t="shared" si="58"/>
        <v>0</v>
      </c>
      <c r="I241" s="282">
        <f t="shared" si="58"/>
        <v>0</v>
      </c>
      <c r="J241" s="283">
        <f t="shared" si="58"/>
        <v>0</v>
      </c>
      <c r="K241" s="284">
        <f t="shared" si="58"/>
        <v>0</v>
      </c>
      <c r="L241" s="281">
        <f t="shared" si="58"/>
        <v>0</v>
      </c>
      <c r="M241" s="7" t="str">
        <f t="shared" si="42"/>
        <v/>
      </c>
      <c r="N241" s="277"/>
    </row>
    <row r="242" spans="1:14" ht="18.75" hidden="1" customHeight="1">
      <c r="A242" s="23">
        <v>355</v>
      </c>
      <c r="B242" s="346"/>
      <c r="C242" s="279">
        <v>2920</v>
      </c>
      <c r="D242" s="347" t="s">
        <v>224</v>
      </c>
      <c r="E242" s="281">
        <f t="shared" si="58"/>
        <v>0</v>
      </c>
      <c r="F242" s="282">
        <f t="shared" si="58"/>
        <v>0</v>
      </c>
      <c r="G242" s="283">
        <f t="shared" si="58"/>
        <v>0</v>
      </c>
      <c r="H242" s="284">
        <f t="shared" si="58"/>
        <v>0</v>
      </c>
      <c r="I242" s="282">
        <f t="shared" si="58"/>
        <v>0</v>
      </c>
      <c r="J242" s="283">
        <f t="shared" si="58"/>
        <v>0</v>
      </c>
      <c r="K242" s="284">
        <f t="shared" si="58"/>
        <v>0</v>
      </c>
      <c r="L242" s="281">
        <f t="shared" si="58"/>
        <v>0</v>
      </c>
      <c r="M242" s="7" t="str">
        <f t="shared" si="42"/>
        <v/>
      </c>
      <c r="N242" s="277"/>
    </row>
    <row r="243" spans="1:14" ht="31.5" hidden="1">
      <c r="A243" s="23">
        <v>375</v>
      </c>
      <c r="B243" s="346"/>
      <c r="C243" s="324">
        <v>2969</v>
      </c>
      <c r="D243" s="348" t="s">
        <v>225</v>
      </c>
      <c r="E243" s="326">
        <f t="shared" si="58"/>
        <v>0</v>
      </c>
      <c r="F243" s="327">
        <f t="shared" si="58"/>
        <v>0</v>
      </c>
      <c r="G243" s="328">
        <f t="shared" si="58"/>
        <v>0</v>
      </c>
      <c r="H243" s="329">
        <f t="shared" si="58"/>
        <v>0</v>
      </c>
      <c r="I243" s="327">
        <f t="shared" si="58"/>
        <v>0</v>
      </c>
      <c r="J243" s="328">
        <f t="shared" si="58"/>
        <v>0</v>
      </c>
      <c r="K243" s="329">
        <f t="shared" si="58"/>
        <v>0</v>
      </c>
      <c r="L243" s="326">
        <f t="shared" si="58"/>
        <v>0</v>
      </c>
      <c r="M243" s="7" t="str">
        <f t="shared" si="42"/>
        <v/>
      </c>
      <c r="N243" s="277"/>
    </row>
    <row r="244" spans="1:14" ht="31.5" hidden="1">
      <c r="A244" s="23">
        <v>380</v>
      </c>
      <c r="B244" s="346"/>
      <c r="C244" s="349">
        <v>2970</v>
      </c>
      <c r="D244" s="350" t="s">
        <v>226</v>
      </c>
      <c r="E244" s="351">
        <f t="shared" si="58"/>
        <v>0</v>
      </c>
      <c r="F244" s="352">
        <f t="shared" si="58"/>
        <v>0</v>
      </c>
      <c r="G244" s="353">
        <f t="shared" si="58"/>
        <v>0</v>
      </c>
      <c r="H244" s="354">
        <f t="shared" si="58"/>
        <v>0</v>
      </c>
      <c r="I244" s="352">
        <f t="shared" si="58"/>
        <v>0</v>
      </c>
      <c r="J244" s="353">
        <f t="shared" si="58"/>
        <v>0</v>
      </c>
      <c r="K244" s="354">
        <f t="shared" si="58"/>
        <v>0</v>
      </c>
      <c r="L244" s="351">
        <f t="shared" si="58"/>
        <v>0</v>
      </c>
      <c r="M244" s="7" t="str">
        <f t="shared" si="42"/>
        <v/>
      </c>
      <c r="N244" s="330"/>
    </row>
    <row r="245" spans="1:14" ht="18.75" hidden="1" customHeight="1">
      <c r="A245" s="23">
        <v>385</v>
      </c>
      <c r="B245" s="346"/>
      <c r="C245" s="333">
        <v>2989</v>
      </c>
      <c r="D245" s="355" t="s">
        <v>227</v>
      </c>
      <c r="E245" s="335">
        <f t="shared" si="58"/>
        <v>0</v>
      </c>
      <c r="F245" s="336">
        <f t="shared" si="58"/>
        <v>0</v>
      </c>
      <c r="G245" s="337">
        <f t="shared" si="58"/>
        <v>0</v>
      </c>
      <c r="H245" s="338">
        <f t="shared" si="58"/>
        <v>0</v>
      </c>
      <c r="I245" s="336">
        <f t="shared" si="58"/>
        <v>0</v>
      </c>
      <c r="J245" s="337">
        <f t="shared" si="58"/>
        <v>0</v>
      </c>
      <c r="K245" s="338">
        <f t="shared" si="58"/>
        <v>0</v>
      </c>
      <c r="L245" s="335">
        <f t="shared" si="58"/>
        <v>0</v>
      </c>
      <c r="M245" s="7" t="str">
        <f t="shared" si="42"/>
        <v/>
      </c>
      <c r="N245" s="277"/>
    </row>
    <row r="246" spans="1:14" ht="31.5" hidden="1" customHeight="1">
      <c r="A246" s="23">
        <v>390</v>
      </c>
      <c r="B246" s="292"/>
      <c r="C246" s="318">
        <v>2990</v>
      </c>
      <c r="D246" s="356" t="s">
        <v>2049</v>
      </c>
      <c r="E246" s="320">
        <f t="shared" si="58"/>
        <v>0</v>
      </c>
      <c r="F246" s="321">
        <f t="shared" si="58"/>
        <v>0</v>
      </c>
      <c r="G246" s="322">
        <f t="shared" si="58"/>
        <v>0</v>
      </c>
      <c r="H246" s="323">
        <f t="shared" si="58"/>
        <v>0</v>
      </c>
      <c r="I246" s="321">
        <f t="shared" si="58"/>
        <v>0</v>
      </c>
      <c r="J246" s="322">
        <f t="shared" si="58"/>
        <v>0</v>
      </c>
      <c r="K246" s="323">
        <f t="shared" si="58"/>
        <v>0</v>
      </c>
      <c r="L246" s="320">
        <f t="shared" si="58"/>
        <v>0</v>
      </c>
      <c r="M246" s="7" t="str">
        <f t="shared" si="42"/>
        <v/>
      </c>
      <c r="N246" s="277"/>
    </row>
    <row r="247" spans="1:14" ht="18.75" hidden="1" customHeight="1">
      <c r="A247" s="23">
        <v>390</v>
      </c>
      <c r="B247" s="292"/>
      <c r="C247" s="318">
        <v>2991</v>
      </c>
      <c r="D247" s="356" t="s">
        <v>228</v>
      </c>
      <c r="E247" s="320">
        <f t="shared" si="58"/>
        <v>0</v>
      </c>
      <c r="F247" s="321">
        <f t="shared" si="58"/>
        <v>0</v>
      </c>
      <c r="G247" s="322">
        <f t="shared" si="58"/>
        <v>0</v>
      </c>
      <c r="H247" s="323">
        <f t="shared" si="58"/>
        <v>0</v>
      </c>
      <c r="I247" s="321">
        <f t="shared" si="58"/>
        <v>0</v>
      </c>
      <c r="J247" s="322">
        <f t="shared" si="58"/>
        <v>0</v>
      </c>
      <c r="K247" s="323">
        <f t="shared" si="58"/>
        <v>0</v>
      </c>
      <c r="L247" s="320">
        <f t="shared" si="58"/>
        <v>0</v>
      </c>
      <c r="M247" s="7" t="str">
        <f t="shared" si="42"/>
        <v/>
      </c>
      <c r="N247" s="277"/>
    </row>
    <row r="248" spans="1:14" ht="18.75" hidden="1" customHeight="1">
      <c r="A248" s="23">
        <v>395</v>
      </c>
      <c r="B248" s="292"/>
      <c r="C248" s="285">
        <v>2992</v>
      </c>
      <c r="D248" s="357" t="s">
        <v>229</v>
      </c>
      <c r="E248" s="287">
        <f t="shared" si="58"/>
        <v>0</v>
      </c>
      <c r="F248" s="288">
        <f t="shared" si="58"/>
        <v>0</v>
      </c>
      <c r="G248" s="289">
        <f t="shared" si="58"/>
        <v>0</v>
      </c>
      <c r="H248" s="290">
        <f t="shared" si="58"/>
        <v>0</v>
      </c>
      <c r="I248" s="288">
        <f t="shared" si="58"/>
        <v>0</v>
      </c>
      <c r="J248" s="289">
        <f t="shared" si="58"/>
        <v>0</v>
      </c>
      <c r="K248" s="290">
        <f t="shared" si="58"/>
        <v>0</v>
      </c>
      <c r="L248" s="287">
        <f t="shared" si="58"/>
        <v>0</v>
      </c>
      <c r="M248" s="7" t="str">
        <f t="shared" si="42"/>
        <v/>
      </c>
      <c r="N248" s="277"/>
    </row>
    <row r="249" spans="1:14" s="15" customFormat="1" ht="18.75" hidden="1" customHeight="1">
      <c r="A249" s="18">
        <v>397</v>
      </c>
      <c r="B249" s="272">
        <v>3300</v>
      </c>
      <c r="C249" s="358" t="s">
        <v>2098</v>
      </c>
      <c r="D249" s="684"/>
      <c r="E249" s="310">
        <f t="shared" ref="E249:L249" si="59">SUMIF($B$607:$B$12313,$B249,E$607:E$12313)</f>
        <v>0</v>
      </c>
      <c r="F249" s="274">
        <f t="shared" si="59"/>
        <v>0</v>
      </c>
      <c r="G249" s="275">
        <f t="shared" si="59"/>
        <v>0</v>
      </c>
      <c r="H249" s="276">
        <f t="shared" si="59"/>
        <v>0</v>
      </c>
      <c r="I249" s="274">
        <f t="shared" si="59"/>
        <v>0</v>
      </c>
      <c r="J249" s="275">
        <f t="shared" si="59"/>
        <v>0</v>
      </c>
      <c r="K249" s="276">
        <f t="shared" si="59"/>
        <v>0</v>
      </c>
      <c r="L249" s="310">
        <f t="shared" si="59"/>
        <v>0</v>
      </c>
      <c r="M249" s="7" t="str">
        <f t="shared" si="42"/>
        <v/>
      </c>
      <c r="N249" s="277"/>
    </row>
    <row r="250" spans="1:14" ht="18.75" hidden="1" customHeight="1">
      <c r="A250" s="14">
        <v>398</v>
      </c>
      <c r="B250" s="291"/>
      <c r="C250" s="279">
        <v>3301</v>
      </c>
      <c r="D250" s="359" t="s">
        <v>230</v>
      </c>
      <c r="E250" s="281">
        <f t="shared" ref="E250:L254" si="60">SUMIF($C$607:$C$12313,$C250,E$607:E$12313)</f>
        <v>0</v>
      </c>
      <c r="F250" s="282">
        <f t="shared" si="60"/>
        <v>0</v>
      </c>
      <c r="G250" s="283">
        <f t="shared" si="60"/>
        <v>0</v>
      </c>
      <c r="H250" s="284">
        <f t="shared" si="60"/>
        <v>0</v>
      </c>
      <c r="I250" s="282">
        <f t="shared" si="60"/>
        <v>0</v>
      </c>
      <c r="J250" s="283">
        <f t="shared" si="60"/>
        <v>0</v>
      </c>
      <c r="K250" s="284">
        <f t="shared" si="60"/>
        <v>0</v>
      </c>
      <c r="L250" s="281">
        <f t="shared" si="60"/>
        <v>0</v>
      </c>
      <c r="M250" s="7" t="str">
        <f t="shared" si="42"/>
        <v/>
      </c>
      <c r="N250" s="277"/>
    </row>
    <row r="251" spans="1:14" ht="18.75" hidden="1" customHeight="1">
      <c r="A251" s="14">
        <v>399</v>
      </c>
      <c r="B251" s="291"/>
      <c r="C251" s="293">
        <v>3302</v>
      </c>
      <c r="D251" s="360" t="s">
        <v>715</v>
      </c>
      <c r="E251" s="295">
        <f t="shared" si="60"/>
        <v>0</v>
      </c>
      <c r="F251" s="296">
        <f t="shared" si="60"/>
        <v>0</v>
      </c>
      <c r="G251" s="297">
        <f t="shared" si="60"/>
        <v>0</v>
      </c>
      <c r="H251" s="298">
        <f t="shared" si="60"/>
        <v>0</v>
      </c>
      <c r="I251" s="296">
        <f t="shared" si="60"/>
        <v>0</v>
      </c>
      <c r="J251" s="297">
        <f t="shared" si="60"/>
        <v>0</v>
      </c>
      <c r="K251" s="298">
        <f t="shared" si="60"/>
        <v>0</v>
      </c>
      <c r="L251" s="295">
        <f t="shared" si="60"/>
        <v>0</v>
      </c>
      <c r="M251" s="7" t="str">
        <f t="shared" si="42"/>
        <v/>
      </c>
      <c r="N251" s="277"/>
    </row>
    <row r="252" spans="1:14" ht="18.75" hidden="1" customHeight="1">
      <c r="A252" s="14">
        <v>400</v>
      </c>
      <c r="B252" s="291"/>
      <c r="C252" s="293">
        <v>3303</v>
      </c>
      <c r="D252" s="360" t="s">
        <v>231</v>
      </c>
      <c r="E252" s="295">
        <f t="shared" si="60"/>
        <v>0</v>
      </c>
      <c r="F252" s="296">
        <f t="shared" si="60"/>
        <v>0</v>
      </c>
      <c r="G252" s="297">
        <f t="shared" si="60"/>
        <v>0</v>
      </c>
      <c r="H252" s="298">
        <f t="shared" si="60"/>
        <v>0</v>
      </c>
      <c r="I252" s="296">
        <f t="shared" si="60"/>
        <v>0</v>
      </c>
      <c r="J252" s="297">
        <f t="shared" si="60"/>
        <v>0</v>
      </c>
      <c r="K252" s="298">
        <f t="shared" si="60"/>
        <v>0</v>
      </c>
      <c r="L252" s="295">
        <f t="shared" si="60"/>
        <v>0</v>
      </c>
      <c r="M252" s="7" t="str">
        <f t="shared" si="42"/>
        <v/>
      </c>
      <c r="N252" s="277"/>
    </row>
    <row r="253" spans="1:14" ht="18.75" hidden="1" customHeight="1">
      <c r="A253" s="14">
        <v>401</v>
      </c>
      <c r="B253" s="291"/>
      <c r="C253" s="293">
        <v>3304</v>
      </c>
      <c r="D253" s="360" t="s">
        <v>232</v>
      </c>
      <c r="E253" s="295">
        <f t="shared" si="60"/>
        <v>0</v>
      </c>
      <c r="F253" s="296">
        <f t="shared" si="60"/>
        <v>0</v>
      </c>
      <c r="G253" s="297">
        <f t="shared" si="60"/>
        <v>0</v>
      </c>
      <c r="H253" s="298">
        <f t="shared" si="60"/>
        <v>0</v>
      </c>
      <c r="I253" s="296">
        <f t="shared" si="60"/>
        <v>0</v>
      </c>
      <c r="J253" s="297">
        <f t="shared" si="60"/>
        <v>0</v>
      </c>
      <c r="K253" s="298">
        <f t="shared" si="60"/>
        <v>0</v>
      </c>
      <c r="L253" s="295">
        <f t="shared" si="60"/>
        <v>0</v>
      </c>
      <c r="M253" s="7" t="str">
        <f t="shared" si="42"/>
        <v/>
      </c>
      <c r="N253" s="277"/>
    </row>
    <row r="254" spans="1:14" s="15" customFormat="1" ht="31.5" hidden="1" customHeight="1">
      <c r="A254" s="40">
        <v>404</v>
      </c>
      <c r="B254" s="291"/>
      <c r="C254" s="285">
        <v>3306</v>
      </c>
      <c r="D254" s="361" t="s">
        <v>1657</v>
      </c>
      <c r="E254" s="287">
        <f t="shared" si="60"/>
        <v>0</v>
      </c>
      <c r="F254" s="288">
        <f t="shared" si="60"/>
        <v>0</v>
      </c>
      <c r="G254" s="289">
        <f t="shared" si="60"/>
        <v>0</v>
      </c>
      <c r="H254" s="290">
        <f t="shared" si="60"/>
        <v>0</v>
      </c>
      <c r="I254" s="288">
        <f t="shared" si="60"/>
        <v>0</v>
      </c>
      <c r="J254" s="289">
        <f t="shared" si="60"/>
        <v>0</v>
      </c>
      <c r="K254" s="290">
        <f t="shared" si="60"/>
        <v>0</v>
      </c>
      <c r="L254" s="287">
        <f t="shared" si="60"/>
        <v>0</v>
      </c>
      <c r="M254" s="7" t="str">
        <f t="shared" ref="M254:M300" si="61">(IF($E254&lt;&gt;0,$M$2,IF($L254&lt;&gt;0,$M$2,"")))</f>
        <v/>
      </c>
      <c r="N254" s="277"/>
    </row>
    <row r="255" spans="1:14" s="15" customFormat="1" hidden="1">
      <c r="A255" s="40">
        <v>404</v>
      </c>
      <c r="B255" s="272">
        <v>3900</v>
      </c>
      <c r="C255" s="1856" t="s">
        <v>233</v>
      </c>
      <c r="D255" s="1857"/>
      <c r="E255" s="310">
        <f t="shared" ref="E255:L258" si="62">SUMIF($B$607:$B$12313,$B255,E$607:E$12313)</f>
        <v>0</v>
      </c>
      <c r="F255" s="274">
        <f t="shared" si="62"/>
        <v>0</v>
      </c>
      <c r="G255" s="275">
        <f t="shared" si="62"/>
        <v>0</v>
      </c>
      <c r="H255" s="276">
        <f t="shared" si="62"/>
        <v>0</v>
      </c>
      <c r="I255" s="274">
        <f t="shared" si="62"/>
        <v>0</v>
      </c>
      <c r="J255" s="275">
        <f t="shared" si="62"/>
        <v>0</v>
      </c>
      <c r="K255" s="276">
        <f t="shared" si="62"/>
        <v>0</v>
      </c>
      <c r="L255" s="310">
        <f t="shared" si="62"/>
        <v>0</v>
      </c>
      <c r="M255" s="7" t="str">
        <f t="shared" si="61"/>
        <v/>
      </c>
      <c r="N255" s="277"/>
    </row>
    <row r="256" spans="1:14" s="15" customFormat="1" hidden="1">
      <c r="A256" s="22">
        <v>440</v>
      </c>
      <c r="B256" s="272">
        <v>4000</v>
      </c>
      <c r="C256" s="1856" t="s">
        <v>234</v>
      </c>
      <c r="D256" s="1857"/>
      <c r="E256" s="310">
        <f t="shared" si="62"/>
        <v>0</v>
      </c>
      <c r="F256" s="274">
        <f t="shared" si="62"/>
        <v>0</v>
      </c>
      <c r="G256" s="275">
        <f t="shared" si="62"/>
        <v>0</v>
      </c>
      <c r="H256" s="276">
        <f t="shared" si="62"/>
        <v>0</v>
      </c>
      <c r="I256" s="274">
        <f t="shared" si="62"/>
        <v>0</v>
      </c>
      <c r="J256" s="275">
        <f t="shared" si="62"/>
        <v>0</v>
      </c>
      <c r="K256" s="276">
        <f t="shared" si="62"/>
        <v>0</v>
      </c>
      <c r="L256" s="310">
        <f t="shared" si="62"/>
        <v>0</v>
      </c>
      <c r="M256" s="7" t="str">
        <f t="shared" si="61"/>
        <v/>
      </c>
      <c r="N256" s="277"/>
    </row>
    <row r="257" spans="1:14" s="15" customFormat="1" hidden="1">
      <c r="A257" s="22">
        <v>450</v>
      </c>
      <c r="B257" s="272">
        <v>4100</v>
      </c>
      <c r="C257" s="1856" t="s">
        <v>235</v>
      </c>
      <c r="D257" s="1857"/>
      <c r="E257" s="310">
        <f t="shared" si="62"/>
        <v>0</v>
      </c>
      <c r="F257" s="274">
        <f t="shared" si="62"/>
        <v>0</v>
      </c>
      <c r="G257" s="275">
        <f t="shared" si="62"/>
        <v>0</v>
      </c>
      <c r="H257" s="276">
        <f t="shared" si="62"/>
        <v>0</v>
      </c>
      <c r="I257" s="274">
        <f t="shared" si="62"/>
        <v>0</v>
      </c>
      <c r="J257" s="275">
        <f t="shared" si="62"/>
        <v>0</v>
      </c>
      <c r="K257" s="276">
        <f t="shared" si="62"/>
        <v>0</v>
      </c>
      <c r="L257" s="310">
        <f t="shared" si="62"/>
        <v>0</v>
      </c>
      <c r="M257" s="7" t="str">
        <f t="shared" si="61"/>
        <v/>
      </c>
      <c r="N257" s="277"/>
    </row>
    <row r="258" spans="1:14" s="15" customFormat="1" hidden="1">
      <c r="A258" s="22">
        <v>495</v>
      </c>
      <c r="B258" s="272">
        <v>4200</v>
      </c>
      <c r="C258" s="1856" t="s">
        <v>236</v>
      </c>
      <c r="D258" s="1857"/>
      <c r="E258" s="310">
        <f t="shared" si="62"/>
        <v>0</v>
      </c>
      <c r="F258" s="274">
        <f t="shared" si="62"/>
        <v>0</v>
      </c>
      <c r="G258" s="275">
        <f t="shared" si="62"/>
        <v>0</v>
      </c>
      <c r="H258" s="276">
        <f t="shared" si="62"/>
        <v>0</v>
      </c>
      <c r="I258" s="274">
        <f t="shared" si="62"/>
        <v>0</v>
      </c>
      <c r="J258" s="275">
        <f t="shared" si="62"/>
        <v>0</v>
      </c>
      <c r="K258" s="276">
        <f t="shared" si="62"/>
        <v>0</v>
      </c>
      <c r="L258" s="310">
        <f t="shared" si="62"/>
        <v>0</v>
      </c>
      <c r="M258" s="7" t="str">
        <f t="shared" si="61"/>
        <v/>
      </c>
      <c r="N258" s="277"/>
    </row>
    <row r="259" spans="1:14" ht="18.75" hidden="1" customHeight="1">
      <c r="A259" s="23">
        <v>500</v>
      </c>
      <c r="B259" s="362"/>
      <c r="C259" s="279">
        <v>4201</v>
      </c>
      <c r="D259" s="280" t="s">
        <v>237</v>
      </c>
      <c r="E259" s="281">
        <f t="shared" ref="E259:L264" si="63">SUMIF($C$607:$C$12313,$C259,E$607:E$12313)</f>
        <v>0</v>
      </c>
      <c r="F259" s="282">
        <f t="shared" si="63"/>
        <v>0</v>
      </c>
      <c r="G259" s="283">
        <f t="shared" si="63"/>
        <v>0</v>
      </c>
      <c r="H259" s="284">
        <f t="shared" si="63"/>
        <v>0</v>
      </c>
      <c r="I259" s="282">
        <f t="shared" si="63"/>
        <v>0</v>
      </c>
      <c r="J259" s="283">
        <f t="shared" si="63"/>
        <v>0</v>
      </c>
      <c r="K259" s="284">
        <f t="shared" si="63"/>
        <v>0</v>
      </c>
      <c r="L259" s="281">
        <f t="shared" si="63"/>
        <v>0</v>
      </c>
      <c r="M259" s="7" t="str">
        <f t="shared" si="61"/>
        <v/>
      </c>
      <c r="N259" s="277"/>
    </row>
    <row r="260" spans="1:14" ht="18.75" hidden="1" customHeight="1">
      <c r="A260" s="23">
        <v>505</v>
      </c>
      <c r="B260" s="362"/>
      <c r="C260" s="293">
        <v>4202</v>
      </c>
      <c r="D260" s="363" t="s">
        <v>238</v>
      </c>
      <c r="E260" s="295">
        <f t="shared" si="63"/>
        <v>0</v>
      </c>
      <c r="F260" s="296">
        <f t="shared" si="63"/>
        <v>0</v>
      </c>
      <c r="G260" s="297">
        <f t="shared" si="63"/>
        <v>0</v>
      </c>
      <c r="H260" s="298">
        <f t="shared" si="63"/>
        <v>0</v>
      </c>
      <c r="I260" s="296">
        <f t="shared" si="63"/>
        <v>0</v>
      </c>
      <c r="J260" s="297">
        <f t="shared" si="63"/>
        <v>0</v>
      </c>
      <c r="K260" s="298">
        <f t="shared" si="63"/>
        <v>0</v>
      </c>
      <c r="L260" s="295">
        <f t="shared" si="63"/>
        <v>0</v>
      </c>
      <c r="M260" s="7" t="str">
        <f t="shared" si="61"/>
        <v/>
      </c>
      <c r="N260" s="277"/>
    </row>
    <row r="261" spans="1:14" ht="18.75" hidden="1" customHeight="1">
      <c r="A261" s="23">
        <v>510</v>
      </c>
      <c r="B261" s="362"/>
      <c r="C261" s="293">
        <v>4214</v>
      </c>
      <c r="D261" s="363" t="s">
        <v>239</v>
      </c>
      <c r="E261" s="295">
        <f t="shared" si="63"/>
        <v>0</v>
      </c>
      <c r="F261" s="296">
        <f t="shared" si="63"/>
        <v>0</v>
      </c>
      <c r="G261" s="297">
        <f t="shared" si="63"/>
        <v>0</v>
      </c>
      <c r="H261" s="298">
        <f t="shared" si="63"/>
        <v>0</v>
      </c>
      <c r="I261" s="296">
        <f t="shared" si="63"/>
        <v>0</v>
      </c>
      <c r="J261" s="297">
        <f t="shared" si="63"/>
        <v>0</v>
      </c>
      <c r="K261" s="298">
        <f t="shared" si="63"/>
        <v>0</v>
      </c>
      <c r="L261" s="295">
        <f t="shared" si="63"/>
        <v>0</v>
      </c>
      <c r="M261" s="7" t="str">
        <f t="shared" si="61"/>
        <v/>
      </c>
      <c r="N261" s="277"/>
    </row>
    <row r="262" spans="1:14" ht="18.75" hidden="1" customHeight="1">
      <c r="A262" s="23">
        <v>515</v>
      </c>
      <c r="B262" s="362"/>
      <c r="C262" s="293">
        <v>4217</v>
      </c>
      <c r="D262" s="363" t="s">
        <v>240</v>
      </c>
      <c r="E262" s="295">
        <f t="shared" si="63"/>
        <v>0</v>
      </c>
      <c r="F262" s="296">
        <f t="shared" si="63"/>
        <v>0</v>
      </c>
      <c r="G262" s="297">
        <f t="shared" si="63"/>
        <v>0</v>
      </c>
      <c r="H262" s="298">
        <f t="shared" si="63"/>
        <v>0</v>
      </c>
      <c r="I262" s="296">
        <f t="shared" si="63"/>
        <v>0</v>
      </c>
      <c r="J262" s="297">
        <f t="shared" si="63"/>
        <v>0</v>
      </c>
      <c r="K262" s="298">
        <f t="shared" si="63"/>
        <v>0</v>
      </c>
      <c r="L262" s="295">
        <f t="shared" si="63"/>
        <v>0</v>
      </c>
      <c r="M262" s="7" t="str">
        <f t="shared" si="61"/>
        <v/>
      </c>
      <c r="N262" s="277"/>
    </row>
    <row r="263" spans="1:14" ht="18.75" hidden="1" customHeight="1">
      <c r="A263" s="23">
        <v>520</v>
      </c>
      <c r="B263" s="362"/>
      <c r="C263" s="293">
        <v>4218</v>
      </c>
      <c r="D263" s="294" t="s">
        <v>241</v>
      </c>
      <c r="E263" s="295">
        <f t="shared" si="63"/>
        <v>0</v>
      </c>
      <c r="F263" s="296">
        <f t="shared" si="63"/>
        <v>0</v>
      </c>
      <c r="G263" s="297">
        <f t="shared" si="63"/>
        <v>0</v>
      </c>
      <c r="H263" s="298">
        <f t="shared" si="63"/>
        <v>0</v>
      </c>
      <c r="I263" s="296">
        <f t="shared" si="63"/>
        <v>0</v>
      </c>
      <c r="J263" s="297">
        <f t="shared" si="63"/>
        <v>0</v>
      </c>
      <c r="K263" s="298">
        <f t="shared" si="63"/>
        <v>0</v>
      </c>
      <c r="L263" s="295">
        <f t="shared" si="63"/>
        <v>0</v>
      </c>
      <c r="M263" s="7" t="str">
        <f t="shared" si="61"/>
        <v/>
      </c>
      <c r="N263" s="277"/>
    </row>
    <row r="264" spans="1:14" ht="18.75" hidden="1" customHeight="1">
      <c r="A264" s="23">
        <v>525</v>
      </c>
      <c r="B264" s="362"/>
      <c r="C264" s="285">
        <v>4219</v>
      </c>
      <c r="D264" s="343" t="s">
        <v>242</v>
      </c>
      <c r="E264" s="287">
        <f t="shared" si="63"/>
        <v>0</v>
      </c>
      <c r="F264" s="288">
        <f t="shared" si="63"/>
        <v>0</v>
      </c>
      <c r="G264" s="289">
        <f t="shared" si="63"/>
        <v>0</v>
      </c>
      <c r="H264" s="290">
        <f t="shared" si="63"/>
        <v>0</v>
      </c>
      <c r="I264" s="288">
        <f t="shared" si="63"/>
        <v>0</v>
      </c>
      <c r="J264" s="289">
        <f t="shared" si="63"/>
        <v>0</v>
      </c>
      <c r="K264" s="290">
        <f t="shared" si="63"/>
        <v>0</v>
      </c>
      <c r="L264" s="287">
        <f t="shared" si="63"/>
        <v>0</v>
      </c>
      <c r="M264" s="7" t="str">
        <f t="shared" si="61"/>
        <v/>
      </c>
      <c r="N264" s="277"/>
    </row>
    <row r="265" spans="1:14" s="15" customFormat="1" hidden="1">
      <c r="A265" s="22">
        <v>635</v>
      </c>
      <c r="B265" s="272">
        <v>4300</v>
      </c>
      <c r="C265" s="1856" t="s">
        <v>1661</v>
      </c>
      <c r="D265" s="1857"/>
      <c r="E265" s="310">
        <f t="shared" ref="E265:L265" si="64">SUMIF($B$607:$B$12313,$B265,E$607:E$12313)</f>
        <v>0</v>
      </c>
      <c r="F265" s="274">
        <f t="shared" si="64"/>
        <v>0</v>
      </c>
      <c r="G265" s="275">
        <f t="shared" si="64"/>
        <v>0</v>
      </c>
      <c r="H265" s="276">
        <f t="shared" si="64"/>
        <v>0</v>
      </c>
      <c r="I265" s="274">
        <f t="shared" si="64"/>
        <v>0</v>
      </c>
      <c r="J265" s="275">
        <f t="shared" si="64"/>
        <v>0</v>
      </c>
      <c r="K265" s="276">
        <f t="shared" si="64"/>
        <v>0</v>
      </c>
      <c r="L265" s="310">
        <f t="shared" si="64"/>
        <v>0</v>
      </c>
      <c r="M265" s="7" t="str">
        <f t="shared" si="61"/>
        <v/>
      </c>
      <c r="N265" s="277"/>
    </row>
    <row r="266" spans="1:14" ht="18.75" hidden="1" customHeight="1">
      <c r="A266" s="23">
        <v>640</v>
      </c>
      <c r="B266" s="362"/>
      <c r="C266" s="279">
        <v>4301</v>
      </c>
      <c r="D266" s="311" t="s">
        <v>243</v>
      </c>
      <c r="E266" s="281">
        <f t="shared" ref="E266:L268" si="65">SUMIF($C$607:$C$12313,$C266,E$607:E$12313)</f>
        <v>0</v>
      </c>
      <c r="F266" s="282">
        <f t="shared" si="65"/>
        <v>0</v>
      </c>
      <c r="G266" s="283">
        <f t="shared" si="65"/>
        <v>0</v>
      </c>
      <c r="H266" s="284">
        <f t="shared" si="65"/>
        <v>0</v>
      </c>
      <c r="I266" s="282">
        <f t="shared" si="65"/>
        <v>0</v>
      </c>
      <c r="J266" s="283">
        <f t="shared" si="65"/>
        <v>0</v>
      </c>
      <c r="K266" s="284">
        <f t="shared" si="65"/>
        <v>0</v>
      </c>
      <c r="L266" s="281">
        <f t="shared" si="65"/>
        <v>0</v>
      </c>
      <c r="M266" s="7" t="str">
        <f t="shared" si="61"/>
        <v/>
      </c>
      <c r="N266" s="277"/>
    </row>
    <row r="267" spans="1:14" ht="18.75" hidden="1" customHeight="1">
      <c r="A267" s="23">
        <v>645</v>
      </c>
      <c r="B267" s="362"/>
      <c r="C267" s="293">
        <v>4302</v>
      </c>
      <c r="D267" s="363" t="s">
        <v>244</v>
      </c>
      <c r="E267" s="295">
        <f t="shared" si="65"/>
        <v>0</v>
      </c>
      <c r="F267" s="296">
        <f t="shared" si="65"/>
        <v>0</v>
      </c>
      <c r="G267" s="297">
        <f t="shared" si="65"/>
        <v>0</v>
      </c>
      <c r="H267" s="298">
        <f t="shared" si="65"/>
        <v>0</v>
      </c>
      <c r="I267" s="296">
        <f t="shared" si="65"/>
        <v>0</v>
      </c>
      <c r="J267" s="297">
        <f t="shared" si="65"/>
        <v>0</v>
      </c>
      <c r="K267" s="298">
        <f t="shared" si="65"/>
        <v>0</v>
      </c>
      <c r="L267" s="295">
        <f t="shared" si="65"/>
        <v>0</v>
      </c>
      <c r="M267" s="7" t="str">
        <f t="shared" si="61"/>
        <v/>
      </c>
      <c r="N267" s="277"/>
    </row>
    <row r="268" spans="1:14" ht="18.75" hidden="1" customHeight="1">
      <c r="A268" s="23">
        <v>650</v>
      </c>
      <c r="B268" s="362"/>
      <c r="C268" s="285">
        <v>4309</v>
      </c>
      <c r="D268" s="301" t="s">
        <v>245</v>
      </c>
      <c r="E268" s="287">
        <f t="shared" si="65"/>
        <v>0</v>
      </c>
      <c r="F268" s="288">
        <f t="shared" si="65"/>
        <v>0</v>
      </c>
      <c r="G268" s="289">
        <f t="shared" si="65"/>
        <v>0</v>
      </c>
      <c r="H268" s="290">
        <f t="shared" si="65"/>
        <v>0</v>
      </c>
      <c r="I268" s="288">
        <f t="shared" si="65"/>
        <v>0</v>
      </c>
      <c r="J268" s="289">
        <f t="shared" si="65"/>
        <v>0</v>
      </c>
      <c r="K268" s="290">
        <f t="shared" si="65"/>
        <v>0</v>
      </c>
      <c r="L268" s="287">
        <f t="shared" si="65"/>
        <v>0</v>
      </c>
      <c r="M268" s="7" t="str">
        <f t="shared" si="61"/>
        <v/>
      </c>
      <c r="N268" s="277"/>
    </row>
    <row r="269" spans="1:14" s="15" customFormat="1" hidden="1">
      <c r="A269" s="22">
        <v>655</v>
      </c>
      <c r="B269" s="272">
        <v>4400</v>
      </c>
      <c r="C269" s="1856" t="s">
        <v>1658</v>
      </c>
      <c r="D269" s="1857"/>
      <c r="E269" s="310">
        <f t="shared" ref="E269:L272" si="66">SUMIF($B$607:$B$12313,$B269,E$607:E$12313)</f>
        <v>0</v>
      </c>
      <c r="F269" s="274">
        <f t="shared" si="66"/>
        <v>0</v>
      </c>
      <c r="G269" s="275">
        <f t="shared" si="66"/>
        <v>0</v>
      </c>
      <c r="H269" s="276">
        <f t="shared" si="66"/>
        <v>0</v>
      </c>
      <c r="I269" s="274">
        <f t="shared" si="66"/>
        <v>0</v>
      </c>
      <c r="J269" s="275">
        <f t="shared" si="66"/>
        <v>0</v>
      </c>
      <c r="K269" s="276">
        <f t="shared" si="66"/>
        <v>0</v>
      </c>
      <c r="L269" s="310">
        <f t="shared" si="66"/>
        <v>0</v>
      </c>
      <c r="M269" s="7" t="str">
        <f t="shared" si="61"/>
        <v/>
      </c>
      <c r="N269" s="277"/>
    </row>
    <row r="270" spans="1:14" s="15" customFormat="1" hidden="1">
      <c r="A270" s="22">
        <v>665</v>
      </c>
      <c r="B270" s="272">
        <v>4500</v>
      </c>
      <c r="C270" s="1856" t="s">
        <v>1659</v>
      </c>
      <c r="D270" s="1857"/>
      <c r="E270" s="310">
        <f t="shared" si="66"/>
        <v>0</v>
      </c>
      <c r="F270" s="274">
        <f t="shared" si="66"/>
        <v>0</v>
      </c>
      <c r="G270" s="275">
        <f t="shared" si="66"/>
        <v>0</v>
      </c>
      <c r="H270" s="276">
        <f t="shared" si="66"/>
        <v>0</v>
      </c>
      <c r="I270" s="274">
        <f t="shared" si="66"/>
        <v>0</v>
      </c>
      <c r="J270" s="275">
        <f t="shared" si="66"/>
        <v>0</v>
      </c>
      <c r="K270" s="276">
        <f t="shared" si="66"/>
        <v>0</v>
      </c>
      <c r="L270" s="310">
        <f t="shared" si="66"/>
        <v>0</v>
      </c>
      <c r="M270" s="7" t="str">
        <f t="shared" si="61"/>
        <v/>
      </c>
      <c r="N270" s="277"/>
    </row>
    <row r="271" spans="1:14" s="15" customFormat="1" ht="18.75" hidden="1" customHeight="1">
      <c r="A271" s="22">
        <v>675</v>
      </c>
      <c r="B271" s="272">
        <v>4600</v>
      </c>
      <c r="C271" s="1862" t="s">
        <v>246</v>
      </c>
      <c r="D271" s="1863"/>
      <c r="E271" s="310">
        <f t="shared" si="66"/>
        <v>0</v>
      </c>
      <c r="F271" s="274">
        <f t="shared" si="66"/>
        <v>0</v>
      </c>
      <c r="G271" s="275">
        <f t="shared" si="66"/>
        <v>0</v>
      </c>
      <c r="H271" s="276">
        <f t="shared" si="66"/>
        <v>0</v>
      </c>
      <c r="I271" s="274">
        <f t="shared" si="66"/>
        <v>0</v>
      </c>
      <c r="J271" s="275">
        <f t="shared" si="66"/>
        <v>0</v>
      </c>
      <c r="K271" s="276">
        <f t="shared" si="66"/>
        <v>0</v>
      </c>
      <c r="L271" s="310">
        <f t="shared" si="66"/>
        <v>0</v>
      </c>
      <c r="M271" s="7" t="str">
        <f t="shared" si="61"/>
        <v/>
      </c>
      <c r="N271" s="330"/>
    </row>
    <row r="272" spans="1:14" s="15" customFormat="1" hidden="1">
      <c r="A272" s="22">
        <v>685</v>
      </c>
      <c r="B272" s="272">
        <v>4900</v>
      </c>
      <c r="C272" s="1856" t="s">
        <v>273</v>
      </c>
      <c r="D272" s="1857"/>
      <c r="E272" s="310">
        <f t="shared" si="66"/>
        <v>0</v>
      </c>
      <c r="F272" s="274">
        <f t="shared" si="66"/>
        <v>0</v>
      </c>
      <c r="G272" s="275">
        <f t="shared" si="66"/>
        <v>0</v>
      </c>
      <c r="H272" s="276">
        <f t="shared" si="66"/>
        <v>0</v>
      </c>
      <c r="I272" s="274">
        <f t="shared" si="66"/>
        <v>0</v>
      </c>
      <c r="J272" s="275">
        <f t="shared" si="66"/>
        <v>0</v>
      </c>
      <c r="K272" s="276">
        <f t="shared" si="66"/>
        <v>0</v>
      </c>
      <c r="L272" s="310">
        <f t="shared" si="66"/>
        <v>0</v>
      </c>
      <c r="M272" s="7" t="str">
        <f t="shared" si="61"/>
        <v/>
      </c>
      <c r="N272" s="330"/>
    </row>
    <row r="273" spans="1:14" ht="18.75" hidden="1" customHeight="1">
      <c r="A273" s="23">
        <v>690</v>
      </c>
      <c r="B273" s="362"/>
      <c r="C273" s="279">
        <v>4901</v>
      </c>
      <c r="D273" s="364" t="s">
        <v>274</v>
      </c>
      <c r="E273" s="281">
        <f t="shared" ref="E273:L274" si="67">SUMIF($C$607:$C$12313,$C273,E$607:E$12313)</f>
        <v>0</v>
      </c>
      <c r="F273" s="282">
        <f t="shared" si="67"/>
        <v>0</v>
      </c>
      <c r="G273" s="283">
        <f t="shared" si="67"/>
        <v>0</v>
      </c>
      <c r="H273" s="284">
        <f t="shared" si="67"/>
        <v>0</v>
      </c>
      <c r="I273" s="282">
        <f t="shared" si="67"/>
        <v>0</v>
      </c>
      <c r="J273" s="283">
        <f t="shared" si="67"/>
        <v>0</v>
      </c>
      <c r="K273" s="284">
        <f t="shared" si="67"/>
        <v>0</v>
      </c>
      <c r="L273" s="281">
        <f t="shared" si="67"/>
        <v>0</v>
      </c>
      <c r="M273" s="7" t="str">
        <f t="shared" si="61"/>
        <v/>
      </c>
      <c r="N273" s="330"/>
    </row>
    <row r="274" spans="1:14" ht="18.75" hidden="1" customHeight="1">
      <c r="A274" s="23">
        <v>695</v>
      </c>
      <c r="B274" s="362"/>
      <c r="C274" s="285">
        <v>4902</v>
      </c>
      <c r="D274" s="301" t="s">
        <v>275</v>
      </c>
      <c r="E274" s="287">
        <f t="shared" si="67"/>
        <v>0</v>
      </c>
      <c r="F274" s="288">
        <f t="shared" si="67"/>
        <v>0</v>
      </c>
      <c r="G274" s="289">
        <f t="shared" si="67"/>
        <v>0</v>
      </c>
      <c r="H274" s="290">
        <f t="shared" si="67"/>
        <v>0</v>
      </c>
      <c r="I274" s="288">
        <f t="shared" si="67"/>
        <v>0</v>
      </c>
      <c r="J274" s="289">
        <f t="shared" si="67"/>
        <v>0</v>
      </c>
      <c r="K274" s="290">
        <f t="shared" si="67"/>
        <v>0</v>
      </c>
      <c r="L274" s="287">
        <f t="shared" si="67"/>
        <v>0</v>
      </c>
      <c r="M274" s="7" t="str">
        <f t="shared" si="61"/>
        <v/>
      </c>
      <c r="N274" s="277"/>
    </row>
    <row r="275" spans="1:14" s="41" customFormat="1" hidden="1">
      <c r="A275" s="22">
        <v>700</v>
      </c>
      <c r="B275" s="365">
        <v>5100</v>
      </c>
      <c r="C275" s="1854" t="s">
        <v>247</v>
      </c>
      <c r="D275" s="1855"/>
      <c r="E275" s="310">
        <f t="shared" ref="E275:L276" si="68">SUMIF($B$607:$B$12313,$B275,E$607:E$12313)</f>
        <v>0</v>
      </c>
      <c r="F275" s="274">
        <f t="shared" si="68"/>
        <v>0</v>
      </c>
      <c r="G275" s="275">
        <f t="shared" si="68"/>
        <v>0</v>
      </c>
      <c r="H275" s="276">
        <f t="shared" si="68"/>
        <v>0</v>
      </c>
      <c r="I275" s="274">
        <f t="shared" si="68"/>
        <v>0</v>
      </c>
      <c r="J275" s="275">
        <f t="shared" si="68"/>
        <v>0</v>
      </c>
      <c r="K275" s="276">
        <f t="shared" si="68"/>
        <v>0</v>
      </c>
      <c r="L275" s="310">
        <f t="shared" si="68"/>
        <v>0</v>
      </c>
      <c r="M275" s="7" t="str">
        <f t="shared" si="61"/>
        <v/>
      </c>
      <c r="N275" s="277"/>
    </row>
    <row r="276" spans="1:14" s="41" customFormat="1">
      <c r="A276" s="22">
        <v>710</v>
      </c>
      <c r="B276" s="365">
        <v>5200</v>
      </c>
      <c r="C276" s="1854" t="s">
        <v>248</v>
      </c>
      <c r="D276" s="1855"/>
      <c r="E276" s="310">
        <f t="shared" si="68"/>
        <v>2500</v>
      </c>
      <c r="F276" s="274">
        <f t="shared" si="68"/>
        <v>0</v>
      </c>
      <c r="G276" s="275">
        <f t="shared" si="68"/>
        <v>2500</v>
      </c>
      <c r="H276" s="276">
        <f t="shared" si="68"/>
        <v>0</v>
      </c>
      <c r="I276" s="274">
        <f t="shared" si="68"/>
        <v>0</v>
      </c>
      <c r="J276" s="275">
        <f t="shared" si="68"/>
        <v>0</v>
      </c>
      <c r="K276" s="276">
        <f t="shared" si="68"/>
        <v>0</v>
      </c>
      <c r="L276" s="310">
        <f t="shared" si="68"/>
        <v>0</v>
      </c>
      <c r="M276" s="7">
        <f t="shared" si="61"/>
        <v>1</v>
      </c>
      <c r="N276" s="277"/>
    </row>
    <row r="277" spans="1:14" s="42" customFormat="1" ht="18.75" hidden="1" customHeight="1">
      <c r="A277" s="23">
        <v>715</v>
      </c>
      <c r="B277" s="366"/>
      <c r="C277" s="367">
        <v>5201</v>
      </c>
      <c r="D277" s="368" t="s">
        <v>249</v>
      </c>
      <c r="E277" s="281">
        <f t="shared" ref="E277:L283" si="69">SUMIF($C$607:$C$12313,$C277,E$607:E$12313)</f>
        <v>0</v>
      </c>
      <c r="F277" s="282">
        <f t="shared" si="69"/>
        <v>0</v>
      </c>
      <c r="G277" s="283">
        <f t="shared" si="69"/>
        <v>0</v>
      </c>
      <c r="H277" s="284">
        <f t="shared" si="69"/>
        <v>0</v>
      </c>
      <c r="I277" s="282">
        <f t="shared" si="69"/>
        <v>0</v>
      </c>
      <c r="J277" s="283">
        <f t="shared" si="69"/>
        <v>0</v>
      </c>
      <c r="K277" s="284">
        <f t="shared" si="69"/>
        <v>0</v>
      </c>
      <c r="L277" s="281">
        <f t="shared" si="69"/>
        <v>0</v>
      </c>
      <c r="M277" s="7" t="str">
        <f t="shared" si="61"/>
        <v/>
      </c>
      <c r="N277" s="277"/>
    </row>
    <row r="278" spans="1:14" s="42" customFormat="1" ht="18.75" hidden="1" customHeight="1">
      <c r="A278" s="23">
        <v>720</v>
      </c>
      <c r="B278" s="366"/>
      <c r="C278" s="369">
        <v>5202</v>
      </c>
      <c r="D278" s="370" t="s">
        <v>250</v>
      </c>
      <c r="E278" s="295">
        <f t="shared" si="69"/>
        <v>0</v>
      </c>
      <c r="F278" s="296">
        <f t="shared" si="69"/>
        <v>0</v>
      </c>
      <c r="G278" s="297">
        <f t="shared" si="69"/>
        <v>0</v>
      </c>
      <c r="H278" s="298">
        <f t="shared" si="69"/>
        <v>0</v>
      </c>
      <c r="I278" s="296">
        <f t="shared" si="69"/>
        <v>0</v>
      </c>
      <c r="J278" s="297">
        <f t="shared" si="69"/>
        <v>0</v>
      </c>
      <c r="K278" s="298">
        <f t="shared" si="69"/>
        <v>0</v>
      </c>
      <c r="L278" s="295">
        <f t="shared" si="69"/>
        <v>0</v>
      </c>
      <c r="M278" s="7" t="str">
        <f t="shared" si="61"/>
        <v/>
      </c>
      <c r="N278" s="277"/>
    </row>
    <row r="279" spans="1:14" s="42" customFormat="1" ht="18.75" customHeight="1">
      <c r="A279" s="23">
        <v>725</v>
      </c>
      <c r="B279" s="366"/>
      <c r="C279" s="369">
        <v>5203</v>
      </c>
      <c r="D279" s="370" t="s">
        <v>618</v>
      </c>
      <c r="E279" s="295">
        <f t="shared" si="69"/>
        <v>2500</v>
      </c>
      <c r="F279" s="296">
        <f t="shared" si="69"/>
        <v>0</v>
      </c>
      <c r="G279" s="297">
        <f t="shared" si="69"/>
        <v>2500</v>
      </c>
      <c r="H279" s="298">
        <f t="shared" si="69"/>
        <v>0</v>
      </c>
      <c r="I279" s="296">
        <f t="shared" si="69"/>
        <v>0</v>
      </c>
      <c r="J279" s="297">
        <f t="shared" si="69"/>
        <v>0</v>
      </c>
      <c r="K279" s="298">
        <f t="shared" si="69"/>
        <v>0</v>
      </c>
      <c r="L279" s="295">
        <f t="shared" si="69"/>
        <v>0</v>
      </c>
      <c r="M279" s="7">
        <f t="shared" si="61"/>
        <v>1</v>
      </c>
      <c r="N279" s="277"/>
    </row>
    <row r="280" spans="1:14" s="42" customFormat="1" ht="18.75" hidden="1" customHeight="1">
      <c r="A280" s="23">
        <v>730</v>
      </c>
      <c r="B280" s="366"/>
      <c r="C280" s="369">
        <v>5204</v>
      </c>
      <c r="D280" s="370" t="s">
        <v>619</v>
      </c>
      <c r="E280" s="295">
        <f t="shared" si="69"/>
        <v>0</v>
      </c>
      <c r="F280" s="296">
        <f t="shared" si="69"/>
        <v>0</v>
      </c>
      <c r="G280" s="297">
        <f t="shared" si="69"/>
        <v>0</v>
      </c>
      <c r="H280" s="298">
        <f t="shared" si="69"/>
        <v>0</v>
      </c>
      <c r="I280" s="296">
        <f t="shared" si="69"/>
        <v>0</v>
      </c>
      <c r="J280" s="297">
        <f t="shared" si="69"/>
        <v>0</v>
      </c>
      <c r="K280" s="298">
        <f t="shared" si="69"/>
        <v>0</v>
      </c>
      <c r="L280" s="295">
        <f t="shared" si="69"/>
        <v>0</v>
      </c>
      <c r="M280" s="7" t="str">
        <f t="shared" si="61"/>
        <v/>
      </c>
      <c r="N280" s="277"/>
    </row>
    <row r="281" spans="1:14" s="42" customFormat="1" ht="18.75" hidden="1" customHeight="1">
      <c r="A281" s="23">
        <v>735</v>
      </c>
      <c r="B281" s="366"/>
      <c r="C281" s="369">
        <v>5205</v>
      </c>
      <c r="D281" s="370" t="s">
        <v>620</v>
      </c>
      <c r="E281" s="295">
        <f t="shared" si="69"/>
        <v>0</v>
      </c>
      <c r="F281" s="296">
        <f t="shared" si="69"/>
        <v>0</v>
      </c>
      <c r="G281" s="297">
        <f t="shared" si="69"/>
        <v>0</v>
      </c>
      <c r="H281" s="298">
        <f t="shared" si="69"/>
        <v>0</v>
      </c>
      <c r="I281" s="296">
        <f t="shared" si="69"/>
        <v>0</v>
      </c>
      <c r="J281" s="297">
        <f t="shared" si="69"/>
        <v>0</v>
      </c>
      <c r="K281" s="298">
        <f t="shared" si="69"/>
        <v>0</v>
      </c>
      <c r="L281" s="295">
        <f t="shared" si="69"/>
        <v>0</v>
      </c>
      <c r="M281" s="7" t="str">
        <f t="shared" si="61"/>
        <v/>
      </c>
      <c r="N281" s="277"/>
    </row>
    <row r="282" spans="1:14" s="42" customFormat="1" ht="18.75" hidden="1" customHeight="1">
      <c r="A282" s="23">
        <v>740</v>
      </c>
      <c r="B282" s="366"/>
      <c r="C282" s="369">
        <v>5206</v>
      </c>
      <c r="D282" s="370" t="s">
        <v>621</v>
      </c>
      <c r="E282" s="295">
        <f t="shared" si="69"/>
        <v>0</v>
      </c>
      <c r="F282" s="296">
        <f t="shared" si="69"/>
        <v>0</v>
      </c>
      <c r="G282" s="297">
        <f t="shared" si="69"/>
        <v>0</v>
      </c>
      <c r="H282" s="298">
        <f t="shared" si="69"/>
        <v>0</v>
      </c>
      <c r="I282" s="296">
        <f t="shared" si="69"/>
        <v>0</v>
      </c>
      <c r="J282" s="297">
        <f t="shared" si="69"/>
        <v>0</v>
      </c>
      <c r="K282" s="298">
        <f t="shared" si="69"/>
        <v>0</v>
      </c>
      <c r="L282" s="295">
        <f t="shared" si="69"/>
        <v>0</v>
      </c>
      <c r="M282" s="7" t="str">
        <f t="shared" si="61"/>
        <v/>
      </c>
      <c r="N282" s="277"/>
    </row>
    <row r="283" spans="1:14" s="42" customFormat="1" ht="18.75" hidden="1" customHeight="1">
      <c r="A283" s="23">
        <v>745</v>
      </c>
      <c r="B283" s="366"/>
      <c r="C283" s="371">
        <v>5219</v>
      </c>
      <c r="D283" s="372" t="s">
        <v>622</v>
      </c>
      <c r="E283" s="287">
        <f t="shared" si="69"/>
        <v>0</v>
      </c>
      <c r="F283" s="288">
        <f t="shared" si="69"/>
        <v>0</v>
      </c>
      <c r="G283" s="289">
        <f t="shared" si="69"/>
        <v>0</v>
      </c>
      <c r="H283" s="290">
        <f t="shared" si="69"/>
        <v>0</v>
      </c>
      <c r="I283" s="288">
        <f t="shared" si="69"/>
        <v>0</v>
      </c>
      <c r="J283" s="289">
        <f t="shared" si="69"/>
        <v>0</v>
      </c>
      <c r="K283" s="290">
        <f t="shared" si="69"/>
        <v>0</v>
      </c>
      <c r="L283" s="287">
        <f t="shared" si="69"/>
        <v>0</v>
      </c>
      <c r="M283" s="7" t="str">
        <f t="shared" si="61"/>
        <v/>
      </c>
      <c r="N283" s="277"/>
    </row>
    <row r="284" spans="1:14" s="41" customFormat="1" hidden="1">
      <c r="A284" s="22">
        <v>750</v>
      </c>
      <c r="B284" s="365">
        <v>5300</v>
      </c>
      <c r="C284" s="1854" t="s">
        <v>623</v>
      </c>
      <c r="D284" s="1855"/>
      <c r="E284" s="310">
        <f t="shared" ref="E284:L284" si="70">SUMIF($B$607:$B$12313,$B284,E$607:E$12313)</f>
        <v>0</v>
      </c>
      <c r="F284" s="274">
        <f t="shared" si="70"/>
        <v>0</v>
      </c>
      <c r="G284" s="275">
        <f t="shared" si="70"/>
        <v>0</v>
      </c>
      <c r="H284" s="276">
        <f t="shared" si="70"/>
        <v>0</v>
      </c>
      <c r="I284" s="274">
        <f t="shared" si="70"/>
        <v>0</v>
      </c>
      <c r="J284" s="275">
        <f t="shared" si="70"/>
        <v>0</v>
      </c>
      <c r="K284" s="276">
        <f t="shared" si="70"/>
        <v>0</v>
      </c>
      <c r="L284" s="310">
        <f t="shared" si="70"/>
        <v>0</v>
      </c>
      <c r="M284" s="7" t="str">
        <f t="shared" si="61"/>
        <v/>
      </c>
      <c r="N284" s="277"/>
    </row>
    <row r="285" spans="1:14" s="42" customFormat="1" ht="18.75" hidden="1" customHeight="1">
      <c r="A285" s="23">
        <v>755</v>
      </c>
      <c r="B285" s="366"/>
      <c r="C285" s="367">
        <v>5301</v>
      </c>
      <c r="D285" s="368" t="s">
        <v>307</v>
      </c>
      <c r="E285" s="281">
        <f t="shared" ref="E285:L286" si="71">SUMIF($C$607:$C$12313,$C285,E$607:E$12313)</f>
        <v>0</v>
      </c>
      <c r="F285" s="282">
        <f t="shared" si="71"/>
        <v>0</v>
      </c>
      <c r="G285" s="283">
        <f t="shared" si="71"/>
        <v>0</v>
      </c>
      <c r="H285" s="284">
        <f t="shared" si="71"/>
        <v>0</v>
      </c>
      <c r="I285" s="282">
        <f t="shared" si="71"/>
        <v>0</v>
      </c>
      <c r="J285" s="283">
        <f t="shared" si="71"/>
        <v>0</v>
      </c>
      <c r="K285" s="284">
        <f t="shared" si="71"/>
        <v>0</v>
      </c>
      <c r="L285" s="281">
        <f t="shared" si="71"/>
        <v>0</v>
      </c>
      <c r="M285" s="7" t="str">
        <f t="shared" si="61"/>
        <v/>
      </c>
      <c r="N285" s="277"/>
    </row>
    <row r="286" spans="1:14" s="42" customFormat="1" ht="18.75" hidden="1" customHeight="1">
      <c r="A286" s="23">
        <v>760</v>
      </c>
      <c r="B286" s="366"/>
      <c r="C286" s="371">
        <v>5309</v>
      </c>
      <c r="D286" s="372" t="s">
        <v>624</v>
      </c>
      <c r="E286" s="287">
        <f t="shared" si="71"/>
        <v>0</v>
      </c>
      <c r="F286" s="288">
        <f t="shared" si="71"/>
        <v>0</v>
      </c>
      <c r="G286" s="289">
        <f t="shared" si="71"/>
        <v>0</v>
      </c>
      <c r="H286" s="290">
        <f t="shared" si="71"/>
        <v>0</v>
      </c>
      <c r="I286" s="288">
        <f t="shared" si="71"/>
        <v>0</v>
      </c>
      <c r="J286" s="289">
        <f t="shared" si="71"/>
        <v>0</v>
      </c>
      <c r="K286" s="290">
        <f t="shared" si="71"/>
        <v>0</v>
      </c>
      <c r="L286" s="287">
        <f t="shared" si="71"/>
        <v>0</v>
      </c>
      <c r="M286" s="7" t="str">
        <f t="shared" si="61"/>
        <v/>
      </c>
      <c r="N286" s="277"/>
    </row>
    <row r="287" spans="1:14" s="41" customFormat="1" hidden="1">
      <c r="A287" s="22">
        <v>765</v>
      </c>
      <c r="B287" s="365">
        <v>5400</v>
      </c>
      <c r="C287" s="1854" t="s">
        <v>685</v>
      </c>
      <c r="D287" s="1855"/>
      <c r="E287" s="310">
        <f t="shared" ref="E287:L288" si="72">SUMIF($B$607:$B$12313,$B287,E$607:E$12313)</f>
        <v>0</v>
      </c>
      <c r="F287" s="274">
        <f t="shared" si="72"/>
        <v>0</v>
      </c>
      <c r="G287" s="275">
        <f t="shared" si="72"/>
        <v>0</v>
      </c>
      <c r="H287" s="276">
        <f t="shared" si="72"/>
        <v>0</v>
      </c>
      <c r="I287" s="274">
        <f t="shared" si="72"/>
        <v>0</v>
      </c>
      <c r="J287" s="275">
        <f t="shared" si="72"/>
        <v>0</v>
      </c>
      <c r="K287" s="276">
        <f t="shared" si="72"/>
        <v>0</v>
      </c>
      <c r="L287" s="310">
        <f t="shared" si="72"/>
        <v>0</v>
      </c>
      <c r="M287" s="7" t="str">
        <f t="shared" si="61"/>
        <v/>
      </c>
      <c r="N287" s="277"/>
    </row>
    <row r="288" spans="1:14" s="15" customFormat="1" hidden="1">
      <c r="A288" s="22">
        <v>775</v>
      </c>
      <c r="B288" s="272">
        <v>5500</v>
      </c>
      <c r="C288" s="1856" t="s">
        <v>686</v>
      </c>
      <c r="D288" s="1857"/>
      <c r="E288" s="310">
        <f t="shared" si="72"/>
        <v>0</v>
      </c>
      <c r="F288" s="274">
        <f t="shared" si="72"/>
        <v>0</v>
      </c>
      <c r="G288" s="275">
        <f t="shared" si="72"/>
        <v>0</v>
      </c>
      <c r="H288" s="276">
        <f t="shared" si="72"/>
        <v>0</v>
      </c>
      <c r="I288" s="274">
        <f t="shared" si="72"/>
        <v>0</v>
      </c>
      <c r="J288" s="275">
        <f t="shared" si="72"/>
        <v>0</v>
      </c>
      <c r="K288" s="276">
        <f t="shared" si="72"/>
        <v>0</v>
      </c>
      <c r="L288" s="310">
        <f t="shared" si="72"/>
        <v>0</v>
      </c>
      <c r="M288" s="7" t="str">
        <f t="shared" si="61"/>
        <v/>
      </c>
      <c r="N288" s="277"/>
    </row>
    <row r="289" spans="1:56" ht="18.75" hidden="1" customHeight="1">
      <c r="A289" s="23">
        <v>780</v>
      </c>
      <c r="B289" s="362"/>
      <c r="C289" s="279">
        <v>5501</v>
      </c>
      <c r="D289" s="311" t="s">
        <v>687</v>
      </c>
      <c r="E289" s="281">
        <f t="shared" ref="E289:L292" si="73">SUMIF($C$607:$C$12313,$C289,E$607:E$12313)</f>
        <v>0</v>
      </c>
      <c r="F289" s="282">
        <f t="shared" si="73"/>
        <v>0</v>
      </c>
      <c r="G289" s="283">
        <f t="shared" si="73"/>
        <v>0</v>
      </c>
      <c r="H289" s="284">
        <f t="shared" si="73"/>
        <v>0</v>
      </c>
      <c r="I289" s="282">
        <f t="shared" si="73"/>
        <v>0</v>
      </c>
      <c r="J289" s="283">
        <f t="shared" si="73"/>
        <v>0</v>
      </c>
      <c r="K289" s="284">
        <f t="shared" si="73"/>
        <v>0</v>
      </c>
      <c r="L289" s="281">
        <f t="shared" si="73"/>
        <v>0</v>
      </c>
      <c r="M289" s="7" t="str">
        <f t="shared" si="61"/>
        <v/>
      </c>
      <c r="N289" s="277"/>
    </row>
    <row r="290" spans="1:56" ht="18.75" hidden="1" customHeight="1">
      <c r="A290" s="23">
        <v>785</v>
      </c>
      <c r="B290" s="362"/>
      <c r="C290" s="293">
        <v>5502</v>
      </c>
      <c r="D290" s="294" t="s">
        <v>688</v>
      </c>
      <c r="E290" s="295">
        <f t="shared" si="73"/>
        <v>0</v>
      </c>
      <c r="F290" s="296">
        <f t="shared" si="73"/>
        <v>0</v>
      </c>
      <c r="G290" s="297">
        <f t="shared" si="73"/>
        <v>0</v>
      </c>
      <c r="H290" s="298">
        <f t="shared" si="73"/>
        <v>0</v>
      </c>
      <c r="I290" s="296">
        <f t="shared" si="73"/>
        <v>0</v>
      </c>
      <c r="J290" s="297">
        <f t="shared" si="73"/>
        <v>0</v>
      </c>
      <c r="K290" s="298">
        <f t="shared" si="73"/>
        <v>0</v>
      </c>
      <c r="L290" s="295">
        <f t="shared" si="73"/>
        <v>0</v>
      </c>
      <c r="M290" s="7" t="str">
        <f t="shared" si="61"/>
        <v/>
      </c>
      <c r="N290" s="277"/>
    </row>
    <row r="291" spans="1:56" ht="18.75" hidden="1" customHeight="1">
      <c r="A291" s="23">
        <v>790</v>
      </c>
      <c r="B291" s="362"/>
      <c r="C291" s="293">
        <v>5503</v>
      </c>
      <c r="D291" s="363" t="s">
        <v>689</v>
      </c>
      <c r="E291" s="295">
        <f t="shared" si="73"/>
        <v>0</v>
      </c>
      <c r="F291" s="296">
        <f t="shared" si="73"/>
        <v>0</v>
      </c>
      <c r="G291" s="297">
        <f t="shared" si="73"/>
        <v>0</v>
      </c>
      <c r="H291" s="298">
        <f t="shared" si="73"/>
        <v>0</v>
      </c>
      <c r="I291" s="296">
        <f t="shared" si="73"/>
        <v>0</v>
      </c>
      <c r="J291" s="297">
        <f t="shared" si="73"/>
        <v>0</v>
      </c>
      <c r="K291" s="298">
        <f t="shared" si="73"/>
        <v>0</v>
      </c>
      <c r="L291" s="295">
        <f t="shared" si="73"/>
        <v>0</v>
      </c>
      <c r="M291" s="7" t="str">
        <f t="shared" si="61"/>
        <v/>
      </c>
      <c r="N291" s="277"/>
    </row>
    <row r="292" spans="1:56" ht="18.75" hidden="1" customHeight="1">
      <c r="A292" s="23">
        <v>795</v>
      </c>
      <c r="B292" s="362"/>
      <c r="C292" s="285">
        <v>5504</v>
      </c>
      <c r="D292" s="339" t="s">
        <v>690</v>
      </c>
      <c r="E292" s="287">
        <f t="shared" si="73"/>
        <v>0</v>
      </c>
      <c r="F292" s="288">
        <f t="shared" si="73"/>
        <v>0</v>
      </c>
      <c r="G292" s="289">
        <f t="shared" si="73"/>
        <v>0</v>
      </c>
      <c r="H292" s="290">
        <f t="shared" si="73"/>
        <v>0</v>
      </c>
      <c r="I292" s="288">
        <f t="shared" si="73"/>
        <v>0</v>
      </c>
      <c r="J292" s="289">
        <f t="shared" si="73"/>
        <v>0</v>
      </c>
      <c r="K292" s="290">
        <f t="shared" si="73"/>
        <v>0</v>
      </c>
      <c r="L292" s="287">
        <f t="shared" si="73"/>
        <v>0</v>
      </c>
      <c r="M292" s="7" t="str">
        <f t="shared" si="61"/>
        <v/>
      </c>
      <c r="N292" s="277"/>
    </row>
    <row r="293" spans="1:56" s="41" customFormat="1" ht="18.75" hidden="1" customHeight="1">
      <c r="A293" s="22">
        <v>805</v>
      </c>
      <c r="B293" s="365">
        <v>5700</v>
      </c>
      <c r="C293" s="1858" t="s">
        <v>914</v>
      </c>
      <c r="D293" s="1859"/>
      <c r="E293" s="310">
        <f t="shared" ref="E293:L293" si="74">SUMIF($B$607:$B$12313,$B293,E$607:E$12313)</f>
        <v>0</v>
      </c>
      <c r="F293" s="274">
        <f t="shared" si="74"/>
        <v>0</v>
      </c>
      <c r="G293" s="275">
        <f t="shared" si="74"/>
        <v>0</v>
      </c>
      <c r="H293" s="276">
        <f t="shared" si="74"/>
        <v>0</v>
      </c>
      <c r="I293" s="274">
        <f t="shared" si="74"/>
        <v>0</v>
      </c>
      <c r="J293" s="275">
        <f t="shared" si="74"/>
        <v>0</v>
      </c>
      <c r="K293" s="276">
        <f t="shared" si="74"/>
        <v>0</v>
      </c>
      <c r="L293" s="310">
        <f t="shared" si="74"/>
        <v>0</v>
      </c>
      <c r="M293" s="7" t="str">
        <f t="shared" si="61"/>
        <v/>
      </c>
      <c r="N293" s="277"/>
    </row>
    <row r="294" spans="1:56" s="42" customFormat="1" ht="18.75" hidden="1" customHeight="1">
      <c r="A294" s="23">
        <v>810</v>
      </c>
      <c r="B294" s="366"/>
      <c r="C294" s="367">
        <v>5701</v>
      </c>
      <c r="D294" s="368" t="s">
        <v>691</v>
      </c>
      <c r="E294" s="281">
        <f t="shared" ref="E294:L296" si="75">SUMIF($C$607:$C$12313,$C294,E$607:E$12313)</f>
        <v>0</v>
      </c>
      <c r="F294" s="282">
        <f t="shared" si="75"/>
        <v>0</v>
      </c>
      <c r="G294" s="283">
        <f t="shared" si="75"/>
        <v>0</v>
      </c>
      <c r="H294" s="284">
        <f t="shared" si="75"/>
        <v>0</v>
      </c>
      <c r="I294" s="282">
        <f t="shared" si="75"/>
        <v>0</v>
      </c>
      <c r="J294" s="283">
        <f t="shared" si="75"/>
        <v>0</v>
      </c>
      <c r="K294" s="284">
        <f t="shared" si="75"/>
        <v>0</v>
      </c>
      <c r="L294" s="281">
        <f t="shared" si="75"/>
        <v>0</v>
      </c>
      <c r="M294" s="7" t="str">
        <f t="shared" si="61"/>
        <v/>
      </c>
      <c r="N294" s="277"/>
    </row>
    <row r="295" spans="1:56" s="42" customFormat="1" ht="18.75" hidden="1" customHeight="1">
      <c r="A295" s="23">
        <v>815</v>
      </c>
      <c r="B295" s="366"/>
      <c r="C295" s="373">
        <v>5702</v>
      </c>
      <c r="D295" s="374" t="s">
        <v>692</v>
      </c>
      <c r="E295" s="314">
        <f t="shared" si="75"/>
        <v>0</v>
      </c>
      <c r="F295" s="315">
        <f t="shared" si="75"/>
        <v>0</v>
      </c>
      <c r="G295" s="316">
        <f t="shared" si="75"/>
        <v>0</v>
      </c>
      <c r="H295" s="317">
        <f t="shared" si="75"/>
        <v>0</v>
      </c>
      <c r="I295" s="315">
        <f t="shared" si="75"/>
        <v>0</v>
      </c>
      <c r="J295" s="316">
        <f t="shared" si="75"/>
        <v>0</v>
      </c>
      <c r="K295" s="317">
        <f t="shared" si="75"/>
        <v>0</v>
      </c>
      <c r="L295" s="314">
        <f t="shared" si="75"/>
        <v>0</v>
      </c>
      <c r="M295" s="7" t="str">
        <f t="shared" si="61"/>
        <v/>
      </c>
      <c r="N295" s="277"/>
    </row>
    <row r="296" spans="1:56" s="35" customFormat="1" ht="18.75" hidden="1" customHeight="1">
      <c r="A296" s="28">
        <v>525</v>
      </c>
      <c r="B296" s="292"/>
      <c r="C296" s="375">
        <v>4071</v>
      </c>
      <c r="D296" s="376" t="s">
        <v>693</v>
      </c>
      <c r="E296" s="377">
        <f t="shared" si="75"/>
        <v>0</v>
      </c>
      <c r="F296" s="378">
        <f t="shared" si="75"/>
        <v>0</v>
      </c>
      <c r="G296" s="379">
        <f t="shared" si="75"/>
        <v>0</v>
      </c>
      <c r="H296" s="380">
        <f t="shared" si="75"/>
        <v>0</v>
      </c>
      <c r="I296" s="378">
        <f t="shared" si="75"/>
        <v>0</v>
      </c>
      <c r="J296" s="379">
        <f t="shared" si="75"/>
        <v>0</v>
      </c>
      <c r="K296" s="380">
        <f t="shared" si="75"/>
        <v>0</v>
      </c>
      <c r="L296" s="377">
        <f t="shared" si="75"/>
        <v>0</v>
      </c>
      <c r="M296" s="7" t="str">
        <f t="shared" si="61"/>
        <v/>
      </c>
      <c r="N296" s="277"/>
      <c r="O296" s="31"/>
      <c r="P296" s="32"/>
      <c r="Q296" s="32"/>
      <c r="R296" s="31"/>
      <c r="S296" s="32"/>
      <c r="T296" s="32"/>
      <c r="U296" s="31"/>
      <c r="V296" s="33"/>
      <c r="W296" s="33"/>
      <c r="X296" s="29"/>
      <c r="Y296" s="32"/>
      <c r="Z296" s="32"/>
      <c r="AA296" s="31"/>
      <c r="AB296" s="32"/>
      <c r="AC296" s="32"/>
      <c r="AD296" s="31"/>
      <c r="AE296" s="32"/>
      <c r="AF296" s="32"/>
      <c r="AG296" s="31"/>
      <c r="AH296" s="32"/>
      <c r="AI296" s="32"/>
      <c r="AJ296" s="31"/>
      <c r="AK296" s="32"/>
      <c r="AL296" s="32"/>
      <c r="AM296" s="34"/>
      <c r="AN296" s="32"/>
      <c r="AO296" s="32"/>
      <c r="AP296" s="31"/>
      <c r="AQ296" s="32"/>
      <c r="AR296" s="32"/>
      <c r="AS296" s="31"/>
      <c r="AT296" s="32"/>
      <c r="AU296" s="31"/>
      <c r="AV296" s="34"/>
      <c r="AW296" s="31"/>
      <c r="AX296" s="31"/>
      <c r="AY296" s="32"/>
      <c r="AZ296" s="32"/>
      <c r="BA296" s="31"/>
      <c r="BB296" s="32"/>
      <c r="BD296" s="32"/>
    </row>
    <row r="297" spans="1:56" s="15" customFormat="1" hidden="1">
      <c r="A297" s="22">
        <v>820</v>
      </c>
      <c r="B297" s="381">
        <v>98</v>
      </c>
      <c r="C297" s="1860" t="s">
        <v>694</v>
      </c>
      <c r="D297" s="1861"/>
      <c r="E297" s="382">
        <f t="shared" ref="E297:L297" si="76">SUMIF($B$607:$B$12313,$B297,E$607:E$12313)</f>
        <v>0</v>
      </c>
      <c r="F297" s="383">
        <f t="shared" si="76"/>
        <v>0</v>
      </c>
      <c r="G297" s="384">
        <f t="shared" si="76"/>
        <v>0</v>
      </c>
      <c r="H297" s="385">
        <f t="shared" si="76"/>
        <v>0</v>
      </c>
      <c r="I297" s="383">
        <f t="shared" si="76"/>
        <v>0</v>
      </c>
      <c r="J297" s="384">
        <f t="shared" si="76"/>
        <v>0</v>
      </c>
      <c r="K297" s="385">
        <f t="shared" si="76"/>
        <v>0</v>
      </c>
      <c r="L297" s="382">
        <f t="shared" si="76"/>
        <v>0</v>
      </c>
      <c r="M297" s="7" t="str">
        <f t="shared" si="61"/>
        <v/>
      </c>
      <c r="N297" s="277"/>
    </row>
    <row r="298" spans="1:56" ht="8.25" hidden="1" customHeight="1">
      <c r="A298" s="23">
        <v>821</v>
      </c>
      <c r="B298" s="386"/>
      <c r="C298" s="387"/>
      <c r="D298" s="388"/>
      <c r="E298" s="217"/>
      <c r="F298" s="218"/>
      <c r="G298" s="218"/>
      <c r="H298" s="389"/>
      <c r="I298" s="218"/>
      <c r="J298" s="218"/>
      <c r="K298" s="389"/>
      <c r="L298" s="217"/>
      <c r="M298" s="7" t="str">
        <f t="shared" si="61"/>
        <v/>
      </c>
      <c r="N298" s="277"/>
    </row>
    <row r="299" spans="1:56" ht="8.25" hidden="1" customHeight="1">
      <c r="A299" s="23">
        <v>822</v>
      </c>
      <c r="B299" s="390"/>
      <c r="C299" s="391"/>
      <c r="D299" s="388"/>
      <c r="E299" s="217"/>
      <c r="F299" s="218"/>
      <c r="G299" s="218"/>
      <c r="H299" s="389"/>
      <c r="I299" s="218"/>
      <c r="J299" s="218"/>
      <c r="K299" s="389"/>
      <c r="L299" s="217"/>
      <c r="M299" s="7" t="str">
        <f t="shared" si="61"/>
        <v/>
      </c>
      <c r="N299" s="330"/>
    </row>
    <row r="300" spans="1:56" ht="8.25" hidden="1" customHeight="1">
      <c r="A300" s="23">
        <v>823</v>
      </c>
      <c r="B300" s="390"/>
      <c r="C300" s="391"/>
      <c r="D300" s="388"/>
      <c r="E300" s="217"/>
      <c r="F300" s="218"/>
      <c r="G300" s="218"/>
      <c r="H300" s="389"/>
      <c r="I300" s="218"/>
      <c r="J300" s="218"/>
      <c r="K300" s="389"/>
      <c r="L300" s="217"/>
      <c r="M300" s="7" t="str">
        <f t="shared" si="61"/>
        <v/>
      </c>
      <c r="N300" s="330"/>
    </row>
    <row r="301" spans="1:56" ht="20.25" customHeight="1" thickBot="1">
      <c r="A301" s="23">
        <v>825</v>
      </c>
      <c r="B301" s="392" t="s">
        <v>907</v>
      </c>
      <c r="C301" s="393" t="s">
        <v>741</v>
      </c>
      <c r="D301" s="394" t="s">
        <v>915</v>
      </c>
      <c r="E301" s="395">
        <f t="shared" ref="E301:L301" si="77">SUMIF($C$607:$C$12313,$C301,E$607:E$12313)</f>
        <v>771538</v>
      </c>
      <c r="F301" s="396">
        <f t="shared" si="77"/>
        <v>623812</v>
      </c>
      <c r="G301" s="397">
        <f t="shared" si="77"/>
        <v>147726</v>
      </c>
      <c r="H301" s="398">
        <f t="shared" si="77"/>
        <v>0</v>
      </c>
      <c r="I301" s="396">
        <f t="shared" si="77"/>
        <v>294540</v>
      </c>
      <c r="J301" s="397">
        <f t="shared" si="77"/>
        <v>59010</v>
      </c>
      <c r="K301" s="398">
        <f t="shared" si="77"/>
        <v>0</v>
      </c>
      <c r="L301" s="395">
        <f t="shared" si="77"/>
        <v>353550</v>
      </c>
      <c r="M301" s="7">
        <v>1</v>
      </c>
      <c r="N301" s="257"/>
    </row>
    <row r="302" spans="1:56" ht="13.5" customHeight="1" thickTop="1">
      <c r="A302" s="23"/>
      <c r="B302" s="214"/>
      <c r="C302" s="399"/>
      <c r="D302" s="229"/>
      <c r="E302" s="228"/>
      <c r="F302" s="103"/>
      <c r="G302" s="103"/>
      <c r="H302" s="228"/>
      <c r="I302" s="103"/>
      <c r="J302" s="228"/>
      <c r="K302" s="228"/>
      <c r="L302" s="103"/>
      <c r="M302" s="7">
        <v>1</v>
      </c>
      <c r="N302" s="257"/>
    </row>
    <row r="303" spans="1:56">
      <c r="A303" s="23"/>
      <c r="B303" s="228"/>
      <c r="C303" s="391"/>
      <c r="D303" s="400"/>
      <c r="E303" s="237"/>
      <c r="F303" s="223"/>
      <c r="G303" s="223"/>
      <c r="H303" s="237"/>
      <c r="I303" s="223"/>
      <c r="J303" s="237"/>
      <c r="K303" s="237"/>
      <c r="L303" s="223"/>
      <c r="M303" s="7">
        <v>1</v>
      </c>
      <c r="N303" s="257"/>
    </row>
    <row r="304" spans="1:56">
      <c r="A304" s="23"/>
      <c r="B304" s="401"/>
      <c r="C304" s="402"/>
      <c r="D304" s="403"/>
      <c r="E304" s="404"/>
      <c r="F304" s="404"/>
      <c r="G304" s="404"/>
      <c r="H304" s="404"/>
      <c r="I304" s="404"/>
      <c r="J304" s="404"/>
      <c r="K304" s="404"/>
      <c r="L304" s="404"/>
      <c r="M304" s="7">
        <v>1</v>
      </c>
      <c r="N304" s="257"/>
    </row>
    <row r="305" spans="1:14" ht="0.95" hidden="1" customHeight="1">
      <c r="A305" s="23"/>
      <c r="B305" s="80"/>
      <c r="C305" s="80"/>
      <c r="D305" s="81"/>
      <c r="E305" s="82"/>
      <c r="F305" s="82"/>
      <c r="G305" s="82"/>
      <c r="H305" s="82"/>
      <c r="I305" s="82"/>
      <c r="J305" s="82"/>
      <c r="K305" s="82"/>
      <c r="L305" s="82"/>
      <c r="M305" s="80"/>
    </row>
    <row r="306" spans="1:14" ht="0.95" hidden="1" customHeight="1">
      <c r="A306" s="23"/>
      <c r="B306" s="1907"/>
      <c r="C306" s="1908"/>
      <c r="D306" s="1908"/>
      <c r="E306" s="82"/>
      <c r="F306" s="82"/>
      <c r="G306" s="82"/>
      <c r="H306" s="82"/>
      <c r="I306" s="82"/>
      <c r="J306" s="82"/>
      <c r="K306" s="82"/>
      <c r="L306" s="82"/>
      <c r="M306" s="80"/>
    </row>
    <row r="307" spans="1:14" ht="0.95" hidden="1" customHeight="1">
      <c r="A307" s="23"/>
      <c r="B307" s="80"/>
      <c r="C307" s="80"/>
      <c r="D307" s="81"/>
      <c r="E307" s="83"/>
      <c r="F307" s="83"/>
      <c r="G307" s="82"/>
      <c r="H307" s="82"/>
      <c r="I307" s="83"/>
      <c r="J307" s="82"/>
      <c r="K307" s="82"/>
      <c r="L307" s="82"/>
      <c r="M307" s="80"/>
    </row>
    <row r="308" spans="1:14" ht="0.95" hidden="1" customHeight="1">
      <c r="A308" s="23"/>
      <c r="B308" s="1909"/>
      <c r="C308" s="1908"/>
      <c r="D308" s="1908"/>
      <c r="E308" s="84"/>
      <c r="F308" s="85"/>
      <c r="G308" s="82"/>
      <c r="H308" s="82"/>
      <c r="I308" s="85"/>
      <c r="J308" s="82"/>
      <c r="K308" s="82"/>
      <c r="L308" s="82"/>
      <c r="M308" s="80"/>
    </row>
    <row r="309" spans="1:14" ht="0.95" hidden="1" customHeight="1">
      <c r="A309" s="23"/>
      <c r="B309" s="86"/>
      <c r="C309" s="80"/>
      <c r="D309" s="81"/>
      <c r="E309" s="82"/>
      <c r="F309" s="87"/>
      <c r="G309" s="82"/>
      <c r="H309" s="82"/>
      <c r="I309" s="87"/>
      <c r="J309" s="82"/>
      <c r="K309" s="82"/>
      <c r="L309" s="82"/>
      <c r="M309" s="80"/>
    </row>
    <row r="310" spans="1:14" ht="0.95" hidden="1" customHeight="1">
      <c r="A310" s="23"/>
      <c r="B310" s="86"/>
      <c r="C310" s="80"/>
      <c r="D310" s="81"/>
      <c r="E310" s="88"/>
      <c r="F310" s="82"/>
      <c r="G310" s="82"/>
      <c r="H310" s="82"/>
      <c r="I310" s="82"/>
      <c r="J310" s="82"/>
      <c r="K310" s="82"/>
      <c r="L310" s="82"/>
      <c r="M310" s="80"/>
    </row>
    <row r="311" spans="1:14" ht="0.95" hidden="1" customHeight="1">
      <c r="A311" s="23"/>
      <c r="B311" s="1909"/>
      <c r="C311" s="1908"/>
      <c r="D311" s="1908"/>
      <c r="E311" s="82"/>
      <c r="F311" s="89"/>
      <c r="G311" s="82"/>
      <c r="H311" s="82"/>
      <c r="I311" s="89"/>
      <c r="J311" s="82"/>
      <c r="K311" s="82"/>
      <c r="L311" s="82"/>
      <c r="M311" s="80"/>
    </row>
    <row r="312" spans="1:14" ht="0.95" hidden="1" customHeight="1">
      <c r="A312" s="23"/>
      <c r="B312" s="86"/>
      <c r="C312" s="80"/>
      <c r="D312" s="81"/>
      <c r="E312" s="88"/>
      <c r="F312" s="82"/>
      <c r="G312" s="82"/>
      <c r="H312" s="82"/>
      <c r="I312" s="82"/>
      <c r="J312" s="82"/>
      <c r="K312" s="82"/>
      <c r="L312" s="82"/>
      <c r="M312" s="80"/>
    </row>
    <row r="313" spans="1:14" ht="0.95" hidden="1" customHeight="1">
      <c r="A313" s="23"/>
      <c r="B313" s="86"/>
      <c r="C313" s="80"/>
      <c r="D313" s="90"/>
      <c r="E313" s="89"/>
      <c r="F313" s="91"/>
      <c r="G313" s="91"/>
      <c r="H313" s="91"/>
      <c r="I313" s="91"/>
      <c r="J313" s="91"/>
      <c r="K313" s="91"/>
      <c r="L313" s="91"/>
      <c r="M313" s="80"/>
    </row>
    <row r="314" spans="1:14" ht="0.95" hidden="1" customHeight="1">
      <c r="A314" s="23"/>
      <c r="B314" s="80"/>
      <c r="C314" s="80"/>
      <c r="D314" s="81"/>
      <c r="E314" s="82"/>
      <c r="F314" s="82"/>
      <c r="G314" s="82"/>
      <c r="H314" s="82"/>
      <c r="I314" s="82"/>
      <c r="J314" s="82"/>
      <c r="K314" s="82"/>
      <c r="L314" s="82"/>
      <c r="M314" s="80"/>
    </row>
    <row r="315" spans="1:14" ht="0.95" hidden="1" customHeight="1">
      <c r="A315" s="23"/>
      <c r="B315" s="92"/>
      <c r="C315" s="80"/>
      <c r="D315" s="93"/>
      <c r="E315" s="82"/>
      <c r="F315" s="88"/>
      <c r="G315" s="91"/>
      <c r="H315" s="91"/>
      <c r="I315" s="88"/>
      <c r="J315" s="91"/>
      <c r="K315" s="91"/>
      <c r="L315" s="91"/>
      <c r="M315" s="80"/>
    </row>
    <row r="316" spans="1:14" s="17" customFormat="1" ht="0.95" hidden="1" customHeight="1">
      <c r="A316" s="25"/>
      <c r="B316" s="94"/>
      <c r="C316" s="95"/>
      <c r="D316" s="96"/>
      <c r="E316" s="97"/>
      <c r="F316" s="97"/>
      <c r="G316" s="91"/>
      <c r="H316" s="91"/>
      <c r="I316" s="97"/>
      <c r="J316" s="91"/>
      <c r="K316" s="91"/>
      <c r="L316" s="91"/>
      <c r="M316" s="80"/>
      <c r="N316" s="8"/>
    </row>
    <row r="317" spans="1:14" s="17" customFormat="1" ht="0.95" hidden="1" customHeight="1">
      <c r="A317" s="25">
        <v>905</v>
      </c>
      <c r="B317" s="94"/>
      <c r="C317" s="95"/>
      <c r="D317" s="96"/>
      <c r="E317" s="98"/>
      <c r="F317" s="98"/>
      <c r="G317" s="91"/>
      <c r="H317" s="91"/>
      <c r="I317" s="98"/>
      <c r="J317" s="91"/>
      <c r="K317" s="91"/>
      <c r="L317" s="91"/>
      <c r="M317" s="80"/>
      <c r="N317" s="13"/>
    </row>
    <row r="318" spans="1:14" s="17" customFormat="1" ht="0.95" hidden="1" customHeight="1">
      <c r="A318" s="25">
        <v>906</v>
      </c>
      <c r="B318" s="94"/>
      <c r="C318" s="95"/>
      <c r="D318" s="96"/>
      <c r="E318" s="98"/>
      <c r="F318" s="98"/>
      <c r="G318" s="91"/>
      <c r="H318" s="91"/>
      <c r="I318" s="98"/>
      <c r="J318" s="91"/>
      <c r="K318" s="91"/>
      <c r="L318" s="91"/>
      <c r="M318" s="80"/>
      <c r="N318" s="13"/>
    </row>
    <row r="319" spans="1:14" s="17" customFormat="1" ht="0.95" hidden="1" customHeight="1">
      <c r="A319" s="25"/>
      <c r="B319" s="94"/>
      <c r="C319" s="95"/>
      <c r="D319" s="96"/>
      <c r="E319" s="98"/>
      <c r="F319" s="98"/>
      <c r="G319" s="91"/>
      <c r="H319" s="91"/>
      <c r="I319" s="98"/>
      <c r="J319" s="91"/>
      <c r="K319" s="91"/>
      <c r="L319" s="91"/>
      <c r="M319" s="80"/>
      <c r="N319" s="13"/>
    </row>
    <row r="320" spans="1:14" s="17" customFormat="1" ht="0.95" hidden="1" customHeight="1">
      <c r="A320" s="25">
        <v>907</v>
      </c>
      <c r="B320" s="94"/>
      <c r="C320" s="95"/>
      <c r="D320" s="96"/>
      <c r="E320" s="98"/>
      <c r="F320" s="98"/>
      <c r="G320" s="91"/>
      <c r="H320" s="91"/>
      <c r="I320" s="98"/>
      <c r="J320" s="91"/>
      <c r="K320" s="91"/>
      <c r="L320" s="91"/>
      <c r="M320" s="80"/>
      <c r="N320" s="13"/>
    </row>
    <row r="321" spans="1:14" s="17" customFormat="1" ht="0.95" hidden="1" customHeight="1">
      <c r="A321" s="25"/>
      <c r="B321" s="94"/>
      <c r="C321" s="95"/>
      <c r="D321" s="96"/>
      <c r="E321" s="98"/>
      <c r="F321" s="98"/>
      <c r="G321" s="91"/>
      <c r="H321" s="91"/>
      <c r="I321" s="98"/>
      <c r="J321" s="91"/>
      <c r="K321" s="91"/>
      <c r="L321" s="91"/>
      <c r="M321" s="80"/>
      <c r="N321" s="13"/>
    </row>
    <row r="322" spans="1:14" s="17" customFormat="1" ht="0.95" hidden="1" customHeight="1">
      <c r="A322" s="25">
        <v>910</v>
      </c>
      <c r="B322" s="94"/>
      <c r="C322" s="95"/>
      <c r="D322" s="96"/>
      <c r="E322" s="98"/>
      <c r="F322" s="98"/>
      <c r="G322" s="91"/>
      <c r="H322" s="91"/>
      <c r="I322" s="98"/>
      <c r="J322" s="91"/>
      <c r="K322" s="91"/>
      <c r="L322" s="91"/>
      <c r="M322" s="80"/>
      <c r="N322" s="13"/>
    </row>
    <row r="323" spans="1:14" s="17" customFormat="1" ht="0.95" hidden="1" customHeight="1">
      <c r="A323" s="25">
        <v>911</v>
      </c>
      <c r="B323" s="94"/>
      <c r="C323" s="95"/>
      <c r="D323" s="96"/>
      <c r="E323" s="98"/>
      <c r="F323" s="98"/>
      <c r="G323" s="91"/>
      <c r="H323" s="91"/>
      <c r="I323" s="98"/>
      <c r="J323" s="91"/>
      <c r="K323" s="91"/>
      <c r="L323" s="91"/>
      <c r="M323" s="80"/>
      <c r="N323" s="13"/>
    </row>
    <row r="324" spans="1:14" s="17" customFormat="1" ht="0.95" hidden="1" customHeight="1">
      <c r="A324" s="25">
        <v>912</v>
      </c>
      <c r="B324" s="94"/>
      <c r="C324" s="95"/>
      <c r="D324" s="96"/>
      <c r="E324" s="98"/>
      <c r="F324" s="98"/>
      <c r="G324" s="91"/>
      <c r="H324" s="91"/>
      <c r="I324" s="98"/>
      <c r="J324" s="91"/>
      <c r="K324" s="91"/>
      <c r="L324" s="91"/>
      <c r="M324" s="80"/>
      <c r="N324" s="13"/>
    </row>
    <row r="325" spans="1:14" s="17" customFormat="1" ht="0.95" hidden="1" customHeight="1">
      <c r="A325" s="25"/>
      <c r="B325" s="94"/>
      <c r="C325" s="95"/>
      <c r="D325" s="96"/>
      <c r="E325" s="98"/>
      <c r="F325" s="98"/>
      <c r="G325" s="91"/>
      <c r="H325" s="91"/>
      <c r="I325" s="98"/>
      <c r="J325" s="91"/>
      <c r="K325" s="91"/>
      <c r="L325" s="91"/>
      <c r="M325" s="80"/>
      <c r="N325" s="13"/>
    </row>
    <row r="326" spans="1:14" s="17" customFormat="1" ht="0.95" hidden="1" customHeight="1">
      <c r="A326" s="25"/>
      <c r="B326" s="94"/>
      <c r="C326" s="95"/>
      <c r="D326" s="96"/>
      <c r="E326" s="98"/>
      <c r="F326" s="98"/>
      <c r="G326" s="91"/>
      <c r="H326" s="91"/>
      <c r="I326" s="98"/>
      <c r="J326" s="91"/>
      <c r="K326" s="91"/>
      <c r="L326" s="91"/>
      <c r="M326" s="80"/>
      <c r="N326" s="13"/>
    </row>
    <row r="327" spans="1:14" s="17" customFormat="1" ht="0.95" hidden="1" customHeight="1">
      <c r="A327" s="25">
        <v>920</v>
      </c>
      <c r="B327" s="94"/>
      <c r="C327" s="95"/>
      <c r="D327" s="96"/>
      <c r="E327" s="99"/>
      <c r="F327" s="99"/>
      <c r="G327" s="91"/>
      <c r="H327" s="91"/>
      <c r="I327" s="99"/>
      <c r="J327" s="91"/>
      <c r="K327" s="91"/>
      <c r="L327" s="91"/>
      <c r="M327" s="80"/>
      <c r="N327" s="13"/>
    </row>
    <row r="328" spans="1:14" s="17" customFormat="1" ht="0.95" hidden="1" customHeight="1">
      <c r="A328" s="25">
        <v>921</v>
      </c>
      <c r="B328" s="94"/>
      <c r="C328" s="95"/>
      <c r="D328" s="96"/>
      <c r="E328" s="99"/>
      <c r="F328" s="99"/>
      <c r="G328" s="91"/>
      <c r="H328" s="91"/>
      <c r="I328" s="99"/>
      <c r="J328" s="91"/>
      <c r="K328" s="91"/>
      <c r="L328" s="91"/>
      <c r="M328" s="80"/>
      <c r="N328" s="13"/>
    </row>
    <row r="329" spans="1:14" s="17" customFormat="1" ht="0.95" hidden="1" customHeight="1">
      <c r="A329" s="25">
        <v>922</v>
      </c>
      <c r="B329" s="94"/>
      <c r="C329" s="95"/>
      <c r="D329" s="96"/>
      <c r="E329" s="99"/>
      <c r="F329" s="99"/>
      <c r="G329" s="91"/>
      <c r="H329" s="91"/>
      <c r="I329" s="99"/>
      <c r="J329" s="91"/>
      <c r="K329" s="91"/>
      <c r="L329" s="91"/>
      <c r="M329" s="80"/>
      <c r="N329" s="13"/>
    </row>
    <row r="330" spans="1:14" s="17" customFormat="1" ht="0.95" hidden="1" customHeight="1">
      <c r="A330" s="25">
        <v>930</v>
      </c>
      <c r="B330" s="94"/>
      <c r="C330" s="95"/>
      <c r="D330" s="96"/>
      <c r="E330" s="98"/>
      <c r="F330" s="98"/>
      <c r="G330" s="91"/>
      <c r="H330" s="91"/>
      <c r="I330" s="98"/>
      <c r="J330" s="91"/>
      <c r="K330" s="91"/>
      <c r="L330" s="91"/>
      <c r="M330" s="80"/>
      <c r="N330" s="13"/>
    </row>
    <row r="331" spans="1:14" s="17" customFormat="1" ht="0.95" hidden="1" customHeight="1">
      <c r="A331" s="25">
        <v>931</v>
      </c>
      <c r="B331" s="94"/>
      <c r="C331" s="95"/>
      <c r="D331" s="96"/>
      <c r="E331" s="98"/>
      <c r="F331" s="98"/>
      <c r="G331" s="91"/>
      <c r="H331" s="91"/>
      <c r="I331" s="98"/>
      <c r="J331" s="91"/>
      <c r="K331" s="91"/>
      <c r="L331" s="91"/>
      <c r="M331" s="80"/>
      <c r="N331" s="13"/>
    </row>
    <row r="332" spans="1:14" s="17" customFormat="1" ht="0.95" hidden="1" customHeight="1">
      <c r="A332" s="25">
        <v>932</v>
      </c>
      <c r="B332" s="94"/>
      <c r="C332" s="95"/>
      <c r="D332" s="96"/>
      <c r="E332" s="98"/>
      <c r="F332" s="98"/>
      <c r="G332" s="91"/>
      <c r="H332" s="91"/>
      <c r="I332" s="98"/>
      <c r="J332" s="91"/>
      <c r="K332" s="91"/>
      <c r="L332" s="91"/>
      <c r="M332" s="80"/>
      <c r="N332" s="13"/>
    </row>
    <row r="333" spans="1:14" s="17" customFormat="1" ht="0.95" hidden="1" customHeight="1">
      <c r="A333" s="24">
        <v>935</v>
      </c>
      <c r="B333" s="94"/>
      <c r="C333" s="95"/>
      <c r="D333" s="96"/>
      <c r="E333" s="98"/>
      <c r="F333" s="98"/>
      <c r="G333" s="91"/>
      <c r="H333" s="91"/>
      <c r="I333" s="98"/>
      <c r="J333" s="91"/>
      <c r="K333" s="91"/>
      <c r="L333" s="91"/>
      <c r="M333" s="80"/>
      <c r="N333" s="13"/>
    </row>
    <row r="334" spans="1:14" s="17" customFormat="1" ht="0.95" hidden="1" customHeight="1">
      <c r="A334" s="24">
        <v>940</v>
      </c>
      <c r="B334" s="94"/>
      <c r="C334" s="95"/>
      <c r="D334" s="96"/>
      <c r="E334" s="98"/>
      <c r="F334" s="98"/>
      <c r="G334" s="91"/>
      <c r="H334" s="91"/>
      <c r="I334" s="98"/>
      <c r="J334" s="91"/>
      <c r="K334" s="91"/>
      <c r="L334" s="91"/>
      <c r="M334" s="80"/>
      <c r="N334" s="13"/>
    </row>
    <row r="335" spans="1:14" s="17" customFormat="1" ht="0.95" hidden="1" customHeight="1">
      <c r="A335" s="24">
        <v>950</v>
      </c>
      <c r="B335" s="94"/>
      <c r="C335" s="95"/>
      <c r="D335" s="96"/>
      <c r="E335" s="98"/>
      <c r="F335" s="98"/>
      <c r="G335" s="91"/>
      <c r="H335" s="91"/>
      <c r="I335" s="98"/>
      <c r="J335" s="91"/>
      <c r="K335" s="91"/>
      <c r="L335" s="91"/>
      <c r="M335" s="80"/>
      <c r="N335" s="13"/>
    </row>
    <row r="336" spans="1:14" s="17" customFormat="1" ht="0.95" hidden="1" customHeight="1">
      <c r="A336" s="25">
        <v>953</v>
      </c>
      <c r="B336" s="94"/>
      <c r="C336" s="95"/>
      <c r="D336" s="96"/>
      <c r="E336" s="98"/>
      <c r="F336" s="98"/>
      <c r="G336" s="91"/>
      <c r="H336" s="91"/>
      <c r="I336" s="98"/>
      <c r="J336" s="91"/>
      <c r="K336" s="91"/>
      <c r="L336" s="91"/>
      <c r="M336" s="80"/>
      <c r="N336" s="13"/>
    </row>
    <row r="337" spans="1:14" s="17" customFormat="1" ht="0.95" hidden="1" customHeight="1">
      <c r="A337" s="25">
        <v>954</v>
      </c>
      <c r="B337" s="94"/>
      <c r="C337" s="95"/>
      <c r="D337" s="96"/>
      <c r="E337" s="98"/>
      <c r="F337" s="98"/>
      <c r="G337" s="91"/>
      <c r="H337" s="91"/>
      <c r="I337" s="98"/>
      <c r="J337" s="91"/>
      <c r="K337" s="91"/>
      <c r="L337" s="91"/>
      <c r="M337" s="80"/>
      <c r="N337" s="13"/>
    </row>
    <row r="338" spans="1:14" s="17" customFormat="1" ht="0.95" hidden="1" customHeight="1">
      <c r="A338" s="43">
        <v>955</v>
      </c>
      <c r="B338" s="94"/>
      <c r="C338" s="95"/>
      <c r="D338" s="96"/>
      <c r="E338" s="98"/>
      <c r="F338" s="98"/>
      <c r="G338" s="91"/>
      <c r="H338" s="91"/>
      <c r="I338" s="98"/>
      <c r="J338" s="91"/>
      <c r="K338" s="91"/>
      <c r="L338" s="91"/>
      <c r="M338" s="80"/>
      <c r="N338" s="13"/>
    </row>
    <row r="339" spans="1:14" s="17" customFormat="1" ht="0.95" hidden="1" customHeight="1">
      <c r="A339" s="43">
        <v>956</v>
      </c>
      <c r="B339" s="94"/>
      <c r="C339" s="95"/>
      <c r="D339" s="96"/>
      <c r="E339" s="98"/>
      <c r="F339" s="98"/>
      <c r="G339" s="91"/>
      <c r="H339" s="91"/>
      <c r="I339" s="98"/>
      <c r="J339" s="91"/>
      <c r="K339" s="91"/>
      <c r="L339" s="91"/>
      <c r="M339" s="80"/>
      <c r="N339" s="13"/>
    </row>
    <row r="340" spans="1:14" ht="0.95" hidden="1" customHeight="1">
      <c r="A340" s="36">
        <v>958</v>
      </c>
      <c r="B340" s="94"/>
      <c r="C340" s="95"/>
      <c r="D340" s="96"/>
      <c r="E340" s="98"/>
      <c r="F340" s="98"/>
      <c r="G340" s="91"/>
      <c r="H340" s="91"/>
      <c r="I340" s="98"/>
      <c r="J340" s="91"/>
      <c r="K340" s="91"/>
      <c r="L340" s="91"/>
      <c r="M340" s="80"/>
      <c r="N340" s="13"/>
    </row>
    <row r="341" spans="1:14" ht="0.95" hidden="1" customHeight="1">
      <c r="A341" s="36">
        <v>959</v>
      </c>
      <c r="B341" s="94"/>
      <c r="C341" s="95"/>
      <c r="D341" s="96"/>
      <c r="E341" s="98"/>
      <c r="F341" s="98"/>
      <c r="G341" s="91"/>
      <c r="H341" s="91"/>
      <c r="I341" s="98"/>
      <c r="J341" s="91"/>
      <c r="K341" s="91"/>
      <c r="L341" s="91"/>
      <c r="M341" s="80"/>
      <c r="N341" s="13"/>
    </row>
    <row r="342" spans="1:14" ht="0.95" hidden="1" customHeight="1">
      <c r="A342" s="36">
        <v>960</v>
      </c>
      <c r="B342" s="94"/>
      <c r="C342" s="95"/>
      <c r="D342" s="96"/>
      <c r="E342" s="98"/>
      <c r="F342" s="98"/>
      <c r="G342" s="91"/>
      <c r="H342" s="91"/>
      <c r="I342" s="98"/>
      <c r="J342" s="91"/>
      <c r="K342" s="91"/>
      <c r="L342" s="91"/>
      <c r="M342" s="80"/>
      <c r="N342" s="13"/>
    </row>
    <row r="343" spans="1:14" ht="0.95" hidden="1" customHeight="1">
      <c r="A343" s="36"/>
      <c r="B343" s="100"/>
      <c r="C343" s="101"/>
      <c r="D343" s="96"/>
      <c r="E343" s="102"/>
      <c r="F343" s="102"/>
      <c r="G343" s="91"/>
      <c r="H343" s="91"/>
      <c r="I343" s="102"/>
      <c r="J343" s="91"/>
      <c r="K343" s="91"/>
      <c r="L343" s="91"/>
      <c r="M343" s="80"/>
    </row>
    <row r="344" spans="1:14" ht="0.95" hidden="1" customHeight="1">
      <c r="A344" s="36"/>
      <c r="B344" s="1910"/>
      <c r="C344" s="1910"/>
      <c r="D344" s="1910"/>
      <c r="E344" s="102"/>
      <c r="F344" s="102"/>
      <c r="G344" s="102"/>
      <c r="H344" s="102"/>
      <c r="I344" s="102"/>
      <c r="J344" s="102"/>
      <c r="K344" s="102"/>
      <c r="L344" s="102"/>
      <c r="M344" s="80"/>
    </row>
    <row r="345" spans="1:14" ht="0.95" hidden="1" customHeight="1">
      <c r="A345" s="36"/>
      <c r="B345" s="80"/>
      <c r="C345" s="80"/>
      <c r="D345" s="81"/>
      <c r="E345" s="82"/>
      <c r="F345" s="82"/>
      <c r="G345" s="82"/>
      <c r="H345" s="82"/>
      <c r="I345" s="82"/>
      <c r="J345" s="82"/>
      <c r="K345" s="82"/>
      <c r="L345" s="82"/>
      <c r="M345" s="80"/>
    </row>
    <row r="346" spans="1:14" ht="0.95" hidden="1" customHeight="1">
      <c r="A346" s="36"/>
      <c r="B346" s="80"/>
      <c r="C346" s="80"/>
      <c r="D346" s="81"/>
      <c r="E346" s="82"/>
      <c r="F346" s="82"/>
      <c r="G346" s="82"/>
      <c r="H346" s="82"/>
      <c r="I346" s="82"/>
      <c r="J346" s="82"/>
      <c r="K346" s="82"/>
      <c r="L346" s="82"/>
      <c r="M346" s="80"/>
    </row>
    <row r="347" spans="1:14" ht="19.5" customHeight="1">
      <c r="A347" s="36"/>
      <c r="B347" s="228"/>
      <c r="C347" s="391"/>
      <c r="D347" s="400"/>
      <c r="E347" s="223"/>
      <c r="F347" s="223"/>
      <c r="G347" s="223"/>
      <c r="H347" s="223"/>
      <c r="I347" s="223"/>
      <c r="J347" s="223"/>
      <c r="K347" s="223"/>
      <c r="L347" s="223"/>
      <c r="M347" s="7">
        <v>1</v>
      </c>
      <c r="N347" s="405"/>
    </row>
    <row r="348" spans="1:14" ht="21" customHeight="1">
      <c r="A348" s="36"/>
      <c r="B348" s="1915" t="str">
        <f>$B$7</f>
        <v>ОТЧЕТНИ ДАННИ ПО ЕБК ЗА ИЗПЪЛНЕНИЕТО НА БЮДЖЕТА</v>
      </c>
      <c r="C348" s="1915"/>
      <c r="D348" s="1915"/>
      <c r="E348" s="223"/>
      <c r="F348" s="223"/>
      <c r="G348" s="223"/>
      <c r="H348" s="223"/>
      <c r="I348" s="223"/>
      <c r="J348" s="223"/>
      <c r="K348" s="223"/>
      <c r="L348" s="223"/>
      <c r="M348" s="7">
        <v>1</v>
      </c>
      <c r="N348" s="405"/>
    </row>
    <row r="349" spans="1:14" ht="18.75" customHeight="1">
      <c r="A349" s="36"/>
      <c r="B349" s="228"/>
      <c r="C349" s="391"/>
      <c r="D349" s="400"/>
      <c r="E349" s="406" t="s">
        <v>889</v>
      </c>
      <c r="F349" s="406" t="s">
        <v>835</v>
      </c>
      <c r="G349" s="223"/>
      <c r="H349" s="223"/>
      <c r="I349" s="223"/>
      <c r="J349" s="223"/>
      <c r="K349" s="223"/>
      <c r="L349" s="223"/>
      <c r="M349" s="7">
        <v>1</v>
      </c>
      <c r="N349" s="405"/>
    </row>
    <row r="350" spans="1:14" ht="27" customHeight="1">
      <c r="A350" s="36"/>
      <c r="B350" s="1872" t="str">
        <f>$B$9</f>
        <v>ДГ ЩАСТЛИВО ДЕТСТВО</v>
      </c>
      <c r="C350" s="1873"/>
      <c r="D350" s="1874"/>
      <c r="E350" s="115">
        <f>$E$9</f>
        <v>43831</v>
      </c>
      <c r="F350" s="407" t="str">
        <f>$F$9</f>
        <v>30.06.2020</v>
      </c>
      <c r="G350" s="223"/>
      <c r="H350" s="223"/>
      <c r="I350" s="223"/>
      <c r="J350" s="223"/>
      <c r="K350" s="223"/>
      <c r="L350" s="223"/>
      <c r="M350" s="7">
        <v>1</v>
      </c>
      <c r="N350" s="405"/>
    </row>
    <row r="351" spans="1:14">
      <c r="A351" s="36"/>
      <c r="B351" s="227" t="str">
        <f>$B$10</f>
        <v>(наименование на разпоредителя с бюджет)</v>
      </c>
      <c r="C351" s="228"/>
      <c r="D351" s="229"/>
      <c r="E351" s="237"/>
      <c r="F351" s="237"/>
      <c r="G351" s="223"/>
      <c r="H351" s="223"/>
      <c r="I351" s="223"/>
      <c r="J351" s="223"/>
      <c r="K351" s="223"/>
      <c r="L351" s="223"/>
      <c r="M351" s="7">
        <v>1</v>
      </c>
      <c r="N351" s="408"/>
    </row>
    <row r="352" spans="1:14" ht="5.25" customHeight="1">
      <c r="A352" s="36"/>
      <c r="B352" s="227"/>
      <c r="C352" s="228"/>
      <c r="D352" s="229"/>
      <c r="E352" s="409"/>
      <c r="F352" s="237"/>
      <c r="G352" s="223"/>
      <c r="H352" s="223"/>
      <c r="I352" s="223"/>
      <c r="J352" s="223"/>
      <c r="K352" s="223"/>
      <c r="L352" s="223"/>
      <c r="M352" s="7">
        <v>1</v>
      </c>
      <c r="N352" s="408"/>
    </row>
    <row r="353" spans="1:14" ht="27.75" customHeight="1">
      <c r="A353" s="36"/>
      <c r="B353" s="1902" t="str">
        <f>$B$12</f>
        <v>Раковски</v>
      </c>
      <c r="C353" s="1903"/>
      <c r="D353" s="1904"/>
      <c r="E353" s="410" t="s">
        <v>890</v>
      </c>
      <c r="F353" s="232" t="str">
        <f>$F$12</f>
        <v>6611</v>
      </c>
      <c r="G353" s="223"/>
      <c r="H353" s="223"/>
      <c r="I353" s="223"/>
      <c r="J353" s="223"/>
      <c r="K353" s="223"/>
      <c r="L353" s="223"/>
      <c r="M353" s="7">
        <v>1</v>
      </c>
      <c r="N353" s="408"/>
    </row>
    <row r="354" spans="1:14">
      <c r="A354" s="36"/>
      <c r="B354" s="411" t="str">
        <f>$B$13</f>
        <v>(наименование на първостепенния разпоредител с бюджет)</v>
      </c>
      <c r="C354" s="6"/>
      <c r="D354" s="237"/>
      <c r="E354" s="409"/>
      <c r="F354" s="237"/>
      <c r="G354" s="223"/>
      <c r="H354" s="223"/>
      <c r="I354" s="223"/>
      <c r="J354" s="223"/>
      <c r="K354" s="223"/>
      <c r="L354" s="223"/>
      <c r="M354" s="7">
        <v>1</v>
      </c>
      <c r="N354" s="408"/>
    </row>
    <row r="355" spans="1:14" ht="21.75" customHeight="1">
      <c r="A355" s="36"/>
      <c r="B355" s="412"/>
      <c r="C355" s="412"/>
      <c r="D355" s="413"/>
      <c r="E355" s="238">
        <f>$E$15</f>
        <v>0</v>
      </c>
      <c r="F355" s="414" t="str">
        <f>+$F$15</f>
        <v>БЮДЖЕТ</v>
      </c>
      <c r="G355" s="239"/>
      <c r="H355" s="239"/>
      <c r="I355" s="239"/>
      <c r="J355" s="239"/>
      <c r="K355" s="239"/>
      <c r="L355" s="239"/>
      <c r="M355" s="7">
        <v>1</v>
      </c>
      <c r="N355" s="408"/>
    </row>
    <row r="356" spans="1:14" ht="16.5" thickBot="1">
      <c r="A356" s="36"/>
      <c r="B356" s="228"/>
      <c r="C356" s="391"/>
      <c r="D356" s="400"/>
      <c r="E356" s="223"/>
      <c r="F356" s="244"/>
      <c r="G356" s="244"/>
      <c r="H356" s="245" t="s">
        <v>465</v>
      </c>
      <c r="I356" s="244"/>
      <c r="J356" s="244"/>
      <c r="K356" s="244"/>
      <c r="L356" s="246" t="s">
        <v>465</v>
      </c>
      <c r="M356" s="7">
        <v>1</v>
      </c>
      <c r="N356" s="408"/>
    </row>
    <row r="357" spans="1:14" ht="22.5" customHeight="1">
      <c r="A357" s="36"/>
      <c r="B357" s="415"/>
      <c r="C357" s="416"/>
      <c r="D357" s="417" t="s">
        <v>916</v>
      </c>
      <c r="E357" s="1892" t="s">
        <v>2120</v>
      </c>
      <c r="F357" s="1893"/>
      <c r="G357" s="1893"/>
      <c r="H357" s="1894"/>
      <c r="I357" s="418" t="s">
        <v>2121</v>
      </c>
      <c r="J357" s="419"/>
      <c r="K357" s="420"/>
      <c r="L357" s="421"/>
      <c r="M357" s="7">
        <v>1</v>
      </c>
      <c r="N357" s="408"/>
    </row>
    <row r="358" spans="1:14" ht="48" customHeight="1">
      <c r="A358" s="36"/>
      <c r="B358" s="422" t="s">
        <v>62</v>
      </c>
      <c r="C358" s="423" t="s">
        <v>466</v>
      </c>
      <c r="D358" s="424" t="s">
        <v>677</v>
      </c>
      <c r="E358" s="137" t="str">
        <f t="shared" ref="E358:L359" si="78">E20</f>
        <v>Уточнен план                Общо</v>
      </c>
      <c r="F358" s="1407" t="str">
        <f t="shared" si="78"/>
        <v>държавни дейности</v>
      </c>
      <c r="G358" s="1408" t="str">
        <f t="shared" si="78"/>
        <v>местни дейности</v>
      </c>
      <c r="H358" s="1409" t="str">
        <f t="shared" si="78"/>
        <v>дофинансиране</v>
      </c>
      <c r="I358" s="425" t="str">
        <f t="shared" si="78"/>
        <v>държавни дейности -ОТЧЕТ</v>
      </c>
      <c r="J358" s="426" t="str">
        <f t="shared" si="78"/>
        <v>местни дейности - ОТЧЕТ</v>
      </c>
      <c r="K358" s="427" t="str">
        <f t="shared" si="78"/>
        <v>дофинансиране - ОТЧЕТ</v>
      </c>
      <c r="L358" s="428" t="str">
        <f t="shared" si="78"/>
        <v>ОТЧЕТ                                    ОБЩО</v>
      </c>
      <c r="M358" s="7">
        <v>1</v>
      </c>
      <c r="N358" s="408"/>
    </row>
    <row r="359" spans="1:14" ht="18.75">
      <c r="A359" s="36">
        <v>1</v>
      </c>
      <c r="B359" s="429" t="s">
        <v>917</v>
      </c>
      <c r="C359" s="430"/>
      <c r="D359" s="431" t="s">
        <v>678</v>
      </c>
      <c r="E359" s="432" t="str">
        <f t="shared" si="78"/>
        <v>(1)</v>
      </c>
      <c r="F359" s="433" t="str">
        <f t="shared" si="78"/>
        <v>(2)</v>
      </c>
      <c r="G359" s="434" t="str">
        <f t="shared" si="78"/>
        <v>(3)</v>
      </c>
      <c r="H359" s="435" t="str">
        <f t="shared" si="78"/>
        <v>(4)</v>
      </c>
      <c r="I359" s="261" t="str">
        <f t="shared" si="78"/>
        <v>(5)</v>
      </c>
      <c r="J359" s="262" t="str">
        <f t="shared" si="78"/>
        <v>(6)</v>
      </c>
      <c r="K359" s="263" t="str">
        <f t="shared" si="78"/>
        <v>(7)</v>
      </c>
      <c r="L359" s="436" t="str">
        <f t="shared" si="78"/>
        <v>(8)</v>
      </c>
      <c r="M359" s="7">
        <v>1</v>
      </c>
      <c r="N359" s="408"/>
    </row>
    <row r="360" spans="1:14">
      <c r="A360" s="36">
        <v>2</v>
      </c>
      <c r="B360" s="437"/>
      <c r="C360" s="438"/>
      <c r="D360" s="439"/>
      <c r="E360" s="440"/>
      <c r="F360" s="441"/>
      <c r="G360" s="441"/>
      <c r="H360" s="441"/>
      <c r="I360" s="441"/>
      <c r="J360" s="441"/>
      <c r="K360" s="441"/>
      <c r="L360" s="389"/>
      <c r="M360" s="7">
        <v>1</v>
      </c>
      <c r="N360" s="408"/>
    </row>
    <row r="361" spans="1:14" s="15" customFormat="1" ht="18.75" hidden="1" customHeight="1">
      <c r="A361" s="39">
        <v>5</v>
      </c>
      <c r="B361" s="442">
        <v>3000</v>
      </c>
      <c r="C361" s="1913" t="s">
        <v>276</v>
      </c>
      <c r="D361" s="1914"/>
      <c r="E361" s="1378">
        <f t="shared" ref="E361:L361" si="79">SUM(E362:E374)</f>
        <v>0</v>
      </c>
      <c r="F361" s="443">
        <f t="shared" si="79"/>
        <v>0</v>
      </c>
      <c r="G361" s="444">
        <f t="shared" si="79"/>
        <v>0</v>
      </c>
      <c r="H361" s="445">
        <f>SUM(H362:H374)</f>
        <v>0</v>
      </c>
      <c r="I361" s="443">
        <f t="shared" si="79"/>
        <v>0</v>
      </c>
      <c r="J361" s="444">
        <f t="shared" si="79"/>
        <v>0</v>
      </c>
      <c r="K361" s="445">
        <f>SUM(K362:K374)</f>
        <v>0</v>
      </c>
      <c r="L361" s="1378">
        <f t="shared" si="79"/>
        <v>0</v>
      </c>
      <c r="M361" s="7" t="str">
        <f t="shared" ref="M361:M424" si="80">(IF($E361&lt;&gt;0,$M$2,IF($L361&lt;&gt;0,$M$2,"")))</f>
        <v/>
      </c>
      <c r="N361" s="408"/>
    </row>
    <row r="362" spans="1:14" ht="18.75" hidden="1" customHeight="1">
      <c r="A362" s="36">
        <v>10</v>
      </c>
      <c r="B362" s="181"/>
      <c r="C362" s="150">
        <v>3020</v>
      </c>
      <c r="D362" s="151" t="s">
        <v>277</v>
      </c>
      <c r="E362" s="1379">
        <f t="shared" ref="E362:E418" si="81">F362+G362+H362</f>
        <v>0</v>
      </c>
      <c r="F362" s="486">
        <v>0</v>
      </c>
      <c r="G362" s="487">
        <v>0</v>
      </c>
      <c r="H362" s="154">
        <v>0</v>
      </c>
      <c r="I362" s="486">
        <v>0</v>
      </c>
      <c r="J362" s="487">
        <v>0</v>
      </c>
      <c r="K362" s="154">
        <v>0</v>
      </c>
      <c r="L362" s="1379">
        <f>I362+J362+K362</f>
        <v>0</v>
      </c>
      <c r="M362" s="7" t="str">
        <f t="shared" si="80"/>
        <v/>
      </c>
      <c r="N362" s="408"/>
    </row>
    <row r="363" spans="1:14" ht="18.75" hidden="1" customHeight="1">
      <c r="A363" s="44">
        <v>20</v>
      </c>
      <c r="B363" s="181"/>
      <c r="C363" s="156">
        <v>3040</v>
      </c>
      <c r="D363" s="446" t="s">
        <v>278</v>
      </c>
      <c r="E363" s="1380">
        <f t="shared" si="81"/>
        <v>0</v>
      </c>
      <c r="F363" s="488">
        <v>0</v>
      </c>
      <c r="G363" s="489">
        <v>0</v>
      </c>
      <c r="H363" s="160">
        <v>0</v>
      </c>
      <c r="I363" s="488">
        <v>0</v>
      </c>
      <c r="J363" s="489">
        <v>0</v>
      </c>
      <c r="K363" s="160">
        <v>0</v>
      </c>
      <c r="L363" s="1380">
        <f t="shared" ref="L363:L374" si="82">I363+J363+K363</f>
        <v>0</v>
      </c>
      <c r="M363" s="7" t="str">
        <f t="shared" si="80"/>
        <v/>
      </c>
      <c r="N363" s="408"/>
    </row>
    <row r="364" spans="1:14" ht="18.75" hidden="1" customHeight="1">
      <c r="A364" s="36">
        <v>25</v>
      </c>
      <c r="B364" s="181"/>
      <c r="C364" s="156">
        <v>3041</v>
      </c>
      <c r="D364" s="157" t="s">
        <v>331</v>
      </c>
      <c r="E364" s="1380">
        <f t="shared" si="81"/>
        <v>0</v>
      </c>
      <c r="F364" s="488">
        <v>0</v>
      </c>
      <c r="G364" s="489">
        <v>0</v>
      </c>
      <c r="H364" s="160">
        <v>0</v>
      </c>
      <c r="I364" s="488">
        <v>0</v>
      </c>
      <c r="J364" s="489">
        <v>0</v>
      </c>
      <c r="K364" s="160">
        <v>0</v>
      </c>
      <c r="L364" s="1380">
        <f t="shared" si="82"/>
        <v>0</v>
      </c>
      <c r="M364" s="7" t="str">
        <f t="shared" si="80"/>
        <v/>
      </c>
      <c r="N364" s="408"/>
    </row>
    <row r="365" spans="1:14" ht="18.75" hidden="1" customHeight="1">
      <c r="A365" s="36">
        <v>30</v>
      </c>
      <c r="B365" s="149"/>
      <c r="C365" s="156">
        <v>3042</v>
      </c>
      <c r="D365" s="157" t="s">
        <v>332</v>
      </c>
      <c r="E365" s="1380">
        <f t="shared" si="81"/>
        <v>0</v>
      </c>
      <c r="F365" s="488">
        <v>0</v>
      </c>
      <c r="G365" s="489">
        <v>0</v>
      </c>
      <c r="H365" s="160">
        <v>0</v>
      </c>
      <c r="I365" s="488">
        <v>0</v>
      </c>
      <c r="J365" s="489">
        <v>0</v>
      </c>
      <c r="K365" s="160">
        <v>0</v>
      </c>
      <c r="L365" s="1380">
        <f t="shared" si="82"/>
        <v>0</v>
      </c>
      <c r="M365" s="7" t="str">
        <f t="shared" si="80"/>
        <v/>
      </c>
      <c r="N365" s="408"/>
    </row>
    <row r="366" spans="1:14" ht="18.75" hidden="1" customHeight="1">
      <c r="A366" s="36">
        <v>35</v>
      </c>
      <c r="B366" s="149"/>
      <c r="C366" s="156">
        <v>3043</v>
      </c>
      <c r="D366" s="157" t="s">
        <v>279</v>
      </c>
      <c r="E366" s="1380">
        <f t="shared" si="81"/>
        <v>0</v>
      </c>
      <c r="F366" s="488">
        <v>0</v>
      </c>
      <c r="G366" s="489">
        <v>0</v>
      </c>
      <c r="H366" s="160">
        <v>0</v>
      </c>
      <c r="I366" s="488">
        <v>0</v>
      </c>
      <c r="J366" s="489">
        <v>0</v>
      </c>
      <c r="K366" s="160">
        <v>0</v>
      </c>
      <c r="L366" s="1380">
        <f t="shared" si="82"/>
        <v>0</v>
      </c>
      <c r="M366" s="7" t="str">
        <f t="shared" si="80"/>
        <v/>
      </c>
      <c r="N366" s="408"/>
    </row>
    <row r="367" spans="1:14" ht="18.75" hidden="1" customHeight="1">
      <c r="A367" s="36">
        <v>36</v>
      </c>
      <c r="B367" s="149"/>
      <c r="C367" s="447">
        <v>3048</v>
      </c>
      <c r="D367" s="448" t="s">
        <v>280</v>
      </c>
      <c r="E367" s="1381">
        <f t="shared" si="81"/>
        <v>0</v>
      </c>
      <c r="F367" s="1465">
        <v>0</v>
      </c>
      <c r="G367" s="1466">
        <v>0</v>
      </c>
      <c r="H367" s="451">
        <v>0</v>
      </c>
      <c r="I367" s="1465">
        <v>0</v>
      </c>
      <c r="J367" s="1466">
        <v>0</v>
      </c>
      <c r="K367" s="451">
        <v>0</v>
      </c>
      <c r="L367" s="1381">
        <f t="shared" si="82"/>
        <v>0</v>
      </c>
      <c r="M367" s="7" t="str">
        <f t="shared" si="80"/>
        <v/>
      </c>
      <c r="N367" s="408"/>
    </row>
    <row r="368" spans="1:14" ht="18.75" hidden="1" customHeight="1">
      <c r="A368" s="36">
        <v>45</v>
      </c>
      <c r="B368" s="149"/>
      <c r="C368" s="452">
        <v>3050</v>
      </c>
      <c r="D368" s="453" t="s">
        <v>281</v>
      </c>
      <c r="E368" s="1382">
        <f t="shared" si="81"/>
        <v>0</v>
      </c>
      <c r="F368" s="1467">
        <v>0</v>
      </c>
      <c r="G368" s="1468">
        <v>0</v>
      </c>
      <c r="H368" s="456">
        <v>0</v>
      </c>
      <c r="I368" s="1467">
        <v>0</v>
      </c>
      <c r="J368" s="1468">
        <v>0</v>
      </c>
      <c r="K368" s="456">
        <v>0</v>
      </c>
      <c r="L368" s="1382">
        <f t="shared" si="82"/>
        <v>0</v>
      </c>
      <c r="M368" s="7" t="str">
        <f t="shared" si="80"/>
        <v/>
      </c>
      <c r="N368" s="408"/>
    </row>
    <row r="369" spans="1:14" ht="18.75" hidden="1" customHeight="1">
      <c r="A369" s="36">
        <v>50</v>
      </c>
      <c r="B369" s="149"/>
      <c r="C369" s="447">
        <v>3061</v>
      </c>
      <c r="D369" s="448" t="s">
        <v>282</v>
      </c>
      <c r="E369" s="1381">
        <f t="shared" si="81"/>
        <v>0</v>
      </c>
      <c r="F369" s="1465">
        <v>0</v>
      </c>
      <c r="G369" s="1466">
        <v>0</v>
      </c>
      <c r="H369" s="451">
        <v>0</v>
      </c>
      <c r="I369" s="1465">
        <v>0</v>
      </c>
      <c r="J369" s="1466">
        <v>0</v>
      </c>
      <c r="K369" s="451">
        <v>0</v>
      </c>
      <c r="L369" s="1381">
        <f t="shared" si="82"/>
        <v>0</v>
      </c>
      <c r="M369" s="7" t="str">
        <f t="shared" si="80"/>
        <v/>
      </c>
      <c r="N369" s="408"/>
    </row>
    <row r="370" spans="1:14" ht="18.75" hidden="1" customHeight="1">
      <c r="A370" s="36">
        <v>60</v>
      </c>
      <c r="B370" s="149"/>
      <c r="C370" s="452">
        <v>3081</v>
      </c>
      <c r="D370" s="453" t="s">
        <v>283</v>
      </c>
      <c r="E370" s="1382">
        <f t="shared" si="81"/>
        <v>0</v>
      </c>
      <c r="F370" s="1467">
        <v>0</v>
      </c>
      <c r="G370" s="1468">
        <v>0</v>
      </c>
      <c r="H370" s="456">
        <v>0</v>
      </c>
      <c r="I370" s="1467">
        <v>0</v>
      </c>
      <c r="J370" s="1468">
        <v>0</v>
      </c>
      <c r="K370" s="456">
        <v>0</v>
      </c>
      <c r="L370" s="1382">
        <f t="shared" si="82"/>
        <v>0</v>
      </c>
      <c r="M370" s="7" t="str">
        <f t="shared" si="80"/>
        <v/>
      </c>
      <c r="N370" s="408"/>
    </row>
    <row r="371" spans="1:14" ht="18.75" hidden="1" customHeight="1">
      <c r="A371" s="36"/>
      <c r="B371" s="149"/>
      <c r="C371" s="156">
        <v>3082</v>
      </c>
      <c r="D371" s="157" t="s">
        <v>284</v>
      </c>
      <c r="E371" s="1380">
        <f t="shared" si="81"/>
        <v>0</v>
      </c>
      <c r="F371" s="488">
        <v>0</v>
      </c>
      <c r="G371" s="489">
        <v>0</v>
      </c>
      <c r="H371" s="160">
        <v>0</v>
      </c>
      <c r="I371" s="488">
        <v>0</v>
      </c>
      <c r="J371" s="489">
        <v>0</v>
      </c>
      <c r="K371" s="160">
        <v>0</v>
      </c>
      <c r="L371" s="1380">
        <f t="shared" si="82"/>
        <v>0</v>
      </c>
      <c r="M371" s="7" t="str">
        <f t="shared" si="80"/>
        <v/>
      </c>
      <c r="N371" s="408"/>
    </row>
    <row r="372" spans="1:14" ht="18.75" hidden="1" customHeight="1">
      <c r="A372" s="36">
        <v>65</v>
      </c>
      <c r="B372" s="149"/>
      <c r="C372" s="156">
        <v>3083</v>
      </c>
      <c r="D372" s="157" t="s">
        <v>285</v>
      </c>
      <c r="E372" s="1380">
        <f t="shared" si="81"/>
        <v>0</v>
      </c>
      <c r="F372" s="488">
        <v>0</v>
      </c>
      <c r="G372" s="489">
        <v>0</v>
      </c>
      <c r="H372" s="160">
        <v>0</v>
      </c>
      <c r="I372" s="488">
        <v>0</v>
      </c>
      <c r="J372" s="489">
        <v>0</v>
      </c>
      <c r="K372" s="160">
        <v>0</v>
      </c>
      <c r="L372" s="1380">
        <f t="shared" si="82"/>
        <v>0</v>
      </c>
      <c r="M372" s="7" t="str">
        <f t="shared" si="80"/>
        <v/>
      </c>
      <c r="N372" s="408"/>
    </row>
    <row r="373" spans="1:14" ht="18.75" hidden="1" customHeight="1">
      <c r="A373" s="36">
        <v>65</v>
      </c>
      <c r="B373" s="149"/>
      <c r="C373" s="156">
        <v>3089</v>
      </c>
      <c r="D373" s="457" t="s">
        <v>286</v>
      </c>
      <c r="E373" s="1380">
        <f t="shared" si="81"/>
        <v>0</v>
      </c>
      <c r="F373" s="488">
        <v>0</v>
      </c>
      <c r="G373" s="489">
        <v>0</v>
      </c>
      <c r="H373" s="160">
        <v>0</v>
      </c>
      <c r="I373" s="488">
        <v>0</v>
      </c>
      <c r="J373" s="489">
        <v>0</v>
      </c>
      <c r="K373" s="160">
        <v>0</v>
      </c>
      <c r="L373" s="1380">
        <f t="shared" si="82"/>
        <v>0</v>
      </c>
      <c r="M373" s="7" t="str">
        <f t="shared" si="80"/>
        <v/>
      </c>
      <c r="N373" s="408"/>
    </row>
    <row r="374" spans="1:14" ht="18.75" hidden="1" customHeight="1">
      <c r="A374" s="36">
        <v>65</v>
      </c>
      <c r="B374" s="149"/>
      <c r="C374" s="179">
        <v>3090</v>
      </c>
      <c r="D374" s="172" t="s">
        <v>308</v>
      </c>
      <c r="E374" s="1383">
        <f t="shared" si="81"/>
        <v>0</v>
      </c>
      <c r="F374" s="490">
        <v>0</v>
      </c>
      <c r="G374" s="491">
        <v>0</v>
      </c>
      <c r="H374" s="175">
        <v>0</v>
      </c>
      <c r="I374" s="490">
        <v>0</v>
      </c>
      <c r="J374" s="491">
        <v>0</v>
      </c>
      <c r="K374" s="175">
        <v>0</v>
      </c>
      <c r="L374" s="1383">
        <f t="shared" si="82"/>
        <v>0</v>
      </c>
      <c r="M374" s="7" t="str">
        <f t="shared" si="80"/>
        <v/>
      </c>
      <c r="N374" s="408"/>
    </row>
    <row r="375" spans="1:14" s="15" customFormat="1" ht="18.75" hidden="1" customHeight="1">
      <c r="A375" s="39">
        <v>70</v>
      </c>
      <c r="B375" s="458">
        <v>3100</v>
      </c>
      <c r="C375" s="1911" t="s">
        <v>287</v>
      </c>
      <c r="D375" s="1912"/>
      <c r="E375" s="1378">
        <f t="shared" ref="E375:L375" si="83">SUM(E376:E382)</f>
        <v>0</v>
      </c>
      <c r="F375" s="459">
        <f t="shared" si="83"/>
        <v>0</v>
      </c>
      <c r="G375" s="460">
        <f t="shared" si="83"/>
        <v>0</v>
      </c>
      <c r="H375" s="445">
        <f>SUM(H376:H382)</f>
        <v>0</v>
      </c>
      <c r="I375" s="459">
        <f t="shared" si="83"/>
        <v>0</v>
      </c>
      <c r="J375" s="444">
        <f t="shared" si="83"/>
        <v>0</v>
      </c>
      <c r="K375" s="445">
        <f>SUM(K376:K382)</f>
        <v>0</v>
      </c>
      <c r="L375" s="1378">
        <f t="shared" si="83"/>
        <v>0</v>
      </c>
      <c r="M375" s="7" t="str">
        <f t="shared" si="80"/>
        <v/>
      </c>
      <c r="N375" s="408"/>
    </row>
    <row r="376" spans="1:14" ht="18.75" hidden="1" customHeight="1">
      <c r="A376" s="45">
        <v>75</v>
      </c>
      <c r="B376" s="149"/>
      <c r="C376" s="461">
        <v>3110</v>
      </c>
      <c r="D376" s="462" t="s">
        <v>918</v>
      </c>
      <c r="E376" s="1384">
        <f t="shared" si="81"/>
        <v>0</v>
      </c>
      <c r="F376" s="1760">
        <v>0</v>
      </c>
      <c r="G376" s="1768">
        <v>0</v>
      </c>
      <c r="H376" s="1759">
        <v>0</v>
      </c>
      <c r="I376" s="1760">
        <v>0</v>
      </c>
      <c r="J376" s="1768">
        <v>0</v>
      </c>
      <c r="K376" s="1759">
        <v>0</v>
      </c>
      <c r="L376" s="1384">
        <f t="shared" ref="L376:L382" si="84">I376+J376+K376</f>
        <v>0</v>
      </c>
      <c r="M376" s="7" t="str">
        <f t="shared" si="80"/>
        <v/>
      </c>
      <c r="N376" s="408"/>
    </row>
    <row r="377" spans="1:14" ht="18.75" hidden="1" customHeight="1">
      <c r="A377" s="23">
        <v>80</v>
      </c>
      <c r="B377" s="465"/>
      <c r="C377" s="452">
        <v>3111</v>
      </c>
      <c r="D377" s="466" t="s">
        <v>919</v>
      </c>
      <c r="E377" s="1382">
        <f t="shared" si="81"/>
        <v>0</v>
      </c>
      <c r="F377" s="1769"/>
      <c r="G377" s="1767">
        <v>0</v>
      </c>
      <c r="H377" s="456">
        <v>0</v>
      </c>
      <c r="I377" s="1769"/>
      <c r="J377" s="1767">
        <v>0</v>
      </c>
      <c r="K377" s="456">
        <v>0</v>
      </c>
      <c r="L377" s="1382">
        <f t="shared" si="84"/>
        <v>0</v>
      </c>
      <c r="M377" s="7" t="str">
        <f t="shared" si="80"/>
        <v/>
      </c>
      <c r="N377" s="408"/>
    </row>
    <row r="378" spans="1:14" ht="27" hidden="1" customHeight="1">
      <c r="A378" s="23">
        <v>85</v>
      </c>
      <c r="B378" s="465"/>
      <c r="C378" s="156">
        <v>3112</v>
      </c>
      <c r="D378" s="196" t="s">
        <v>920</v>
      </c>
      <c r="E378" s="1380">
        <f t="shared" si="81"/>
        <v>0</v>
      </c>
      <c r="F378" s="1770">
        <v>0</v>
      </c>
      <c r="G378" s="159"/>
      <c r="H378" s="160">
        <v>0</v>
      </c>
      <c r="I378" s="1770">
        <v>0</v>
      </c>
      <c r="J378" s="159"/>
      <c r="K378" s="160">
        <v>0</v>
      </c>
      <c r="L378" s="1380">
        <f t="shared" si="84"/>
        <v>0</v>
      </c>
      <c r="M378" s="7" t="str">
        <f t="shared" si="80"/>
        <v/>
      </c>
      <c r="N378" s="408"/>
    </row>
    <row r="379" spans="1:14" ht="18.75" hidden="1" customHeight="1">
      <c r="A379" s="23">
        <v>90</v>
      </c>
      <c r="B379" s="465"/>
      <c r="C379" s="156">
        <v>3113</v>
      </c>
      <c r="D379" s="196" t="s">
        <v>288</v>
      </c>
      <c r="E379" s="1380">
        <f t="shared" si="81"/>
        <v>0</v>
      </c>
      <c r="F379" s="158"/>
      <c r="G379" s="159"/>
      <c r="H379" s="160">
        <v>0</v>
      </c>
      <c r="I379" s="158"/>
      <c r="J379" s="159"/>
      <c r="K379" s="160">
        <v>0</v>
      </c>
      <c r="L379" s="1380">
        <f t="shared" si="84"/>
        <v>0</v>
      </c>
      <c r="M379" s="7" t="str">
        <f t="shared" si="80"/>
        <v/>
      </c>
      <c r="N379" s="408"/>
    </row>
    <row r="380" spans="1:14" ht="33" hidden="1" customHeight="1">
      <c r="A380" s="23">
        <v>91</v>
      </c>
      <c r="B380" s="465"/>
      <c r="C380" s="156">
        <v>3118</v>
      </c>
      <c r="D380" s="196" t="s">
        <v>2103</v>
      </c>
      <c r="E380" s="1380">
        <f t="shared" si="81"/>
        <v>0</v>
      </c>
      <c r="F380" s="158"/>
      <c r="G380" s="159"/>
      <c r="H380" s="160">
        <v>0</v>
      </c>
      <c r="I380" s="158"/>
      <c r="J380" s="159"/>
      <c r="K380" s="160">
        <v>0</v>
      </c>
      <c r="L380" s="1380">
        <f t="shared" si="84"/>
        <v>0</v>
      </c>
      <c r="M380" s="7" t="str">
        <f t="shared" si="80"/>
        <v/>
      </c>
      <c r="N380" s="408"/>
    </row>
    <row r="381" spans="1:14" ht="30.75" hidden="1" customHeight="1">
      <c r="A381" s="23"/>
      <c r="B381" s="465"/>
      <c r="C381" s="447">
        <v>3128</v>
      </c>
      <c r="D381" s="467" t="s">
        <v>2102</v>
      </c>
      <c r="E381" s="1385">
        <f t="shared" si="81"/>
        <v>0</v>
      </c>
      <c r="F381" s="449"/>
      <c r="G381" s="450"/>
      <c r="H381" s="451">
        <v>0</v>
      </c>
      <c r="I381" s="449"/>
      <c r="J381" s="450"/>
      <c r="K381" s="451">
        <v>0</v>
      </c>
      <c r="L381" s="1385">
        <f t="shared" si="84"/>
        <v>0</v>
      </c>
      <c r="M381" s="7" t="str">
        <f t="shared" si="80"/>
        <v/>
      </c>
      <c r="N381" s="408"/>
    </row>
    <row r="382" spans="1:14" ht="18.75" hidden="1" customHeight="1">
      <c r="A382" s="23">
        <v>100</v>
      </c>
      <c r="B382" s="149"/>
      <c r="C382" s="468">
        <v>3120</v>
      </c>
      <c r="D382" s="469" t="s">
        <v>2031</v>
      </c>
      <c r="E382" s="1386">
        <f t="shared" si="81"/>
        <v>0</v>
      </c>
      <c r="F382" s="470"/>
      <c r="G382" s="471"/>
      <c r="H382" s="472">
        <v>0</v>
      </c>
      <c r="I382" s="470"/>
      <c r="J382" s="471"/>
      <c r="K382" s="472">
        <v>0</v>
      </c>
      <c r="L382" s="1386">
        <f t="shared" si="84"/>
        <v>0</v>
      </c>
      <c r="M382" s="7" t="str">
        <f t="shared" si="80"/>
        <v/>
      </c>
      <c r="N382" s="408"/>
    </row>
    <row r="383" spans="1:14" s="15" customFormat="1" ht="18.75" hidden="1" customHeight="1">
      <c r="A383" s="22">
        <v>115</v>
      </c>
      <c r="B383" s="458">
        <v>3200</v>
      </c>
      <c r="C383" s="1911" t="s">
        <v>309</v>
      </c>
      <c r="D383" s="1912"/>
      <c r="E383" s="1378">
        <f t="shared" ref="E383:L383" si="85">SUM(E384:E387)</f>
        <v>0</v>
      </c>
      <c r="F383" s="459">
        <f t="shared" si="85"/>
        <v>0</v>
      </c>
      <c r="G383" s="473">
        <f t="shared" si="85"/>
        <v>0</v>
      </c>
      <c r="H383" s="445">
        <f>SUM(H384:H387)</f>
        <v>0</v>
      </c>
      <c r="I383" s="459">
        <f t="shared" si="85"/>
        <v>0</v>
      </c>
      <c r="J383" s="444">
        <f t="shared" si="85"/>
        <v>0</v>
      </c>
      <c r="K383" s="445">
        <f>SUM(K384:K387)</f>
        <v>0</v>
      </c>
      <c r="L383" s="1378">
        <f t="shared" si="85"/>
        <v>0</v>
      </c>
      <c r="M383" s="7" t="str">
        <f t="shared" si="80"/>
        <v/>
      </c>
      <c r="N383" s="408"/>
    </row>
    <row r="384" spans="1:14" ht="18.75" hidden="1" customHeight="1">
      <c r="A384" s="22">
        <v>120</v>
      </c>
      <c r="B384" s="149"/>
      <c r="C384" s="150">
        <v>3210</v>
      </c>
      <c r="D384" s="204" t="s">
        <v>289</v>
      </c>
      <c r="E384" s="1379">
        <f t="shared" si="81"/>
        <v>0</v>
      </c>
      <c r="F384" s="486">
        <v>0</v>
      </c>
      <c r="G384" s="487">
        <v>0</v>
      </c>
      <c r="H384" s="154">
        <v>0</v>
      </c>
      <c r="I384" s="486">
        <v>0</v>
      </c>
      <c r="J384" s="487">
        <v>0</v>
      </c>
      <c r="K384" s="154">
        <v>0</v>
      </c>
      <c r="L384" s="1379">
        <f>I384+J384+K384</f>
        <v>0</v>
      </c>
      <c r="M384" s="7" t="str">
        <f t="shared" si="80"/>
        <v/>
      </c>
      <c r="N384" s="408"/>
    </row>
    <row r="385" spans="1:14" ht="18.75" hidden="1" customHeight="1">
      <c r="A385" s="23">
        <v>125</v>
      </c>
      <c r="B385" s="181"/>
      <c r="C385" s="447">
        <v>3220</v>
      </c>
      <c r="D385" s="467" t="s">
        <v>251</v>
      </c>
      <c r="E385" s="1381">
        <f t="shared" si="81"/>
        <v>0</v>
      </c>
      <c r="F385" s="1465">
        <v>0</v>
      </c>
      <c r="G385" s="1466">
        <v>0</v>
      </c>
      <c r="H385" s="451">
        <v>0</v>
      </c>
      <c r="I385" s="1465">
        <v>0</v>
      </c>
      <c r="J385" s="1466">
        <v>0</v>
      </c>
      <c r="K385" s="451">
        <v>0</v>
      </c>
      <c r="L385" s="1381">
        <f>I385+J385+K385</f>
        <v>0</v>
      </c>
      <c r="M385" s="7" t="str">
        <f t="shared" si="80"/>
        <v/>
      </c>
      <c r="N385" s="408"/>
    </row>
    <row r="386" spans="1:14" ht="18.75" hidden="1" customHeight="1">
      <c r="A386" s="23">
        <v>130</v>
      </c>
      <c r="B386" s="149"/>
      <c r="C386" s="452">
        <v>3230</v>
      </c>
      <c r="D386" s="466" t="s">
        <v>310</v>
      </c>
      <c r="E386" s="1382">
        <f t="shared" si="81"/>
        <v>0</v>
      </c>
      <c r="F386" s="1467">
        <v>0</v>
      </c>
      <c r="G386" s="1468">
        <v>0</v>
      </c>
      <c r="H386" s="456">
        <v>0</v>
      </c>
      <c r="I386" s="1467">
        <v>0</v>
      </c>
      <c r="J386" s="1468">
        <v>0</v>
      </c>
      <c r="K386" s="456">
        <v>0</v>
      </c>
      <c r="L386" s="1382">
        <f>I386+J386+K386</f>
        <v>0</v>
      </c>
      <c r="M386" s="7" t="str">
        <f t="shared" si="80"/>
        <v/>
      </c>
      <c r="N386" s="408"/>
    </row>
    <row r="387" spans="1:14" ht="18.75" hidden="1" customHeight="1">
      <c r="A387" s="36">
        <v>135</v>
      </c>
      <c r="B387" s="149"/>
      <c r="C387" s="179">
        <v>3240</v>
      </c>
      <c r="D387" s="474" t="s">
        <v>311</v>
      </c>
      <c r="E387" s="1383">
        <f t="shared" si="81"/>
        <v>0</v>
      </c>
      <c r="F387" s="490">
        <v>0</v>
      </c>
      <c r="G387" s="491">
        <v>0</v>
      </c>
      <c r="H387" s="175">
        <v>0</v>
      </c>
      <c r="I387" s="490">
        <v>0</v>
      </c>
      <c r="J387" s="491">
        <v>0</v>
      </c>
      <c r="K387" s="175">
        <v>0</v>
      </c>
      <c r="L387" s="1383">
        <f>I387+J387+K387</f>
        <v>0</v>
      </c>
      <c r="M387" s="7" t="str">
        <f t="shared" si="80"/>
        <v/>
      </c>
      <c r="N387" s="408"/>
    </row>
    <row r="388" spans="1:14" s="15" customFormat="1" ht="18.75" hidden="1" customHeight="1">
      <c r="A388" s="39">
        <v>145</v>
      </c>
      <c r="B388" s="458">
        <v>6000</v>
      </c>
      <c r="C388" s="1911" t="s">
        <v>252</v>
      </c>
      <c r="D388" s="1912"/>
      <c r="E388" s="1378">
        <f t="shared" ref="E388:L388" si="86">SUM(E389:E390)</f>
        <v>0</v>
      </c>
      <c r="F388" s="459">
        <f t="shared" si="86"/>
        <v>0</v>
      </c>
      <c r="G388" s="473">
        <f t="shared" si="86"/>
        <v>0</v>
      </c>
      <c r="H388" s="445">
        <f>SUM(H389:H390)</f>
        <v>0</v>
      </c>
      <c r="I388" s="459">
        <f t="shared" si="86"/>
        <v>0</v>
      </c>
      <c r="J388" s="444">
        <f t="shared" si="86"/>
        <v>0</v>
      </c>
      <c r="K388" s="445">
        <f>SUM(K389:K390)</f>
        <v>0</v>
      </c>
      <c r="L388" s="1378">
        <f t="shared" si="86"/>
        <v>0</v>
      </c>
      <c r="M388" s="7" t="str">
        <f t="shared" si="80"/>
        <v/>
      </c>
      <c r="N388" s="408"/>
    </row>
    <row r="389" spans="1:14" ht="18.75" hidden="1" customHeight="1">
      <c r="A389" s="36">
        <v>150</v>
      </c>
      <c r="B389" s="171"/>
      <c r="C389" s="150">
        <v>6001</v>
      </c>
      <c r="D389" s="151" t="s">
        <v>327</v>
      </c>
      <c r="E389" s="1379">
        <f t="shared" si="81"/>
        <v>0</v>
      </c>
      <c r="F389" s="486">
        <v>0</v>
      </c>
      <c r="G389" s="1726">
        <v>0</v>
      </c>
      <c r="H389" s="154">
        <v>0</v>
      </c>
      <c r="I389" s="486">
        <v>0</v>
      </c>
      <c r="J389" s="1726">
        <v>0</v>
      </c>
      <c r="K389" s="154">
        <v>0</v>
      </c>
      <c r="L389" s="1379">
        <f>I389+J389+K389</f>
        <v>0</v>
      </c>
      <c r="M389" s="7" t="str">
        <f t="shared" si="80"/>
        <v/>
      </c>
      <c r="N389" s="408"/>
    </row>
    <row r="390" spans="1:14" ht="18.75" hidden="1" customHeight="1">
      <c r="A390" s="36">
        <v>155</v>
      </c>
      <c r="B390" s="171"/>
      <c r="C390" s="179">
        <v>6002</v>
      </c>
      <c r="D390" s="186" t="s">
        <v>328</v>
      </c>
      <c r="E390" s="1383">
        <f t="shared" si="81"/>
        <v>0</v>
      </c>
      <c r="F390" s="1724">
        <v>0</v>
      </c>
      <c r="G390" s="1725">
        <v>0</v>
      </c>
      <c r="H390" s="472">
        <v>0</v>
      </c>
      <c r="I390" s="1724">
        <v>0</v>
      </c>
      <c r="J390" s="1725">
        <v>0</v>
      </c>
      <c r="K390" s="175">
        <v>0</v>
      </c>
      <c r="L390" s="1383">
        <f>I390+J390+K390</f>
        <v>0</v>
      </c>
      <c r="M390" s="7" t="str">
        <f t="shared" si="80"/>
        <v/>
      </c>
      <c r="N390" s="408"/>
    </row>
    <row r="391" spans="1:14" s="15" customFormat="1" ht="18.75" customHeight="1">
      <c r="A391" s="39">
        <v>160</v>
      </c>
      <c r="B391" s="458">
        <v>6100</v>
      </c>
      <c r="C391" s="1911" t="s">
        <v>253</v>
      </c>
      <c r="D391" s="1912"/>
      <c r="E391" s="1378">
        <f t="shared" ref="E391:L391" si="87">SUM(E392:E395)</f>
        <v>771538</v>
      </c>
      <c r="F391" s="459">
        <f t="shared" si="87"/>
        <v>623812</v>
      </c>
      <c r="G391" s="473">
        <f t="shared" si="87"/>
        <v>147726</v>
      </c>
      <c r="H391" s="445">
        <f>SUM(H392:H395)</f>
        <v>0</v>
      </c>
      <c r="I391" s="459">
        <f t="shared" si="87"/>
        <v>346372</v>
      </c>
      <c r="J391" s="444">
        <f t="shared" si="87"/>
        <v>71895</v>
      </c>
      <c r="K391" s="445">
        <f>SUM(K392:K395)</f>
        <v>0</v>
      </c>
      <c r="L391" s="1378">
        <f t="shared" si="87"/>
        <v>418267</v>
      </c>
      <c r="M391" s="7">
        <f t="shared" si="80"/>
        <v>1</v>
      </c>
      <c r="N391" s="408"/>
    </row>
    <row r="392" spans="1:14" ht="18.75" hidden="1" customHeight="1">
      <c r="A392" s="36">
        <v>165</v>
      </c>
      <c r="B392" s="171"/>
      <c r="C392" s="150">
        <v>6101</v>
      </c>
      <c r="D392" s="151" t="s">
        <v>697</v>
      </c>
      <c r="E392" s="1379">
        <f t="shared" si="81"/>
        <v>0</v>
      </c>
      <c r="F392" s="152">
        <v>0</v>
      </c>
      <c r="G392" s="153"/>
      <c r="H392" s="154">
        <v>0</v>
      </c>
      <c r="I392" s="152">
        <v>0</v>
      </c>
      <c r="J392" s="153"/>
      <c r="K392" s="154">
        <v>0</v>
      </c>
      <c r="L392" s="1379">
        <f>I392+J392+K392</f>
        <v>0</v>
      </c>
      <c r="M392" s="7" t="str">
        <f t="shared" si="80"/>
        <v/>
      </c>
      <c r="N392" s="408"/>
    </row>
    <row r="393" spans="1:14" ht="18.75" hidden="1" customHeight="1">
      <c r="A393" s="36">
        <v>170</v>
      </c>
      <c r="B393" s="171"/>
      <c r="C393" s="156">
        <v>6102</v>
      </c>
      <c r="D393" s="184" t="s">
        <v>698</v>
      </c>
      <c r="E393" s="1380">
        <f t="shared" si="81"/>
        <v>0</v>
      </c>
      <c r="F393" s="158"/>
      <c r="G393" s="159"/>
      <c r="H393" s="160">
        <v>0</v>
      </c>
      <c r="I393" s="158"/>
      <c r="J393" s="159"/>
      <c r="K393" s="160">
        <v>0</v>
      </c>
      <c r="L393" s="1380">
        <f>I393+J393+K393</f>
        <v>0</v>
      </c>
      <c r="M393" s="7" t="str">
        <f t="shared" si="80"/>
        <v/>
      </c>
      <c r="N393" s="408"/>
    </row>
    <row r="394" spans="1:14" ht="18.75" hidden="1" customHeight="1">
      <c r="A394" s="36"/>
      <c r="B394" s="181"/>
      <c r="C394" s="156">
        <v>6105</v>
      </c>
      <c r="D394" s="184" t="s">
        <v>598</v>
      </c>
      <c r="E394" s="1387">
        <f t="shared" si="81"/>
        <v>0</v>
      </c>
      <c r="F394" s="158"/>
      <c r="G394" s="159"/>
      <c r="H394" s="160">
        <v>0</v>
      </c>
      <c r="I394" s="158"/>
      <c r="J394" s="159"/>
      <c r="K394" s="160">
        <v>0</v>
      </c>
      <c r="L394" s="1387">
        <f>I394+J394+K394</f>
        <v>0</v>
      </c>
      <c r="M394" s="7" t="str">
        <f t="shared" si="80"/>
        <v/>
      </c>
      <c r="N394" s="408"/>
    </row>
    <row r="395" spans="1:14" ht="18.75" customHeight="1">
      <c r="A395" s="36">
        <v>180</v>
      </c>
      <c r="B395" s="181"/>
      <c r="C395" s="179">
        <v>6109</v>
      </c>
      <c r="D395" s="475" t="s">
        <v>254</v>
      </c>
      <c r="E395" s="1388">
        <f t="shared" si="81"/>
        <v>771538</v>
      </c>
      <c r="F395" s="173">
        <v>623812</v>
      </c>
      <c r="G395" s="174">
        <v>147726</v>
      </c>
      <c r="H395" s="175">
        <v>0</v>
      </c>
      <c r="I395" s="173">
        <v>346372</v>
      </c>
      <c r="J395" s="174">
        <v>71895</v>
      </c>
      <c r="K395" s="175">
        <v>0</v>
      </c>
      <c r="L395" s="1388">
        <f>I395+J395+K395</f>
        <v>418267</v>
      </c>
      <c r="M395" s="7">
        <f t="shared" si="80"/>
        <v>1</v>
      </c>
      <c r="N395" s="408"/>
    </row>
    <row r="396" spans="1:14" s="15" customFormat="1" ht="18.75" hidden="1" customHeight="1">
      <c r="A396" s="22">
        <v>185</v>
      </c>
      <c r="B396" s="458">
        <v>6200</v>
      </c>
      <c r="C396" s="1911" t="s">
        <v>255</v>
      </c>
      <c r="D396" s="1912"/>
      <c r="E396" s="1378">
        <f t="shared" ref="E396:L396" si="88">SUM(E397:E398)</f>
        <v>0</v>
      </c>
      <c r="F396" s="459">
        <f t="shared" si="88"/>
        <v>0</v>
      </c>
      <c r="G396" s="473">
        <f t="shared" si="88"/>
        <v>0</v>
      </c>
      <c r="H396" s="445">
        <f>SUM(H397:H398)</f>
        <v>0</v>
      </c>
      <c r="I396" s="459">
        <f t="shared" si="88"/>
        <v>0</v>
      </c>
      <c r="J396" s="444">
        <f t="shared" si="88"/>
        <v>0</v>
      </c>
      <c r="K396" s="445">
        <f>SUM(K397:K398)</f>
        <v>0</v>
      </c>
      <c r="L396" s="1378">
        <f t="shared" si="88"/>
        <v>0</v>
      </c>
      <c r="M396" s="7" t="str">
        <f t="shared" si="80"/>
        <v/>
      </c>
      <c r="N396" s="408"/>
    </row>
    <row r="397" spans="1:14" ht="18.75" hidden="1" customHeight="1">
      <c r="A397" s="23">
        <v>190</v>
      </c>
      <c r="B397" s="476"/>
      <c r="C397" s="150">
        <v>6201</v>
      </c>
      <c r="D397" s="477" t="s">
        <v>2032</v>
      </c>
      <c r="E397" s="1379">
        <f t="shared" si="81"/>
        <v>0</v>
      </c>
      <c r="F397" s="152"/>
      <c r="G397" s="153"/>
      <c r="H397" s="154">
        <v>0</v>
      </c>
      <c r="I397" s="152"/>
      <c r="J397" s="153"/>
      <c r="K397" s="154">
        <v>0</v>
      </c>
      <c r="L397" s="1379">
        <f>I397+J397+K397</f>
        <v>0</v>
      </c>
      <c r="M397" s="7" t="str">
        <f t="shared" si="80"/>
        <v/>
      </c>
      <c r="N397" s="408"/>
    </row>
    <row r="398" spans="1:14" ht="18.75" hidden="1" customHeight="1">
      <c r="A398" s="23">
        <v>195</v>
      </c>
      <c r="B398" s="149"/>
      <c r="C398" s="179">
        <v>6202</v>
      </c>
      <c r="D398" s="478" t="s">
        <v>2131</v>
      </c>
      <c r="E398" s="1383">
        <f t="shared" si="81"/>
        <v>0</v>
      </c>
      <c r="F398" s="173"/>
      <c r="G398" s="174"/>
      <c r="H398" s="175">
        <v>0</v>
      </c>
      <c r="I398" s="173"/>
      <c r="J398" s="174"/>
      <c r="K398" s="175">
        <v>0</v>
      </c>
      <c r="L398" s="1383">
        <f>I398+J398+K398</f>
        <v>0</v>
      </c>
      <c r="M398" s="7" t="str">
        <f t="shared" si="80"/>
        <v/>
      </c>
      <c r="N398" s="408"/>
    </row>
    <row r="399" spans="1:14" s="15" customFormat="1" ht="18.75" hidden="1" customHeight="1">
      <c r="A399" s="22">
        <v>200</v>
      </c>
      <c r="B399" s="458">
        <v>6300</v>
      </c>
      <c r="C399" s="1911" t="s">
        <v>256</v>
      </c>
      <c r="D399" s="1912"/>
      <c r="E399" s="1378">
        <f t="shared" ref="E399:L399" si="89">SUM(E400:E401)</f>
        <v>0</v>
      </c>
      <c r="F399" s="459">
        <f t="shared" si="89"/>
        <v>0</v>
      </c>
      <c r="G399" s="473">
        <f t="shared" si="89"/>
        <v>0</v>
      </c>
      <c r="H399" s="445">
        <f>SUM(H400:H401)</f>
        <v>0</v>
      </c>
      <c r="I399" s="459">
        <f t="shared" si="89"/>
        <v>0</v>
      </c>
      <c r="J399" s="444">
        <f t="shared" si="89"/>
        <v>0</v>
      </c>
      <c r="K399" s="445">
        <f>SUM(K400:K401)</f>
        <v>0</v>
      </c>
      <c r="L399" s="1378">
        <f t="shared" si="89"/>
        <v>0</v>
      </c>
      <c r="M399" s="7" t="str">
        <f t="shared" si="80"/>
        <v/>
      </c>
      <c r="N399" s="408"/>
    </row>
    <row r="400" spans="1:14" ht="18.75" hidden="1" customHeight="1">
      <c r="A400" s="23">
        <v>205</v>
      </c>
      <c r="B400" s="149"/>
      <c r="C400" s="150">
        <v>6301</v>
      </c>
      <c r="D400" s="477" t="s">
        <v>2032</v>
      </c>
      <c r="E400" s="1379">
        <f t="shared" si="81"/>
        <v>0</v>
      </c>
      <c r="F400" s="486">
        <v>0</v>
      </c>
      <c r="G400" s="1726">
        <v>0</v>
      </c>
      <c r="H400" s="154">
        <v>0</v>
      </c>
      <c r="I400" s="486">
        <v>0</v>
      </c>
      <c r="J400" s="1726">
        <v>0</v>
      </c>
      <c r="K400" s="154">
        <v>0</v>
      </c>
      <c r="L400" s="1379">
        <f>I400+J400+K400</f>
        <v>0</v>
      </c>
      <c r="M400" s="7" t="str">
        <f t="shared" si="80"/>
        <v/>
      </c>
      <c r="N400" s="408"/>
    </row>
    <row r="401" spans="1:14" ht="18.75" hidden="1" customHeight="1">
      <c r="A401" s="36">
        <v>206</v>
      </c>
      <c r="B401" s="149"/>
      <c r="C401" s="179">
        <v>6302</v>
      </c>
      <c r="D401" s="478" t="s">
        <v>329</v>
      </c>
      <c r="E401" s="1383">
        <f t="shared" si="81"/>
        <v>0</v>
      </c>
      <c r="F401" s="1724">
        <v>0</v>
      </c>
      <c r="G401" s="1725">
        <v>0</v>
      </c>
      <c r="H401" s="472">
        <v>0</v>
      </c>
      <c r="I401" s="1724">
        <v>0</v>
      </c>
      <c r="J401" s="1725">
        <v>0</v>
      </c>
      <c r="K401" s="175">
        <v>0</v>
      </c>
      <c r="L401" s="1383">
        <f>I401+J401+K401</f>
        <v>0</v>
      </c>
      <c r="M401" s="7" t="str">
        <f t="shared" si="80"/>
        <v/>
      </c>
      <c r="N401" s="408"/>
    </row>
    <row r="402" spans="1:14" s="46" customFormat="1" ht="18.75" hidden="1" customHeight="1">
      <c r="A402" s="26">
        <v>210</v>
      </c>
      <c r="B402" s="458">
        <v>6400</v>
      </c>
      <c r="C402" s="1911" t="s">
        <v>921</v>
      </c>
      <c r="D402" s="1912"/>
      <c r="E402" s="1378">
        <f t="shared" ref="E402:L402" si="90">SUM(E403:E404)</f>
        <v>0</v>
      </c>
      <c r="F402" s="459">
        <f t="shared" si="90"/>
        <v>0</v>
      </c>
      <c r="G402" s="473">
        <f t="shared" si="90"/>
        <v>0</v>
      </c>
      <c r="H402" s="445">
        <f>SUM(H403:H404)</f>
        <v>0</v>
      </c>
      <c r="I402" s="459">
        <f t="shared" si="90"/>
        <v>0</v>
      </c>
      <c r="J402" s="444">
        <f t="shared" si="90"/>
        <v>0</v>
      </c>
      <c r="K402" s="445">
        <f>SUM(K403:K404)</f>
        <v>0</v>
      </c>
      <c r="L402" s="1378">
        <f t="shared" si="90"/>
        <v>0</v>
      </c>
      <c r="M402" s="7" t="str">
        <f t="shared" si="80"/>
        <v/>
      </c>
      <c r="N402" s="408"/>
    </row>
    <row r="403" spans="1:14" s="35" customFormat="1" hidden="1">
      <c r="A403" s="28">
        <v>211</v>
      </c>
      <c r="B403" s="181"/>
      <c r="C403" s="479">
        <v>6401</v>
      </c>
      <c r="D403" s="480" t="s">
        <v>330</v>
      </c>
      <c r="E403" s="1379">
        <f t="shared" si="81"/>
        <v>0</v>
      </c>
      <c r="F403" s="152"/>
      <c r="G403" s="153"/>
      <c r="H403" s="154">
        <v>0</v>
      </c>
      <c r="I403" s="152">
        <v>0</v>
      </c>
      <c r="J403" s="153"/>
      <c r="K403" s="154">
        <v>0</v>
      </c>
      <c r="L403" s="1379">
        <f>I403+J403+K403</f>
        <v>0</v>
      </c>
      <c r="M403" s="7" t="str">
        <f t="shared" si="80"/>
        <v/>
      </c>
      <c r="N403" s="408"/>
    </row>
    <row r="404" spans="1:14" s="35" customFormat="1" hidden="1">
      <c r="A404" s="28">
        <v>212</v>
      </c>
      <c r="B404" s="181"/>
      <c r="C404" s="481">
        <v>6402</v>
      </c>
      <c r="D404" s="482" t="s">
        <v>329</v>
      </c>
      <c r="E404" s="1383">
        <f t="shared" si="81"/>
        <v>0</v>
      </c>
      <c r="F404" s="173"/>
      <c r="G404" s="174"/>
      <c r="H404" s="175">
        <v>0</v>
      </c>
      <c r="I404" s="173"/>
      <c r="J404" s="174"/>
      <c r="K404" s="175">
        <v>0</v>
      </c>
      <c r="L404" s="1383">
        <f>I404+J404+K404</f>
        <v>0</v>
      </c>
      <c r="M404" s="7" t="str">
        <f t="shared" si="80"/>
        <v/>
      </c>
      <c r="N404" s="408"/>
    </row>
    <row r="405" spans="1:14" s="46" customFormat="1" ht="18.75" hidden="1" customHeight="1">
      <c r="A405" s="47">
        <v>213</v>
      </c>
      <c r="B405" s="458">
        <v>6500</v>
      </c>
      <c r="C405" s="1911" t="s">
        <v>680</v>
      </c>
      <c r="D405" s="1912"/>
      <c r="E405" s="1378">
        <f t="shared" si="81"/>
        <v>0</v>
      </c>
      <c r="F405" s="483"/>
      <c r="G405" s="484"/>
      <c r="H405" s="1475">
        <v>0</v>
      </c>
      <c r="I405" s="483"/>
      <c r="J405" s="484"/>
      <c r="K405" s="1475">
        <v>0</v>
      </c>
      <c r="L405" s="1378">
        <f>I405+J405+K405</f>
        <v>0</v>
      </c>
      <c r="M405" s="7" t="str">
        <f t="shared" si="80"/>
        <v/>
      </c>
      <c r="N405" s="408"/>
    </row>
    <row r="406" spans="1:14" s="15" customFormat="1" ht="18.75" hidden="1" customHeight="1">
      <c r="A406" s="22">
        <v>215</v>
      </c>
      <c r="B406" s="458">
        <v>6600</v>
      </c>
      <c r="C406" s="1911" t="s">
        <v>681</v>
      </c>
      <c r="D406" s="1912"/>
      <c r="E406" s="1378">
        <f t="shared" ref="E406:L406" si="91">SUM(E407:E408)</f>
        <v>0</v>
      </c>
      <c r="F406" s="459">
        <f t="shared" si="91"/>
        <v>0</v>
      </c>
      <c r="G406" s="473">
        <f t="shared" si="91"/>
        <v>0</v>
      </c>
      <c r="H406" s="445">
        <f>SUM(H407:H408)</f>
        <v>0</v>
      </c>
      <c r="I406" s="459">
        <f t="shared" si="91"/>
        <v>0</v>
      </c>
      <c r="J406" s="444">
        <f t="shared" si="91"/>
        <v>0</v>
      </c>
      <c r="K406" s="445">
        <f>SUM(K407:K408)</f>
        <v>0</v>
      </c>
      <c r="L406" s="1378">
        <f t="shared" si="91"/>
        <v>0</v>
      </c>
      <c r="M406" s="7" t="str">
        <f t="shared" si="80"/>
        <v/>
      </c>
      <c r="N406" s="408"/>
    </row>
    <row r="407" spans="1:14" ht="18.75" hidden="1" customHeight="1">
      <c r="A407" s="25">
        <v>220</v>
      </c>
      <c r="B407" s="149"/>
      <c r="C407" s="150">
        <v>6601</v>
      </c>
      <c r="D407" s="151" t="s">
        <v>257</v>
      </c>
      <c r="E407" s="1379">
        <f t="shared" si="81"/>
        <v>0</v>
      </c>
      <c r="F407" s="486">
        <v>0</v>
      </c>
      <c r="G407" s="1726">
        <v>0</v>
      </c>
      <c r="H407" s="154">
        <v>0</v>
      </c>
      <c r="I407" s="486">
        <v>0</v>
      </c>
      <c r="J407" s="1726">
        <v>0</v>
      </c>
      <c r="K407" s="154">
        <v>0</v>
      </c>
      <c r="L407" s="1379">
        <f>I407+J407+K407</f>
        <v>0</v>
      </c>
      <c r="M407" s="7" t="str">
        <f t="shared" si="80"/>
        <v/>
      </c>
      <c r="N407" s="408"/>
    </row>
    <row r="408" spans="1:14" ht="18.75" hidden="1" customHeight="1">
      <c r="A408" s="23">
        <v>225</v>
      </c>
      <c r="B408" s="149"/>
      <c r="C408" s="179">
        <v>6602</v>
      </c>
      <c r="D408" s="186" t="s">
        <v>258</v>
      </c>
      <c r="E408" s="1383">
        <f t="shared" si="81"/>
        <v>0</v>
      </c>
      <c r="F408" s="1724">
        <v>0</v>
      </c>
      <c r="G408" s="1725">
        <v>0</v>
      </c>
      <c r="H408" s="472">
        <v>0</v>
      </c>
      <c r="I408" s="1724">
        <v>0</v>
      </c>
      <c r="J408" s="1725">
        <v>0</v>
      </c>
      <c r="K408" s="175">
        <v>0</v>
      </c>
      <c r="L408" s="1383">
        <f>I408+J408+K408</f>
        <v>0</v>
      </c>
      <c r="M408" s="7" t="str">
        <f t="shared" si="80"/>
        <v/>
      </c>
      <c r="N408" s="408"/>
    </row>
    <row r="409" spans="1:14" s="15" customFormat="1" ht="18.75" hidden="1" customHeight="1">
      <c r="A409" s="22">
        <v>215</v>
      </c>
      <c r="B409" s="458">
        <v>6700</v>
      </c>
      <c r="C409" s="1911" t="s">
        <v>699</v>
      </c>
      <c r="D409" s="1912"/>
      <c r="E409" s="1378">
        <f t="shared" ref="E409:L409" si="92">SUM(E410:E411)</f>
        <v>0</v>
      </c>
      <c r="F409" s="459">
        <f t="shared" si="92"/>
        <v>0</v>
      </c>
      <c r="G409" s="473">
        <f t="shared" si="92"/>
        <v>0</v>
      </c>
      <c r="H409" s="445">
        <f>SUM(H410:H411)</f>
        <v>0</v>
      </c>
      <c r="I409" s="459">
        <f t="shared" si="92"/>
        <v>0</v>
      </c>
      <c r="J409" s="444">
        <f t="shared" si="92"/>
        <v>0</v>
      </c>
      <c r="K409" s="445">
        <f>SUM(K410:K411)</f>
        <v>0</v>
      </c>
      <c r="L409" s="1378">
        <f t="shared" si="92"/>
        <v>0</v>
      </c>
      <c r="M409" s="7" t="str">
        <f t="shared" si="80"/>
        <v/>
      </c>
      <c r="N409" s="408"/>
    </row>
    <row r="410" spans="1:14" ht="18.75" hidden="1" customHeight="1">
      <c r="A410" s="25">
        <v>220</v>
      </c>
      <c r="B410" s="149"/>
      <c r="C410" s="150">
        <v>6701</v>
      </c>
      <c r="D410" s="151" t="s">
        <v>700</v>
      </c>
      <c r="E410" s="1379">
        <f t="shared" si="81"/>
        <v>0</v>
      </c>
      <c r="F410" s="152"/>
      <c r="G410" s="153"/>
      <c r="H410" s="154">
        <v>0</v>
      </c>
      <c r="I410" s="152"/>
      <c r="J410" s="153"/>
      <c r="K410" s="154">
        <v>0</v>
      </c>
      <c r="L410" s="1379">
        <f>I410+J410+K410</f>
        <v>0</v>
      </c>
      <c r="M410" s="7" t="str">
        <f t="shared" si="80"/>
        <v/>
      </c>
      <c r="N410" s="408"/>
    </row>
    <row r="411" spans="1:14" ht="18.75" hidden="1" customHeight="1">
      <c r="A411" s="23">
        <v>225</v>
      </c>
      <c r="B411" s="149"/>
      <c r="C411" s="179">
        <v>6702</v>
      </c>
      <c r="D411" s="186" t="s">
        <v>312</v>
      </c>
      <c r="E411" s="1383">
        <f t="shared" si="81"/>
        <v>0</v>
      </c>
      <c r="F411" s="173"/>
      <c r="G411" s="174"/>
      <c r="H411" s="175">
        <v>0</v>
      </c>
      <c r="I411" s="173"/>
      <c r="J411" s="174"/>
      <c r="K411" s="175">
        <v>0</v>
      </c>
      <c r="L411" s="1383">
        <f>I411+J411+K411</f>
        <v>0</v>
      </c>
      <c r="M411" s="7" t="str">
        <f t="shared" si="80"/>
        <v/>
      </c>
      <c r="N411" s="408"/>
    </row>
    <row r="412" spans="1:14" s="15" customFormat="1" ht="18.75" hidden="1" customHeight="1">
      <c r="A412" s="22">
        <v>230</v>
      </c>
      <c r="B412" s="458">
        <v>6900</v>
      </c>
      <c r="C412" s="1911" t="s">
        <v>259</v>
      </c>
      <c r="D412" s="1912"/>
      <c r="E412" s="1378">
        <f t="shared" ref="E412:L412" si="93">SUM(E413:E418)</f>
        <v>0</v>
      </c>
      <c r="F412" s="459">
        <f t="shared" si="93"/>
        <v>0</v>
      </c>
      <c r="G412" s="473">
        <f t="shared" si="93"/>
        <v>0</v>
      </c>
      <c r="H412" s="445">
        <f>SUM(H413:H418)</f>
        <v>0</v>
      </c>
      <c r="I412" s="459">
        <f t="shared" si="93"/>
        <v>0</v>
      </c>
      <c r="J412" s="444">
        <f t="shared" si="93"/>
        <v>0</v>
      </c>
      <c r="K412" s="445">
        <f>SUM(K413:K418)</f>
        <v>0</v>
      </c>
      <c r="L412" s="1378">
        <f t="shared" si="93"/>
        <v>0</v>
      </c>
      <c r="M412" s="7" t="str">
        <f t="shared" si="80"/>
        <v/>
      </c>
      <c r="N412" s="408"/>
    </row>
    <row r="413" spans="1:14" ht="18.75" hidden="1" customHeight="1">
      <c r="A413" s="23">
        <v>235</v>
      </c>
      <c r="B413" s="195"/>
      <c r="C413" s="485">
        <v>6901</v>
      </c>
      <c r="D413" s="151" t="s">
        <v>701</v>
      </c>
      <c r="E413" s="1389">
        <f t="shared" si="81"/>
        <v>0</v>
      </c>
      <c r="F413" s="486">
        <v>0</v>
      </c>
      <c r="G413" s="487">
        <v>0</v>
      </c>
      <c r="H413" s="154">
        <v>0</v>
      </c>
      <c r="I413" s="486">
        <v>0</v>
      </c>
      <c r="J413" s="487">
        <v>0</v>
      </c>
      <c r="K413" s="154">
        <v>0</v>
      </c>
      <c r="L413" s="1389">
        <f t="shared" ref="L413:L418" si="94">I413+J413+K413</f>
        <v>0</v>
      </c>
      <c r="M413" s="7" t="str">
        <f t="shared" si="80"/>
        <v/>
      </c>
      <c r="N413" s="408"/>
    </row>
    <row r="414" spans="1:14" ht="18.75" hidden="1" customHeight="1">
      <c r="A414" s="23">
        <v>240</v>
      </c>
      <c r="B414" s="195"/>
      <c r="C414" s="156">
        <v>6905</v>
      </c>
      <c r="D414" s="184" t="s">
        <v>682</v>
      </c>
      <c r="E414" s="1387">
        <f t="shared" si="81"/>
        <v>0</v>
      </c>
      <c r="F414" s="488">
        <v>0</v>
      </c>
      <c r="G414" s="489">
        <v>0</v>
      </c>
      <c r="H414" s="160">
        <v>0</v>
      </c>
      <c r="I414" s="488">
        <v>0</v>
      </c>
      <c r="J414" s="489">
        <v>0</v>
      </c>
      <c r="K414" s="160">
        <v>0</v>
      </c>
      <c r="L414" s="1387">
        <f t="shared" si="94"/>
        <v>0</v>
      </c>
      <c r="M414" s="7" t="str">
        <f t="shared" si="80"/>
        <v/>
      </c>
      <c r="N414" s="408"/>
    </row>
    <row r="415" spans="1:14" ht="18.75" hidden="1" customHeight="1">
      <c r="A415" s="23">
        <v>240</v>
      </c>
      <c r="B415" s="195"/>
      <c r="C415" s="156">
        <v>6906</v>
      </c>
      <c r="D415" s="184" t="s">
        <v>166</v>
      </c>
      <c r="E415" s="1387">
        <f t="shared" si="81"/>
        <v>0</v>
      </c>
      <c r="F415" s="488">
        <v>0</v>
      </c>
      <c r="G415" s="489">
        <v>0</v>
      </c>
      <c r="H415" s="160">
        <v>0</v>
      </c>
      <c r="I415" s="488">
        <v>0</v>
      </c>
      <c r="J415" s="489">
        <v>0</v>
      </c>
      <c r="K415" s="160">
        <v>0</v>
      </c>
      <c r="L415" s="1387">
        <f t="shared" si="94"/>
        <v>0</v>
      </c>
      <c r="M415" s="7" t="str">
        <f t="shared" si="80"/>
        <v/>
      </c>
      <c r="N415" s="408"/>
    </row>
    <row r="416" spans="1:14" ht="18.75" hidden="1" customHeight="1">
      <c r="A416" s="23">
        <v>245</v>
      </c>
      <c r="B416" s="195"/>
      <c r="C416" s="156">
        <v>6907</v>
      </c>
      <c r="D416" s="184" t="s">
        <v>922</v>
      </c>
      <c r="E416" s="1387">
        <f t="shared" si="81"/>
        <v>0</v>
      </c>
      <c r="F416" s="488">
        <v>0</v>
      </c>
      <c r="G416" s="489">
        <v>0</v>
      </c>
      <c r="H416" s="160">
        <v>0</v>
      </c>
      <c r="I416" s="488">
        <v>0</v>
      </c>
      <c r="J416" s="489">
        <v>0</v>
      </c>
      <c r="K416" s="160">
        <v>0</v>
      </c>
      <c r="L416" s="1387">
        <f t="shared" si="94"/>
        <v>0</v>
      </c>
      <c r="M416" s="7" t="str">
        <f t="shared" si="80"/>
        <v/>
      </c>
      <c r="N416" s="408"/>
    </row>
    <row r="417" spans="1:14" ht="18.75" hidden="1" customHeight="1">
      <c r="A417" s="23">
        <v>250</v>
      </c>
      <c r="B417" s="195"/>
      <c r="C417" s="156">
        <v>6908</v>
      </c>
      <c r="D417" s="184" t="s">
        <v>702</v>
      </c>
      <c r="E417" s="1387">
        <f t="shared" si="81"/>
        <v>0</v>
      </c>
      <c r="F417" s="488">
        <v>0</v>
      </c>
      <c r="G417" s="489">
        <v>0</v>
      </c>
      <c r="H417" s="160">
        <v>0</v>
      </c>
      <c r="I417" s="488">
        <v>0</v>
      </c>
      <c r="J417" s="489">
        <v>0</v>
      </c>
      <c r="K417" s="160">
        <v>0</v>
      </c>
      <c r="L417" s="1387">
        <f t="shared" si="94"/>
        <v>0</v>
      </c>
      <c r="M417" s="7" t="str">
        <f t="shared" si="80"/>
        <v/>
      </c>
      <c r="N417" s="408"/>
    </row>
    <row r="418" spans="1:14" ht="18.75" hidden="1" customHeight="1">
      <c r="A418" s="23">
        <v>255</v>
      </c>
      <c r="B418" s="195"/>
      <c r="C418" s="179">
        <v>6909</v>
      </c>
      <c r="D418" s="186" t="s">
        <v>703</v>
      </c>
      <c r="E418" s="1383">
        <f t="shared" si="81"/>
        <v>0</v>
      </c>
      <c r="F418" s="490">
        <v>0</v>
      </c>
      <c r="G418" s="491">
        <v>0</v>
      </c>
      <c r="H418" s="175">
        <v>0</v>
      </c>
      <c r="I418" s="490">
        <v>0</v>
      </c>
      <c r="J418" s="491">
        <v>0</v>
      </c>
      <c r="K418" s="175">
        <v>0</v>
      </c>
      <c r="L418" s="1383">
        <f t="shared" si="94"/>
        <v>0</v>
      </c>
      <c r="M418" s="7" t="str">
        <f t="shared" si="80"/>
        <v/>
      </c>
      <c r="N418" s="408"/>
    </row>
    <row r="419" spans="1:14" ht="20.25" customHeight="1" thickBot="1">
      <c r="A419" s="36">
        <v>260</v>
      </c>
      <c r="B419" s="492" t="s">
        <v>907</v>
      </c>
      <c r="C419" s="493" t="s">
        <v>741</v>
      </c>
      <c r="D419" s="494" t="s">
        <v>923</v>
      </c>
      <c r="E419" s="512">
        <f t="shared" ref="E419:L419" si="95">SUM(E361,E375,E383,E388,E391,E396,E399,E402,E405,E406,E409,E412)</f>
        <v>771538</v>
      </c>
      <c r="F419" s="495">
        <f t="shared" si="95"/>
        <v>623812</v>
      </c>
      <c r="G419" s="496">
        <f t="shared" si="95"/>
        <v>147726</v>
      </c>
      <c r="H419" s="515">
        <f>SUM(H361,H375,H383,H388,H391,H396,H399,H402,H405,H406,H409,H412)</f>
        <v>0</v>
      </c>
      <c r="I419" s="495">
        <f t="shared" si="95"/>
        <v>346372</v>
      </c>
      <c r="J419" s="496">
        <f t="shared" si="95"/>
        <v>71895</v>
      </c>
      <c r="K419" s="515">
        <f>SUM(K361,K375,K383,K388,K391,K396,K399,K402,K405,K406,K409,K412)</f>
        <v>0</v>
      </c>
      <c r="L419" s="512">
        <f t="shared" si="95"/>
        <v>418267</v>
      </c>
      <c r="M419" s="7">
        <f t="shared" si="80"/>
        <v>1</v>
      </c>
      <c r="N419" s="405"/>
    </row>
    <row r="420" spans="1:14" ht="16.5" hidden="1" thickTop="1">
      <c r="A420" s="36">
        <v>261</v>
      </c>
      <c r="B420" s="497" t="s">
        <v>924</v>
      </c>
      <c r="C420" s="498"/>
      <c r="D420" s="499" t="s">
        <v>679</v>
      </c>
      <c r="E420" s="1390"/>
      <c r="F420" s="500"/>
      <c r="G420" s="500"/>
      <c r="H420" s="501"/>
      <c r="I420" s="500"/>
      <c r="J420" s="502"/>
      <c r="K420" s="502"/>
      <c r="L420" s="1405"/>
      <c r="M420" s="7" t="str">
        <f t="shared" si="80"/>
        <v/>
      </c>
      <c r="N420" s="405"/>
    </row>
    <row r="421" spans="1:14" ht="16.5" hidden="1" thickTop="1">
      <c r="A421" s="36">
        <v>262</v>
      </c>
      <c r="B421" s="503"/>
      <c r="C421" s="504"/>
      <c r="D421" s="505"/>
      <c r="E421" s="1391"/>
      <c r="F421" s="506"/>
      <c r="G421" s="506"/>
      <c r="H421" s="507"/>
      <c r="I421" s="506"/>
      <c r="J421" s="508"/>
      <c r="K421" s="508"/>
      <c r="L421" s="1406"/>
      <c r="M421" s="7" t="str">
        <f t="shared" si="80"/>
        <v/>
      </c>
      <c r="N421" s="405"/>
    </row>
    <row r="422" spans="1:14" s="15" customFormat="1" ht="18" hidden="1" customHeight="1">
      <c r="A422" s="39">
        <v>265</v>
      </c>
      <c r="B422" s="458">
        <v>7400</v>
      </c>
      <c r="C422" s="1911" t="s">
        <v>767</v>
      </c>
      <c r="D422" s="1912"/>
      <c r="E422" s="1378">
        <f>F422+G422+H422</f>
        <v>0</v>
      </c>
      <c r="F422" s="483"/>
      <c r="G422" s="484"/>
      <c r="H422" s="1475">
        <v>0</v>
      </c>
      <c r="I422" s="483"/>
      <c r="J422" s="484"/>
      <c r="K422" s="1475">
        <v>0</v>
      </c>
      <c r="L422" s="1378">
        <f>I422+J422+K422</f>
        <v>0</v>
      </c>
      <c r="M422" s="7" t="str">
        <f t="shared" si="80"/>
        <v/>
      </c>
      <c r="N422" s="405"/>
    </row>
    <row r="423" spans="1:14" s="15" customFormat="1" ht="18" hidden="1" customHeight="1">
      <c r="A423" s="39">
        <v>275</v>
      </c>
      <c r="B423" s="458">
        <v>7500</v>
      </c>
      <c r="C423" s="1911" t="s">
        <v>704</v>
      </c>
      <c r="D423" s="1912"/>
      <c r="E423" s="1378">
        <f>F423+G423+H423</f>
        <v>0</v>
      </c>
      <c r="F423" s="483"/>
      <c r="G423" s="484"/>
      <c r="H423" s="1475">
        <v>0</v>
      </c>
      <c r="I423" s="483"/>
      <c r="J423" s="484"/>
      <c r="K423" s="1475">
        <v>0</v>
      </c>
      <c r="L423" s="1378">
        <f>I423+J423+K423</f>
        <v>0</v>
      </c>
      <c r="M423" s="7" t="str">
        <f t="shared" si="80"/>
        <v/>
      </c>
      <c r="N423" s="405"/>
    </row>
    <row r="424" spans="1:14" s="15" customFormat="1" ht="18" hidden="1" customHeight="1">
      <c r="A424" s="22">
        <v>285</v>
      </c>
      <c r="B424" s="458">
        <v>7600</v>
      </c>
      <c r="C424" s="1911" t="s">
        <v>260</v>
      </c>
      <c r="D424" s="1912"/>
      <c r="E424" s="1378">
        <f>F424+G424+H424</f>
        <v>0</v>
      </c>
      <c r="F424" s="483"/>
      <c r="G424" s="484"/>
      <c r="H424" s="1475">
        <v>0</v>
      </c>
      <c r="I424" s="483"/>
      <c r="J424" s="484"/>
      <c r="K424" s="1475">
        <v>0</v>
      </c>
      <c r="L424" s="1378">
        <f>I424+J424+K424</f>
        <v>0</v>
      </c>
      <c r="M424" s="7" t="str">
        <f t="shared" si="80"/>
        <v/>
      </c>
      <c r="N424" s="405"/>
    </row>
    <row r="425" spans="1:14" s="15" customFormat="1" ht="18" hidden="1" customHeight="1">
      <c r="A425" s="22">
        <v>295</v>
      </c>
      <c r="B425" s="458">
        <v>7700</v>
      </c>
      <c r="C425" s="1911" t="s">
        <v>683</v>
      </c>
      <c r="D425" s="1912"/>
      <c r="E425" s="1378">
        <f>F425+G425+H425</f>
        <v>0</v>
      </c>
      <c r="F425" s="1717">
        <v>0</v>
      </c>
      <c r="G425" s="1718">
        <v>0</v>
      </c>
      <c r="H425" s="1716">
        <v>0</v>
      </c>
      <c r="I425" s="1717">
        <v>0</v>
      </c>
      <c r="J425" s="1718">
        <v>0</v>
      </c>
      <c r="K425" s="1716">
        <v>0</v>
      </c>
      <c r="L425" s="1378">
        <f>I425+J425+K425</f>
        <v>0</v>
      </c>
      <c r="M425" s="7" t="str">
        <f>(IF($E425&lt;&gt;0,$M$2,IF($L425&lt;&gt;0,$M$2,"")))</f>
        <v/>
      </c>
      <c r="N425" s="405"/>
    </row>
    <row r="426" spans="1:14" s="15" customFormat="1" ht="18.75" hidden="1" customHeight="1">
      <c r="A426" s="22">
        <v>215</v>
      </c>
      <c r="B426" s="458">
        <v>7800</v>
      </c>
      <c r="C426" s="1911" t="s">
        <v>925</v>
      </c>
      <c r="D426" s="1912"/>
      <c r="E426" s="1378">
        <f t="shared" ref="E426:L426" si="96">SUM(E427:E428)</f>
        <v>0</v>
      </c>
      <c r="F426" s="459">
        <f t="shared" si="96"/>
        <v>0</v>
      </c>
      <c r="G426" s="473">
        <f t="shared" si="96"/>
        <v>0</v>
      </c>
      <c r="H426" s="445">
        <f>SUM(H427:H428)</f>
        <v>0</v>
      </c>
      <c r="I426" s="459">
        <f t="shared" si="96"/>
        <v>0</v>
      </c>
      <c r="J426" s="444">
        <f t="shared" si="96"/>
        <v>0</v>
      </c>
      <c r="K426" s="445">
        <f t="shared" si="96"/>
        <v>0</v>
      </c>
      <c r="L426" s="1378">
        <f t="shared" si="96"/>
        <v>0</v>
      </c>
      <c r="M426" s="7" t="str">
        <f>(IF($E426&lt;&gt;0,$M$2,IF($L426&lt;&gt;0,$M$2,"")))</f>
        <v/>
      </c>
      <c r="N426" s="405"/>
    </row>
    <row r="427" spans="1:14" ht="18" hidden="1" customHeight="1">
      <c r="A427" s="25">
        <v>220</v>
      </c>
      <c r="B427" s="149"/>
      <c r="C427" s="150">
        <v>7833</v>
      </c>
      <c r="D427" s="151" t="s">
        <v>705</v>
      </c>
      <c r="E427" s="1379">
        <f>F427+G427+H427</f>
        <v>0</v>
      </c>
      <c r="F427" s="152"/>
      <c r="G427" s="153"/>
      <c r="H427" s="154">
        <v>0</v>
      </c>
      <c r="I427" s="152"/>
      <c r="J427" s="153"/>
      <c r="K427" s="154">
        <v>0</v>
      </c>
      <c r="L427" s="1379">
        <f>I427+J427+K427</f>
        <v>0</v>
      </c>
      <c r="M427" s="7" t="str">
        <f>(IF($E427&lt;&gt;0,$M$2,IF($L427&lt;&gt;0,$M$2,"")))</f>
        <v/>
      </c>
      <c r="N427" s="405"/>
    </row>
    <row r="428" spans="1:14" ht="16.5" hidden="1" thickTop="1">
      <c r="A428" s="23">
        <v>225</v>
      </c>
      <c r="B428" s="149"/>
      <c r="C428" s="162">
        <v>7888</v>
      </c>
      <c r="D428" s="185" t="s">
        <v>926</v>
      </c>
      <c r="E428" s="1392">
        <f>F428+G428+H428</f>
        <v>0</v>
      </c>
      <c r="F428" s="173"/>
      <c r="G428" s="174"/>
      <c r="H428" s="175">
        <v>0</v>
      </c>
      <c r="I428" s="173"/>
      <c r="J428" s="174"/>
      <c r="K428" s="175">
        <v>0</v>
      </c>
      <c r="L428" s="1392">
        <f>I428+J428+K428</f>
        <v>0</v>
      </c>
      <c r="M428" s="7" t="str">
        <f>(IF($E428&lt;&gt;0,$M$2,IF($L428&lt;&gt;0,$M$2,"")))</f>
        <v/>
      </c>
      <c r="N428" s="405"/>
    </row>
    <row r="429" spans="1:14" ht="20.25" customHeight="1" thickTop="1" thickBot="1">
      <c r="A429" s="23">
        <v>315</v>
      </c>
      <c r="B429" s="509" t="s">
        <v>907</v>
      </c>
      <c r="C429" s="510" t="s">
        <v>741</v>
      </c>
      <c r="D429" s="511" t="s">
        <v>927</v>
      </c>
      <c r="E429" s="512">
        <f t="shared" ref="E429:L429" si="97">SUM(E422,E423,E424,E425,E426)</f>
        <v>0</v>
      </c>
      <c r="F429" s="513">
        <f t="shared" si="97"/>
        <v>0</v>
      </c>
      <c r="G429" s="514">
        <f t="shared" si="97"/>
        <v>0</v>
      </c>
      <c r="H429" s="515">
        <f>SUM(H422,H423,H424,H425,H426)</f>
        <v>0</v>
      </c>
      <c r="I429" s="513">
        <f t="shared" si="97"/>
        <v>0</v>
      </c>
      <c r="J429" s="514">
        <f t="shared" si="97"/>
        <v>0</v>
      </c>
      <c r="K429" s="515">
        <f t="shared" si="97"/>
        <v>0</v>
      </c>
      <c r="L429" s="512">
        <f t="shared" si="97"/>
        <v>0</v>
      </c>
      <c r="M429" s="7">
        <v>1</v>
      </c>
      <c r="N429" s="405"/>
    </row>
    <row r="430" spans="1:14" ht="15" customHeight="1" thickTop="1">
      <c r="A430" s="23"/>
      <c r="B430" s="228"/>
      <c r="C430" s="228"/>
      <c r="D430" s="229"/>
      <c r="E430" s="228"/>
      <c r="F430" s="228"/>
      <c r="G430" s="103"/>
      <c r="H430" s="103"/>
      <c r="I430" s="228"/>
      <c r="J430" s="228"/>
      <c r="K430" s="103"/>
      <c r="L430" s="228"/>
      <c r="M430" s="7">
        <v>1</v>
      </c>
      <c r="N430" s="405"/>
    </row>
    <row r="431" spans="1:14">
      <c r="A431" s="23"/>
      <c r="B431" s="516"/>
      <c r="C431" s="516"/>
      <c r="D431" s="517"/>
      <c r="E431" s="517"/>
      <c r="F431" s="517"/>
      <c r="G431" s="517"/>
      <c r="H431" s="517"/>
      <c r="I431" s="517"/>
      <c r="J431" s="517"/>
      <c r="K431" s="517"/>
      <c r="L431" s="517"/>
      <c r="M431" s="517">
        <v>1</v>
      </c>
      <c r="N431" s="405"/>
    </row>
    <row r="432" spans="1:14">
      <c r="A432" s="23"/>
      <c r="B432" s="228"/>
      <c r="C432" s="391"/>
      <c r="D432" s="400"/>
      <c r="E432" s="237"/>
      <c r="F432" s="237"/>
      <c r="G432" s="223"/>
      <c r="H432" s="223"/>
      <c r="I432" s="223"/>
      <c r="J432" s="223"/>
      <c r="K432" s="223"/>
      <c r="L432" s="237"/>
      <c r="M432" s="7">
        <v>1</v>
      </c>
      <c r="N432" s="518"/>
    </row>
    <row r="433" spans="1:14" ht="21" customHeight="1">
      <c r="A433" s="23"/>
      <c r="B433" s="1918" t="str">
        <f>$B$7</f>
        <v>ОТЧЕТНИ ДАННИ ПО ЕБК ЗА ИЗПЪЛНЕНИЕТО НА БЮДЖЕТА</v>
      </c>
      <c r="C433" s="1919"/>
      <c r="D433" s="1919"/>
      <c r="E433" s="237"/>
      <c r="F433" s="237"/>
      <c r="G433" s="223"/>
      <c r="H433" s="223"/>
      <c r="I433" s="223"/>
      <c r="J433" s="223"/>
      <c r="K433" s="223"/>
      <c r="L433" s="223"/>
      <c r="M433" s="7">
        <v>1</v>
      </c>
      <c r="N433" s="518"/>
    </row>
    <row r="434" spans="1:14" ht="18.75" customHeight="1">
      <c r="A434" s="23"/>
      <c r="B434" s="228"/>
      <c r="C434" s="391"/>
      <c r="D434" s="400"/>
      <c r="E434" s="406" t="s">
        <v>889</v>
      </c>
      <c r="F434" s="406" t="s">
        <v>835</v>
      </c>
      <c r="G434" s="223"/>
      <c r="H434" s="223"/>
      <c r="I434" s="223"/>
      <c r="J434" s="223"/>
      <c r="K434" s="223"/>
      <c r="L434" s="223"/>
      <c r="M434" s="7">
        <v>1</v>
      </c>
      <c r="N434" s="518"/>
    </row>
    <row r="435" spans="1:14" ht="27" customHeight="1">
      <c r="A435" s="23"/>
      <c r="B435" s="1872" t="str">
        <f>$B$9</f>
        <v>ДГ ЩАСТЛИВО ДЕТСТВО</v>
      </c>
      <c r="C435" s="1873"/>
      <c r="D435" s="1874"/>
      <c r="E435" s="115">
        <f>$E$9</f>
        <v>43831</v>
      </c>
      <c r="F435" s="407" t="str">
        <f>$F$9</f>
        <v>30.06.2020</v>
      </c>
      <c r="G435" s="223"/>
      <c r="H435" s="223"/>
      <c r="I435" s="223"/>
      <c r="J435" s="223"/>
      <c r="K435" s="223"/>
      <c r="L435" s="237"/>
      <c r="M435" s="7">
        <v>1</v>
      </c>
      <c r="N435" s="518"/>
    </row>
    <row r="436" spans="1:14">
      <c r="A436" s="23"/>
      <c r="B436" s="227" t="str">
        <f>$B$10</f>
        <v>(наименование на разпоредителя с бюджет)</v>
      </c>
      <c r="C436" s="228"/>
      <c r="D436" s="229"/>
      <c r="E436" s="237"/>
      <c r="F436" s="237"/>
      <c r="G436" s="223"/>
      <c r="H436" s="223"/>
      <c r="I436" s="223"/>
      <c r="J436" s="223"/>
      <c r="K436" s="223"/>
      <c r="L436" s="237"/>
      <c r="M436" s="7">
        <v>1</v>
      </c>
      <c r="N436" s="518"/>
    </row>
    <row r="437" spans="1:14" ht="5.25" customHeight="1">
      <c r="A437" s="23"/>
      <c r="B437" s="227"/>
      <c r="C437" s="228"/>
      <c r="D437" s="229"/>
      <c r="E437" s="409"/>
      <c r="F437" s="237"/>
      <c r="G437" s="223"/>
      <c r="H437" s="223"/>
      <c r="I437" s="223"/>
      <c r="J437" s="223"/>
      <c r="K437" s="223"/>
      <c r="L437" s="237"/>
      <c r="M437" s="7">
        <v>1</v>
      </c>
      <c r="N437" s="518"/>
    </row>
    <row r="438" spans="1:14" ht="27.75" customHeight="1">
      <c r="A438" s="23"/>
      <c r="B438" s="1902" t="str">
        <f>$B$12</f>
        <v>Раковски</v>
      </c>
      <c r="C438" s="1903"/>
      <c r="D438" s="1904"/>
      <c r="E438" s="410" t="s">
        <v>890</v>
      </c>
      <c r="F438" s="232" t="str">
        <f>$F$12</f>
        <v>6611</v>
      </c>
      <c r="G438" s="223"/>
      <c r="H438" s="223"/>
      <c r="I438" s="223"/>
      <c r="J438" s="223"/>
      <c r="K438" s="223"/>
      <c r="L438" s="237"/>
      <c r="M438" s="7">
        <v>1</v>
      </c>
      <c r="N438" s="518"/>
    </row>
    <row r="439" spans="1:14">
      <c r="A439" s="23"/>
      <c r="B439" s="411" t="str">
        <f>$B$13</f>
        <v>(наименование на първостепенния разпоредител с бюджет)</v>
      </c>
      <c r="C439" s="6"/>
      <c r="D439" s="237"/>
      <c r="E439" s="409"/>
      <c r="F439" s="237"/>
      <c r="G439" s="223"/>
      <c r="H439" s="223"/>
      <c r="I439" s="223"/>
      <c r="J439" s="223"/>
      <c r="K439" s="223"/>
      <c r="L439" s="237"/>
      <c r="M439" s="7">
        <v>1</v>
      </c>
      <c r="N439" s="518"/>
    </row>
    <row r="440" spans="1:14" ht="19.5">
      <c r="A440" s="23"/>
      <c r="B440" s="237"/>
      <c r="C440" s="237"/>
      <c r="D440" s="519" t="s">
        <v>891</v>
      </c>
      <c r="E440" s="238">
        <f>$E$15</f>
        <v>0</v>
      </c>
      <c r="F440" s="126" t="str">
        <f>+$F$15</f>
        <v>БЮДЖЕТ</v>
      </c>
      <c r="G440" s="239"/>
      <c r="H440" s="239"/>
      <c r="I440" s="239"/>
      <c r="J440" s="239"/>
      <c r="K440" s="239"/>
      <c r="L440" s="218"/>
      <c r="M440" s="7">
        <v>1</v>
      </c>
      <c r="N440" s="518"/>
    </row>
    <row r="441" spans="1:14" ht="16.5" thickBot="1">
      <c r="A441" s="23"/>
      <c r="B441" s="237"/>
      <c r="C441" s="237"/>
      <c r="D441" s="237"/>
      <c r="E441" s="237"/>
      <c r="F441" s="237"/>
      <c r="G441" s="244"/>
      <c r="H441" s="245" t="s">
        <v>465</v>
      </c>
      <c r="I441" s="244"/>
      <c r="J441" s="244"/>
      <c r="K441" s="244"/>
      <c r="L441" s="1377" t="s">
        <v>465</v>
      </c>
      <c r="M441" s="7">
        <v>1</v>
      </c>
      <c r="N441" s="518"/>
    </row>
    <row r="442" spans="1:14" ht="22.5" customHeight="1" thickBot="1">
      <c r="A442" s="23"/>
      <c r="B442" s="520"/>
      <c r="C442" s="391"/>
      <c r="D442" s="521"/>
      <c r="E442" s="1878" t="s">
        <v>2122</v>
      </c>
      <c r="F442" s="1879"/>
      <c r="G442" s="1879"/>
      <c r="H442" s="1880"/>
      <c r="I442" s="522" t="s">
        <v>2123</v>
      </c>
      <c r="J442" s="523"/>
      <c r="K442" s="524"/>
      <c r="L442" s="525"/>
      <c r="M442" s="7">
        <v>1</v>
      </c>
      <c r="N442" s="518"/>
    </row>
    <row r="443" spans="1:14" ht="48" customHeight="1">
      <c r="A443" s="23"/>
      <c r="B443" s="526"/>
      <c r="C443" s="526"/>
      <c r="D443" s="527" t="s">
        <v>885</v>
      </c>
      <c r="E443" s="137" t="str">
        <f t="shared" ref="E443:L444" si="98">E20</f>
        <v>Уточнен план                Общо</v>
      </c>
      <c r="F443" s="1407" t="str">
        <f t="shared" si="98"/>
        <v>държавни дейности</v>
      </c>
      <c r="G443" s="1408" t="str">
        <f t="shared" si="98"/>
        <v>местни дейности</v>
      </c>
      <c r="H443" s="1409" t="str">
        <f t="shared" si="98"/>
        <v>дофинансиране</v>
      </c>
      <c r="I443" s="528" t="str">
        <f t="shared" si="98"/>
        <v>държавни дейности -ОТЧЕТ</v>
      </c>
      <c r="J443" s="529" t="str">
        <f t="shared" si="98"/>
        <v>местни дейности - ОТЧЕТ</v>
      </c>
      <c r="K443" s="530" t="str">
        <f t="shared" si="98"/>
        <v>дофинансиране - ОТЧЕТ</v>
      </c>
      <c r="L443" s="531" t="str">
        <f t="shared" si="98"/>
        <v>ОТЧЕТ                                    ОБЩО</v>
      </c>
      <c r="M443" s="7">
        <v>1</v>
      </c>
      <c r="N443" s="518"/>
    </row>
    <row r="444" spans="1:14" ht="19.5" thickBot="1">
      <c r="A444" s="23"/>
      <c r="B444" s="532"/>
      <c r="C444" s="533"/>
      <c r="D444" s="534" t="s">
        <v>886</v>
      </c>
      <c r="E444" s="535" t="str">
        <f t="shared" si="98"/>
        <v>(1)</v>
      </c>
      <c r="F444" s="536" t="str">
        <f t="shared" si="98"/>
        <v>(2)</v>
      </c>
      <c r="G444" s="537" t="str">
        <f t="shared" si="98"/>
        <v>(3)</v>
      </c>
      <c r="H444" s="538" t="str">
        <f t="shared" si="98"/>
        <v>(4)</v>
      </c>
      <c r="I444" s="539" t="str">
        <f t="shared" si="98"/>
        <v>(5)</v>
      </c>
      <c r="J444" s="540" t="str">
        <f t="shared" si="98"/>
        <v>(6)</v>
      </c>
      <c r="K444" s="541" t="str">
        <f t="shared" si="98"/>
        <v>(7)</v>
      </c>
      <c r="L444" s="542" t="str">
        <f t="shared" si="98"/>
        <v>(8)</v>
      </c>
      <c r="M444" s="7">
        <v>1</v>
      </c>
      <c r="N444" s="518"/>
    </row>
    <row r="445" spans="1:14" ht="21" customHeight="1" thickTop="1">
      <c r="A445" s="23"/>
      <c r="B445" s="391"/>
      <c r="C445" s="543"/>
      <c r="D445" s="544" t="s">
        <v>887</v>
      </c>
      <c r="E445" s="545">
        <f t="shared" ref="E445:L445" si="99">+E169-E301+E419+E429</f>
        <v>0</v>
      </c>
      <c r="F445" s="546">
        <f t="shared" si="99"/>
        <v>0</v>
      </c>
      <c r="G445" s="547">
        <f t="shared" si="99"/>
        <v>0</v>
      </c>
      <c r="H445" s="548">
        <f t="shared" si="99"/>
        <v>0</v>
      </c>
      <c r="I445" s="546">
        <f t="shared" si="99"/>
        <v>51832</v>
      </c>
      <c r="J445" s="547">
        <f t="shared" si="99"/>
        <v>12885</v>
      </c>
      <c r="K445" s="548">
        <f t="shared" si="99"/>
        <v>0</v>
      </c>
      <c r="L445" s="549">
        <f t="shared" si="99"/>
        <v>64717</v>
      </c>
      <c r="M445" s="7">
        <v>1</v>
      </c>
      <c r="N445" s="518"/>
    </row>
    <row r="446" spans="1:14" ht="20.25" customHeight="1" thickBot="1">
      <c r="A446" s="23"/>
      <c r="B446" s="391"/>
      <c r="C446" s="550"/>
      <c r="D446" s="551" t="s">
        <v>888</v>
      </c>
      <c r="E446" s="552">
        <f t="shared" ref="E446:K447" si="100">+E597</f>
        <v>0</v>
      </c>
      <c r="F446" s="553">
        <f t="shared" si="100"/>
        <v>0</v>
      </c>
      <c r="G446" s="554">
        <f t="shared" si="100"/>
        <v>0</v>
      </c>
      <c r="H446" s="555">
        <f t="shared" si="100"/>
        <v>0</v>
      </c>
      <c r="I446" s="553">
        <f t="shared" si="100"/>
        <v>-51832</v>
      </c>
      <c r="J446" s="554">
        <f t="shared" si="100"/>
        <v>-12885</v>
      </c>
      <c r="K446" s="555">
        <f t="shared" si="100"/>
        <v>0</v>
      </c>
      <c r="L446" s="556">
        <f>+L597</f>
        <v>-64717</v>
      </c>
      <c r="M446" s="7">
        <v>1</v>
      </c>
      <c r="N446" s="518"/>
    </row>
    <row r="447" spans="1:14" ht="16.5" thickTop="1">
      <c r="A447" s="23"/>
      <c r="B447" s="391"/>
      <c r="C447" s="550"/>
      <c r="D447" s="557">
        <f>+IF(+SUM(E447:J447)=0,0,"Контрола: дефицит/излишък = финансиране с обратен знак (V. + VІ. = 0)")</f>
        <v>0</v>
      </c>
      <c r="E447" s="558">
        <f t="shared" si="100"/>
        <v>0</v>
      </c>
      <c r="F447" s="558"/>
      <c r="G447" s="558"/>
      <c r="H447" s="558"/>
      <c r="I447" s="558"/>
      <c r="J447" s="558"/>
      <c r="K447" s="558"/>
      <c r="L447" s="558">
        <f>+L598</f>
        <v>0</v>
      </c>
      <c r="M447" s="7">
        <v>1</v>
      </c>
      <c r="N447" s="518"/>
    </row>
    <row r="448" spans="1:14">
      <c r="A448" s="23"/>
      <c r="B448" s="559"/>
      <c r="C448" s="559"/>
      <c r="D448" s="560"/>
      <c r="E448" s="560"/>
      <c r="F448" s="560"/>
      <c r="G448" s="560"/>
      <c r="H448" s="560"/>
      <c r="I448" s="560"/>
      <c r="J448" s="560"/>
      <c r="K448" s="560"/>
      <c r="L448" s="560"/>
      <c r="M448" s="7">
        <v>1</v>
      </c>
      <c r="N448" s="518"/>
    </row>
    <row r="449" spans="1:14" ht="20.25" customHeight="1">
      <c r="A449" s="23"/>
      <c r="B449" s="1870" t="str">
        <f>$B$7</f>
        <v>ОТЧЕТНИ ДАННИ ПО ЕБК ЗА ИЗПЪЛНЕНИЕТО НА БЮДЖЕТА</v>
      </c>
      <c r="C449" s="1871"/>
      <c r="D449" s="1871"/>
      <c r="E449" s="223"/>
      <c r="F449" s="223"/>
      <c r="G449" s="223"/>
      <c r="H449" s="223"/>
      <c r="I449" s="223"/>
      <c r="J449" s="223"/>
      <c r="K449" s="223"/>
      <c r="L449" s="237"/>
      <c r="M449" s="7">
        <v>1</v>
      </c>
      <c r="N449" s="518"/>
    </row>
    <row r="450" spans="1:14" ht="18.75" customHeight="1">
      <c r="A450" s="23"/>
      <c r="B450" s="228"/>
      <c r="C450" s="391"/>
      <c r="D450" s="400"/>
      <c r="E450" s="406" t="s">
        <v>889</v>
      </c>
      <c r="F450" s="406" t="s">
        <v>835</v>
      </c>
      <c r="G450" s="223"/>
      <c r="H450" s="223"/>
      <c r="I450" s="223"/>
      <c r="J450" s="223"/>
      <c r="K450" s="223"/>
      <c r="L450" s="237"/>
      <c r="M450" s="7">
        <v>1</v>
      </c>
      <c r="N450" s="518"/>
    </row>
    <row r="451" spans="1:14" ht="27" customHeight="1">
      <c r="A451" s="23"/>
      <c r="B451" s="1872" t="str">
        <f>$B$9</f>
        <v>ДГ ЩАСТЛИВО ДЕТСТВО</v>
      </c>
      <c r="C451" s="1873"/>
      <c r="D451" s="1874"/>
      <c r="E451" s="115">
        <f>$E$9</f>
        <v>43831</v>
      </c>
      <c r="F451" s="407" t="str">
        <f>$F$9</f>
        <v>30.06.2020</v>
      </c>
      <c r="G451" s="223"/>
      <c r="H451" s="223"/>
      <c r="I451" s="223"/>
      <c r="J451" s="223"/>
      <c r="K451" s="223"/>
      <c r="L451" s="237"/>
      <c r="M451" s="7">
        <v>1</v>
      </c>
      <c r="N451" s="518"/>
    </row>
    <row r="452" spans="1:14">
      <c r="A452" s="23"/>
      <c r="B452" s="227" t="str">
        <f>$B$10</f>
        <v>(наименование на разпоредителя с бюджет)</v>
      </c>
      <c r="C452" s="228"/>
      <c r="D452" s="229"/>
      <c r="E452" s="237"/>
      <c r="F452" s="237"/>
      <c r="G452" s="223"/>
      <c r="H452" s="223"/>
      <c r="I452" s="223"/>
      <c r="J452" s="223"/>
      <c r="K452" s="223"/>
      <c r="L452" s="237"/>
      <c r="M452" s="7">
        <v>1</v>
      </c>
      <c r="N452" s="518"/>
    </row>
    <row r="453" spans="1:14" ht="5.25" customHeight="1">
      <c r="A453" s="23"/>
      <c r="B453" s="227"/>
      <c r="C453" s="228"/>
      <c r="D453" s="229"/>
      <c r="E453" s="409"/>
      <c r="F453" s="237"/>
      <c r="G453" s="223"/>
      <c r="H453" s="223"/>
      <c r="I453" s="223"/>
      <c r="J453" s="223"/>
      <c r="K453" s="223"/>
      <c r="L453" s="237"/>
      <c r="M453" s="7">
        <v>1</v>
      </c>
      <c r="N453" s="518"/>
    </row>
    <row r="454" spans="1:14" ht="27" customHeight="1">
      <c r="A454" s="23"/>
      <c r="B454" s="1902" t="str">
        <f>$B$12</f>
        <v>Раковски</v>
      </c>
      <c r="C454" s="1903"/>
      <c r="D454" s="1904"/>
      <c r="E454" s="410" t="s">
        <v>890</v>
      </c>
      <c r="F454" s="232" t="str">
        <f>$F$12</f>
        <v>6611</v>
      </c>
      <c r="G454" s="223"/>
      <c r="H454" s="223"/>
      <c r="I454" s="223"/>
      <c r="J454" s="223"/>
      <c r="K454" s="223"/>
      <c r="L454" s="237"/>
      <c r="M454" s="7">
        <v>1</v>
      </c>
      <c r="N454" s="518"/>
    </row>
    <row r="455" spans="1:14">
      <c r="A455" s="23"/>
      <c r="B455" s="237"/>
      <c r="C455" s="6"/>
      <c r="D455" s="237"/>
      <c r="E455" s="409"/>
      <c r="F455" s="237"/>
      <c r="G455" s="223"/>
      <c r="H455" s="223"/>
      <c r="I455" s="223"/>
      <c r="J455" s="223"/>
      <c r="K455" s="223"/>
      <c r="L455" s="237"/>
      <c r="M455" s="7">
        <v>1</v>
      </c>
      <c r="N455" s="518"/>
    </row>
    <row r="456" spans="1:14" ht="19.5">
      <c r="A456" s="23"/>
      <c r="B456" s="236"/>
      <c r="C456" s="237"/>
      <c r="D456" s="519" t="s">
        <v>891</v>
      </c>
      <c r="E456" s="238">
        <f>$E$15</f>
        <v>0</v>
      </c>
      <c r="F456" s="126" t="str">
        <f>+$F$15</f>
        <v>БЮДЖЕТ</v>
      </c>
      <c r="G456" s="239"/>
      <c r="H456" s="239"/>
      <c r="I456" s="239"/>
      <c r="J456" s="239"/>
      <c r="K456" s="239"/>
      <c r="L456" s="218"/>
      <c r="M456" s="7">
        <v>1</v>
      </c>
      <c r="N456" s="518"/>
    </row>
    <row r="457" spans="1:14" ht="14.25" customHeight="1" thickBot="1">
      <c r="A457" s="23"/>
      <c r="B457" s="228"/>
      <c r="C457" s="391"/>
      <c r="D457" s="400"/>
      <c r="E457" s="37"/>
      <c r="F457" s="244"/>
      <c r="G457" s="244"/>
      <c r="H457" s="246" t="s">
        <v>465</v>
      </c>
      <c r="I457" s="244"/>
      <c r="J457" s="244"/>
      <c r="K457" s="244"/>
      <c r="L457" s="1377" t="s">
        <v>465</v>
      </c>
      <c r="M457" s="7">
        <v>1</v>
      </c>
      <c r="N457" s="518"/>
    </row>
    <row r="458" spans="1:14" ht="22.5" customHeight="1">
      <c r="A458" s="23"/>
      <c r="B458" s="561" t="s">
        <v>928</v>
      </c>
      <c r="C458" s="562"/>
      <c r="D458" s="563"/>
      <c r="E458" s="1886" t="s">
        <v>2124</v>
      </c>
      <c r="F458" s="1887"/>
      <c r="G458" s="1887"/>
      <c r="H458" s="1888"/>
      <c r="I458" s="564" t="s">
        <v>2125</v>
      </c>
      <c r="J458" s="565"/>
      <c r="K458" s="565"/>
      <c r="L458" s="566"/>
      <c r="M458" s="7">
        <v>1</v>
      </c>
      <c r="N458" s="518"/>
    </row>
    <row r="459" spans="1:14" ht="60" customHeight="1">
      <c r="A459" s="23"/>
      <c r="B459" s="567" t="s">
        <v>62</v>
      </c>
      <c r="C459" s="568" t="s">
        <v>466</v>
      </c>
      <c r="D459" s="569" t="s">
        <v>677</v>
      </c>
      <c r="E459" s="1403" t="str">
        <f t="shared" ref="E459:L460" si="101">E20</f>
        <v>Уточнен план                Общо</v>
      </c>
      <c r="F459" s="1407" t="str">
        <f t="shared" si="101"/>
        <v>държавни дейности</v>
      </c>
      <c r="G459" s="1408" t="str">
        <f t="shared" si="101"/>
        <v>местни дейности</v>
      </c>
      <c r="H459" s="1409" t="str">
        <f t="shared" si="101"/>
        <v>дофинансиране</v>
      </c>
      <c r="I459" s="570" t="str">
        <f t="shared" si="101"/>
        <v>държавни дейности -ОТЧЕТ</v>
      </c>
      <c r="J459" s="571" t="str">
        <f t="shared" si="101"/>
        <v>местни дейности - ОТЧЕТ</v>
      </c>
      <c r="K459" s="572" t="str">
        <f t="shared" si="101"/>
        <v>дофинансиране - ОТЧЕТ</v>
      </c>
      <c r="L459" s="573" t="str">
        <f t="shared" si="101"/>
        <v>ОТЧЕТ                                    ОБЩО</v>
      </c>
      <c r="M459" s="7">
        <v>1</v>
      </c>
      <c r="N459" s="518"/>
    </row>
    <row r="460" spans="1:14" ht="18.75">
      <c r="A460" s="23">
        <v>1</v>
      </c>
      <c r="B460" s="574"/>
      <c r="C460" s="575"/>
      <c r="D460" s="576" t="s">
        <v>695</v>
      </c>
      <c r="E460" s="1404" t="str">
        <f t="shared" si="101"/>
        <v>(1)</v>
      </c>
      <c r="F460" s="433" t="str">
        <f t="shared" si="101"/>
        <v>(2)</v>
      </c>
      <c r="G460" s="434" t="str">
        <f t="shared" si="101"/>
        <v>(3)</v>
      </c>
      <c r="H460" s="435" t="str">
        <f t="shared" si="101"/>
        <v>(4)</v>
      </c>
      <c r="I460" s="261" t="str">
        <f t="shared" si="101"/>
        <v>(5)</v>
      </c>
      <c r="J460" s="262" t="str">
        <f t="shared" si="101"/>
        <v>(6)</v>
      </c>
      <c r="K460" s="263" t="str">
        <f t="shared" si="101"/>
        <v>(7)</v>
      </c>
      <c r="L460" s="436" t="str">
        <f t="shared" si="101"/>
        <v>(8)</v>
      </c>
      <c r="M460" s="7">
        <v>1</v>
      </c>
      <c r="N460" s="518"/>
    </row>
    <row r="461" spans="1:14" s="15" customFormat="1" ht="18.75" hidden="1" customHeight="1">
      <c r="A461" s="22">
        <v>5</v>
      </c>
      <c r="B461" s="577">
        <v>7000</v>
      </c>
      <c r="C461" s="1916" t="s">
        <v>768</v>
      </c>
      <c r="D461" s="1917"/>
      <c r="E461" s="578">
        <f t="shared" ref="E461:L461" si="102">SUM(E462:E464)</f>
        <v>0</v>
      </c>
      <c r="F461" s="579">
        <f t="shared" si="102"/>
        <v>0</v>
      </c>
      <c r="G461" s="580">
        <f t="shared" si="102"/>
        <v>0</v>
      </c>
      <c r="H461" s="581">
        <f>SUM(H462:H464)</f>
        <v>0</v>
      </c>
      <c r="I461" s="579">
        <f t="shared" si="102"/>
        <v>0</v>
      </c>
      <c r="J461" s="580">
        <f t="shared" si="102"/>
        <v>0</v>
      </c>
      <c r="K461" s="581">
        <f t="shared" si="102"/>
        <v>0</v>
      </c>
      <c r="L461" s="578">
        <f t="shared" si="102"/>
        <v>0</v>
      </c>
      <c r="M461" s="7" t="str">
        <f t="shared" ref="M461:M524" si="103">(IF($E461&lt;&gt;0,$M$2,IF($L461&lt;&gt;0,$M$2,"")))</f>
        <v/>
      </c>
      <c r="N461" s="518"/>
    </row>
    <row r="462" spans="1:14" ht="18.75" hidden="1" customHeight="1">
      <c r="A462" s="23">
        <v>10</v>
      </c>
      <c r="B462" s="582"/>
      <c r="C462" s="150">
        <v>7001</v>
      </c>
      <c r="D462" s="583" t="s">
        <v>684</v>
      </c>
      <c r="E462" s="1379">
        <f>F462+G462+H462</f>
        <v>0</v>
      </c>
      <c r="F462" s="152"/>
      <c r="G462" s="153"/>
      <c r="H462" s="584">
        <v>0</v>
      </c>
      <c r="I462" s="152"/>
      <c r="J462" s="153"/>
      <c r="K462" s="584">
        <v>0</v>
      </c>
      <c r="L462" s="1379">
        <f>I462+J462+K462</f>
        <v>0</v>
      </c>
      <c r="M462" s="7" t="str">
        <f t="shared" si="103"/>
        <v/>
      </c>
      <c r="N462" s="518"/>
    </row>
    <row r="463" spans="1:14" ht="18.75" hidden="1" customHeight="1">
      <c r="A463" s="24">
        <v>20</v>
      </c>
      <c r="B463" s="582"/>
      <c r="C463" s="156">
        <v>7003</v>
      </c>
      <c r="D463" s="184" t="s">
        <v>769</v>
      </c>
      <c r="E463" s="1380">
        <f>F463+G463+H463</f>
        <v>0</v>
      </c>
      <c r="F463" s="158"/>
      <c r="G463" s="159"/>
      <c r="H463" s="585">
        <v>0</v>
      </c>
      <c r="I463" s="158"/>
      <c r="J463" s="159"/>
      <c r="K463" s="585">
        <v>0</v>
      </c>
      <c r="L463" s="1380">
        <f>I463+J463+K463</f>
        <v>0</v>
      </c>
      <c r="M463" s="7" t="str">
        <f t="shared" si="103"/>
        <v/>
      </c>
      <c r="N463" s="518"/>
    </row>
    <row r="464" spans="1:14" ht="18.75" hidden="1" customHeight="1">
      <c r="A464" s="24">
        <v>25</v>
      </c>
      <c r="B464" s="582"/>
      <c r="C464" s="179">
        <v>7010</v>
      </c>
      <c r="D464" s="188" t="s">
        <v>770</v>
      </c>
      <c r="E464" s="1383">
        <f>F464+G464+H464</f>
        <v>0</v>
      </c>
      <c r="F464" s="173"/>
      <c r="G464" s="174"/>
      <c r="H464" s="586">
        <v>0</v>
      </c>
      <c r="I464" s="173"/>
      <c r="J464" s="174"/>
      <c r="K464" s="586">
        <v>0</v>
      </c>
      <c r="L464" s="1383">
        <f>I464+J464+K464</f>
        <v>0</v>
      </c>
      <c r="M464" s="7" t="str">
        <f t="shared" si="103"/>
        <v/>
      </c>
      <c r="N464" s="518"/>
    </row>
    <row r="465" spans="1:232" s="15" customFormat="1" hidden="1">
      <c r="A465" s="22">
        <v>30</v>
      </c>
      <c r="B465" s="577">
        <v>7100</v>
      </c>
      <c r="C465" s="1933" t="s">
        <v>771</v>
      </c>
      <c r="D465" s="1933"/>
      <c r="E465" s="578">
        <f t="shared" ref="E465:L465" si="104">+E466+E467</f>
        <v>0</v>
      </c>
      <c r="F465" s="587">
        <f t="shared" si="104"/>
        <v>0</v>
      </c>
      <c r="G465" s="580">
        <f t="shared" si="104"/>
        <v>0</v>
      </c>
      <c r="H465" s="581">
        <f>+H466+H467</f>
        <v>0</v>
      </c>
      <c r="I465" s="587">
        <f t="shared" si="104"/>
        <v>0</v>
      </c>
      <c r="J465" s="580">
        <f t="shared" si="104"/>
        <v>0</v>
      </c>
      <c r="K465" s="581">
        <f t="shared" si="104"/>
        <v>0</v>
      </c>
      <c r="L465" s="578">
        <f t="shared" si="104"/>
        <v>0</v>
      </c>
      <c r="M465" s="7" t="str">
        <f t="shared" si="103"/>
        <v/>
      </c>
      <c r="N465" s="518"/>
    </row>
    <row r="466" spans="1:232" ht="18.75" hidden="1" customHeight="1">
      <c r="A466" s="23">
        <v>35</v>
      </c>
      <c r="B466" s="582"/>
      <c r="C466" s="150">
        <v>7101</v>
      </c>
      <c r="D466" s="588" t="s">
        <v>772</v>
      </c>
      <c r="E466" s="1379">
        <f>F466+G466+H466</f>
        <v>0</v>
      </c>
      <c r="F466" s="152"/>
      <c r="G466" s="153"/>
      <c r="H466" s="584">
        <v>0</v>
      </c>
      <c r="I466" s="152"/>
      <c r="J466" s="153"/>
      <c r="K466" s="584">
        <v>0</v>
      </c>
      <c r="L466" s="1379">
        <f>I466+J466+K466</f>
        <v>0</v>
      </c>
      <c r="M466" s="7" t="str">
        <f t="shared" si="103"/>
        <v/>
      </c>
      <c r="N466" s="518"/>
    </row>
    <row r="467" spans="1:232" ht="18.75" hidden="1" customHeight="1">
      <c r="A467" s="23">
        <v>40</v>
      </c>
      <c r="B467" s="582"/>
      <c r="C467" s="179">
        <v>7102</v>
      </c>
      <c r="D467" s="188" t="s">
        <v>773</v>
      </c>
      <c r="E467" s="1383">
        <f>F467+G467+H467</f>
        <v>0</v>
      </c>
      <c r="F467" s="173"/>
      <c r="G467" s="174"/>
      <c r="H467" s="586">
        <v>0</v>
      </c>
      <c r="I467" s="173"/>
      <c r="J467" s="174"/>
      <c r="K467" s="586">
        <v>0</v>
      </c>
      <c r="L467" s="1383">
        <f>I467+J467+K467</f>
        <v>0</v>
      </c>
      <c r="M467" s="7" t="str">
        <f t="shared" si="103"/>
        <v/>
      </c>
      <c r="N467" s="518"/>
    </row>
    <row r="468" spans="1:232" s="15" customFormat="1" hidden="1">
      <c r="A468" s="22">
        <v>45</v>
      </c>
      <c r="B468" s="577">
        <v>7200</v>
      </c>
      <c r="C468" s="1933" t="s">
        <v>2050</v>
      </c>
      <c r="D468" s="1933"/>
      <c r="E468" s="578">
        <f t="shared" ref="E468:L468" si="105">+E469+E470</f>
        <v>0</v>
      </c>
      <c r="F468" s="587">
        <f t="shared" si="105"/>
        <v>0</v>
      </c>
      <c r="G468" s="580">
        <f t="shared" si="105"/>
        <v>0</v>
      </c>
      <c r="H468" s="581">
        <f>+H469+H470</f>
        <v>0</v>
      </c>
      <c r="I468" s="587">
        <f t="shared" si="105"/>
        <v>0</v>
      </c>
      <c r="J468" s="580">
        <f t="shared" si="105"/>
        <v>0</v>
      </c>
      <c r="K468" s="581">
        <f t="shared" si="105"/>
        <v>0</v>
      </c>
      <c r="L468" s="578">
        <f t="shared" si="105"/>
        <v>0</v>
      </c>
      <c r="M468" s="7" t="str">
        <f t="shared" si="103"/>
        <v/>
      </c>
      <c r="N468" s="518"/>
    </row>
    <row r="469" spans="1:232" ht="18.75" hidden="1" customHeight="1">
      <c r="A469" s="23">
        <v>50</v>
      </c>
      <c r="B469" s="582"/>
      <c r="C469" s="589">
        <v>7201</v>
      </c>
      <c r="D469" s="590" t="s">
        <v>2051</v>
      </c>
      <c r="E469" s="1393">
        <f>F469+G469+H469</f>
        <v>0</v>
      </c>
      <c r="F469" s="152"/>
      <c r="G469" s="591"/>
      <c r="H469" s="584">
        <v>0</v>
      </c>
      <c r="I469" s="152"/>
      <c r="J469" s="591"/>
      <c r="K469" s="584">
        <v>0</v>
      </c>
      <c r="L469" s="1393">
        <f>I469+J469+K469</f>
        <v>0</v>
      </c>
      <c r="M469" s="7" t="str">
        <f t="shared" si="103"/>
        <v/>
      </c>
      <c r="N469" s="518"/>
    </row>
    <row r="470" spans="1:232" ht="18.75" hidden="1" customHeight="1">
      <c r="A470" s="23">
        <v>55</v>
      </c>
      <c r="B470" s="582"/>
      <c r="C470" s="162">
        <v>7202</v>
      </c>
      <c r="D470" s="592" t="s">
        <v>2052</v>
      </c>
      <c r="E470" s="1392">
        <f>F470+G470+H470</f>
        <v>0</v>
      </c>
      <c r="F470" s="173"/>
      <c r="G470" s="165"/>
      <c r="H470" s="586">
        <v>0</v>
      </c>
      <c r="I470" s="173"/>
      <c r="J470" s="165"/>
      <c r="K470" s="586">
        <v>0</v>
      </c>
      <c r="L470" s="1392">
        <f>I470+J470+K470</f>
        <v>0</v>
      </c>
      <c r="M470" s="7" t="str">
        <f t="shared" si="103"/>
        <v/>
      </c>
      <c r="N470" s="518"/>
    </row>
    <row r="471" spans="1:232" s="15" customFormat="1" ht="18.75" hidden="1" customHeight="1">
      <c r="A471" s="22">
        <v>60</v>
      </c>
      <c r="B471" s="577">
        <v>7300</v>
      </c>
      <c r="C471" s="1916" t="s">
        <v>774</v>
      </c>
      <c r="D471" s="1917"/>
      <c r="E471" s="578">
        <f t="shared" ref="E471:L471" si="106">SUM(E472:E477)</f>
        <v>0</v>
      </c>
      <c r="F471" s="587">
        <f t="shared" si="106"/>
        <v>0</v>
      </c>
      <c r="G471" s="593">
        <f t="shared" si="106"/>
        <v>0</v>
      </c>
      <c r="H471" s="581">
        <f>SUM(H472:H477)</f>
        <v>0</v>
      </c>
      <c r="I471" s="587">
        <f t="shared" si="106"/>
        <v>0</v>
      </c>
      <c r="J471" s="593">
        <f t="shared" si="106"/>
        <v>0</v>
      </c>
      <c r="K471" s="581">
        <f t="shared" si="106"/>
        <v>0</v>
      </c>
      <c r="L471" s="578">
        <f t="shared" si="106"/>
        <v>0</v>
      </c>
      <c r="M471" s="7" t="str">
        <f t="shared" si="103"/>
        <v/>
      </c>
      <c r="N471" s="518"/>
    </row>
    <row r="472" spans="1:232" ht="18.75" hidden="1" customHeight="1">
      <c r="A472" s="23">
        <v>65</v>
      </c>
      <c r="B472" s="149"/>
      <c r="C472" s="589">
        <v>7320</v>
      </c>
      <c r="D472" s="594" t="s">
        <v>775</v>
      </c>
      <c r="E472" s="1394">
        <f t="shared" ref="E472:E477" si="107">F472+G472+H472</f>
        <v>0</v>
      </c>
      <c r="F472" s="595"/>
      <c r="G472" s="153"/>
      <c r="H472" s="584">
        <v>0</v>
      </c>
      <c r="I472" s="595"/>
      <c r="J472" s="153"/>
      <c r="K472" s="584">
        <v>0</v>
      </c>
      <c r="L472" s="1394">
        <f t="shared" ref="L472:L477" si="108">I472+J472+K472</f>
        <v>0</v>
      </c>
      <c r="M472" s="7" t="str">
        <f t="shared" si="103"/>
        <v/>
      </c>
      <c r="N472" s="518"/>
    </row>
    <row r="473" spans="1:232" ht="31.5" hidden="1">
      <c r="A473" s="23">
        <v>85</v>
      </c>
      <c r="B473" s="149"/>
      <c r="C473" s="162">
        <v>7369</v>
      </c>
      <c r="D473" s="596" t="s">
        <v>776</v>
      </c>
      <c r="E473" s="1395">
        <f t="shared" si="107"/>
        <v>0</v>
      </c>
      <c r="F473" s="164"/>
      <c r="G473" s="450"/>
      <c r="H473" s="597">
        <v>0</v>
      </c>
      <c r="I473" s="164"/>
      <c r="J473" s="450"/>
      <c r="K473" s="597">
        <v>0</v>
      </c>
      <c r="L473" s="1395">
        <f t="shared" si="108"/>
        <v>0</v>
      </c>
      <c r="M473" s="7" t="str">
        <f t="shared" si="103"/>
        <v/>
      </c>
      <c r="N473" s="518"/>
    </row>
    <row r="474" spans="1:232" ht="31.5" hidden="1">
      <c r="A474" s="23">
        <v>90</v>
      </c>
      <c r="B474" s="149"/>
      <c r="C474" s="598">
        <v>7370</v>
      </c>
      <c r="D474" s="599" t="s">
        <v>777</v>
      </c>
      <c r="E474" s="1396">
        <f t="shared" si="107"/>
        <v>0</v>
      </c>
      <c r="F474" s="600"/>
      <c r="G474" s="601"/>
      <c r="H474" s="602">
        <v>0</v>
      </c>
      <c r="I474" s="600"/>
      <c r="J474" s="601"/>
      <c r="K474" s="602">
        <v>0</v>
      </c>
      <c r="L474" s="1396">
        <f t="shared" si="108"/>
        <v>0</v>
      </c>
      <c r="M474" s="7" t="str">
        <f t="shared" si="103"/>
        <v/>
      </c>
      <c r="N474" s="518"/>
    </row>
    <row r="475" spans="1:232" ht="18.75" hidden="1" customHeight="1">
      <c r="A475" s="23">
        <v>95</v>
      </c>
      <c r="B475" s="149"/>
      <c r="C475" s="589">
        <v>7391</v>
      </c>
      <c r="D475" s="603" t="s">
        <v>778</v>
      </c>
      <c r="E475" s="1393">
        <f t="shared" si="107"/>
        <v>0</v>
      </c>
      <c r="F475" s="595"/>
      <c r="G475" s="455"/>
      <c r="H475" s="585">
        <v>0</v>
      </c>
      <c r="I475" s="595"/>
      <c r="J475" s="455"/>
      <c r="K475" s="585">
        <v>0</v>
      </c>
      <c r="L475" s="1393">
        <f t="shared" si="108"/>
        <v>0</v>
      </c>
      <c r="M475" s="7" t="str">
        <f t="shared" si="103"/>
        <v/>
      </c>
      <c r="N475" s="518"/>
    </row>
    <row r="476" spans="1:232" ht="18.75" hidden="1" customHeight="1">
      <c r="A476" s="23">
        <v>100</v>
      </c>
      <c r="B476" s="149"/>
      <c r="C476" s="156">
        <v>7392</v>
      </c>
      <c r="D476" s="604" t="s">
        <v>779</v>
      </c>
      <c r="E476" s="1380">
        <f t="shared" si="107"/>
        <v>0</v>
      </c>
      <c r="F476" s="1712">
        <v>0</v>
      </c>
      <c r="G476" s="1712">
        <v>0</v>
      </c>
      <c r="H476" s="585">
        <v>0</v>
      </c>
      <c r="I476" s="1712">
        <v>0</v>
      </c>
      <c r="J476" s="1712">
        <v>0</v>
      </c>
      <c r="K476" s="585">
        <v>0</v>
      </c>
      <c r="L476" s="1380">
        <f t="shared" si="108"/>
        <v>0</v>
      </c>
      <c r="M476" s="7" t="str">
        <f t="shared" si="103"/>
        <v/>
      </c>
      <c r="N476" s="518"/>
    </row>
    <row r="477" spans="1:232" ht="18.75" hidden="1" customHeight="1">
      <c r="A477" s="23">
        <v>105</v>
      </c>
      <c r="B477" s="149"/>
      <c r="C477" s="162">
        <v>7393</v>
      </c>
      <c r="D477" s="182" t="s">
        <v>780</v>
      </c>
      <c r="E477" s="1392">
        <f t="shared" si="107"/>
        <v>0</v>
      </c>
      <c r="F477" s="164"/>
      <c r="G477" s="174"/>
      <c r="H477" s="586">
        <v>0</v>
      </c>
      <c r="I477" s="164"/>
      <c r="J477" s="174"/>
      <c r="K477" s="586">
        <v>0</v>
      </c>
      <c r="L477" s="1392">
        <f t="shared" si="108"/>
        <v>0</v>
      </c>
      <c r="M477" s="7" t="str">
        <f t="shared" si="103"/>
        <v/>
      </c>
      <c r="N477" s="518"/>
    </row>
    <row r="478" spans="1:232" s="46" customFormat="1" ht="18.75" hidden="1" customHeight="1">
      <c r="A478" s="26">
        <v>110</v>
      </c>
      <c r="B478" s="577">
        <v>7900</v>
      </c>
      <c r="C478" s="1934" t="s">
        <v>781</v>
      </c>
      <c r="D478" s="1935"/>
      <c r="E478" s="605">
        <f t="shared" ref="E478:L478" si="109">+E479+E480</f>
        <v>0</v>
      </c>
      <c r="F478" s="606">
        <f t="shared" si="109"/>
        <v>0</v>
      </c>
      <c r="G478" s="607">
        <f t="shared" si="109"/>
        <v>0</v>
      </c>
      <c r="H478" s="581">
        <f>+H479+H480</f>
        <v>0</v>
      </c>
      <c r="I478" s="606">
        <f t="shared" si="109"/>
        <v>0</v>
      </c>
      <c r="J478" s="607">
        <f t="shared" si="109"/>
        <v>0</v>
      </c>
      <c r="K478" s="581">
        <f t="shared" si="109"/>
        <v>0</v>
      </c>
      <c r="L478" s="605">
        <f t="shared" si="109"/>
        <v>0</v>
      </c>
      <c r="M478" s="7" t="str">
        <f t="shared" si="103"/>
        <v/>
      </c>
      <c r="N478" s="518"/>
      <c r="O478" s="48"/>
      <c r="P478" s="48"/>
      <c r="Q478" s="49"/>
      <c r="R478" s="48"/>
      <c r="S478" s="48"/>
      <c r="T478" s="49"/>
      <c r="U478" s="50"/>
      <c r="V478" s="50"/>
      <c r="W478" s="51"/>
      <c r="X478" s="50"/>
      <c r="Y478" s="50"/>
      <c r="Z478" s="51"/>
      <c r="AA478" s="50"/>
      <c r="AB478" s="50"/>
      <c r="AC478" s="52"/>
      <c r="AD478" s="50"/>
      <c r="AE478" s="50"/>
      <c r="AF478" s="51"/>
      <c r="AG478" s="50"/>
      <c r="AH478" s="50"/>
      <c r="AI478" s="51"/>
      <c r="AJ478" s="50"/>
      <c r="AK478" s="51"/>
      <c r="AL478" s="52"/>
      <c r="AM478" s="51"/>
      <c r="AN478" s="51"/>
      <c r="AO478" s="50"/>
      <c r="AP478" s="50"/>
      <c r="AQ478" s="51"/>
      <c r="AR478" s="50"/>
      <c r="AT478" s="50"/>
    </row>
    <row r="479" spans="1:232" s="58" customFormat="1" ht="18.75" hidden="1" customHeight="1">
      <c r="A479" s="53">
        <v>115</v>
      </c>
      <c r="B479" s="149"/>
      <c r="C479" s="608">
        <v>7901</v>
      </c>
      <c r="D479" s="609" t="s">
        <v>782</v>
      </c>
      <c r="E479" s="1393">
        <f>F479+G479+H479</f>
        <v>0</v>
      </c>
      <c r="F479" s="1712">
        <v>0</v>
      </c>
      <c r="G479" s="1712">
        <v>0</v>
      </c>
      <c r="H479" s="584">
        <v>0</v>
      </c>
      <c r="I479" s="1712">
        <v>0</v>
      </c>
      <c r="J479" s="1712">
        <v>0</v>
      </c>
      <c r="K479" s="584">
        <v>0</v>
      </c>
      <c r="L479" s="1393">
        <f>I479+J479+K479</f>
        <v>0</v>
      </c>
      <c r="M479" s="7" t="str">
        <f t="shared" si="103"/>
        <v/>
      </c>
      <c r="N479" s="518"/>
      <c r="O479" s="54"/>
      <c r="P479" s="55"/>
      <c r="Q479" s="54"/>
      <c r="R479" s="54"/>
      <c r="S479" s="55"/>
      <c r="T479" s="54"/>
      <c r="U479" s="54"/>
      <c r="V479" s="55"/>
      <c r="W479" s="54"/>
      <c r="X479" s="54"/>
      <c r="Y479" s="55"/>
      <c r="Z479" s="54"/>
      <c r="AA479" s="54"/>
      <c r="AB479" s="56"/>
      <c r="AC479" s="54"/>
      <c r="AD479" s="54"/>
      <c r="AE479" s="55"/>
      <c r="AF479" s="54"/>
      <c r="AG479" s="54"/>
      <c r="AH479" s="55"/>
      <c r="AI479" s="54"/>
      <c r="AJ479" s="55"/>
      <c r="AK479" s="56"/>
      <c r="AL479" s="55"/>
      <c r="AM479" s="55"/>
      <c r="AN479" s="54"/>
      <c r="AO479" s="54"/>
      <c r="AP479" s="55"/>
      <c r="AQ479" s="54"/>
      <c r="AR479" s="57"/>
      <c r="AS479" s="54"/>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c r="CB479" s="57"/>
      <c r="CC479" s="57"/>
      <c r="CD479" s="57"/>
      <c r="CE479" s="57"/>
      <c r="CF479" s="57"/>
      <c r="CG479" s="57"/>
      <c r="CH479" s="57"/>
      <c r="CI479" s="57"/>
      <c r="CJ479" s="57"/>
      <c r="CK479" s="57"/>
      <c r="CL479" s="57"/>
      <c r="CM479" s="57"/>
      <c r="CN479" s="57"/>
      <c r="CO479" s="57"/>
      <c r="CP479" s="57"/>
      <c r="CQ479" s="57"/>
      <c r="CR479" s="57"/>
      <c r="CS479" s="57"/>
      <c r="CT479" s="57"/>
      <c r="CU479" s="57"/>
      <c r="CV479" s="57"/>
      <c r="CW479" s="57"/>
      <c r="CX479" s="57"/>
      <c r="CY479" s="57"/>
      <c r="CZ479" s="57"/>
      <c r="DA479" s="57"/>
      <c r="DB479" s="57"/>
      <c r="DC479" s="57"/>
      <c r="DD479" s="57"/>
      <c r="DE479" s="57"/>
      <c r="DF479" s="57"/>
      <c r="DG479" s="57"/>
      <c r="DH479" s="57"/>
      <c r="DI479" s="57"/>
      <c r="DJ479" s="57"/>
      <c r="DK479" s="57"/>
      <c r="DL479" s="57"/>
      <c r="DM479" s="57"/>
      <c r="DN479" s="57"/>
      <c r="DO479" s="57"/>
      <c r="DP479" s="57"/>
      <c r="DQ479" s="57"/>
      <c r="DR479" s="57"/>
      <c r="DS479" s="57"/>
      <c r="DT479" s="57"/>
      <c r="DU479" s="57"/>
      <c r="DV479" s="57"/>
      <c r="DW479" s="57"/>
      <c r="DX479" s="57"/>
      <c r="DY479" s="57"/>
      <c r="DZ479" s="57"/>
      <c r="EA479" s="57"/>
      <c r="EB479" s="57"/>
      <c r="EC479" s="57"/>
      <c r="ED479" s="57"/>
      <c r="EE479" s="57"/>
      <c r="EF479" s="57"/>
      <c r="EG479" s="57"/>
      <c r="EH479" s="57"/>
      <c r="EI479" s="57"/>
      <c r="EJ479" s="57"/>
      <c r="EK479" s="57"/>
      <c r="EL479" s="57"/>
      <c r="EM479" s="57"/>
      <c r="EN479" s="57"/>
      <c r="EO479" s="57"/>
      <c r="EP479" s="57"/>
      <c r="EQ479" s="57"/>
      <c r="ER479" s="57"/>
      <c r="ES479" s="57"/>
      <c r="ET479" s="57"/>
      <c r="EU479" s="57"/>
      <c r="EV479" s="57"/>
      <c r="EW479" s="57"/>
      <c r="EX479" s="57"/>
      <c r="EY479" s="57"/>
      <c r="EZ479" s="57"/>
      <c r="FA479" s="57"/>
      <c r="FB479" s="57"/>
      <c r="FC479" s="57"/>
      <c r="FD479" s="57"/>
      <c r="FE479" s="57"/>
      <c r="FF479" s="57"/>
      <c r="FG479" s="57"/>
      <c r="FH479" s="57"/>
      <c r="FI479" s="57"/>
      <c r="FJ479" s="57"/>
      <c r="FK479" s="57"/>
      <c r="FL479" s="57"/>
      <c r="FM479" s="57"/>
      <c r="FN479" s="57"/>
      <c r="FO479" s="57"/>
      <c r="FP479" s="57"/>
      <c r="FQ479" s="57"/>
      <c r="FR479" s="57"/>
      <c r="FS479" s="57"/>
      <c r="FT479" s="57"/>
      <c r="FU479" s="57"/>
      <c r="FV479" s="57"/>
      <c r="FW479" s="57"/>
      <c r="FX479" s="57"/>
      <c r="FY479" s="57"/>
      <c r="FZ479" s="57"/>
      <c r="GA479" s="57"/>
      <c r="GB479" s="57"/>
      <c r="GC479" s="57"/>
      <c r="GD479" s="57"/>
      <c r="GE479" s="57"/>
      <c r="GF479" s="57"/>
      <c r="GG479" s="57"/>
      <c r="GH479" s="57"/>
      <c r="GI479" s="57"/>
      <c r="GJ479" s="57"/>
      <c r="GK479" s="57"/>
      <c r="GL479" s="57"/>
      <c r="GM479" s="57"/>
      <c r="GN479" s="57"/>
      <c r="GO479" s="57"/>
      <c r="GP479" s="57"/>
      <c r="GQ479" s="57"/>
      <c r="GR479" s="57"/>
      <c r="GS479" s="57"/>
      <c r="GT479" s="57"/>
      <c r="GU479" s="57"/>
      <c r="GV479" s="57"/>
      <c r="GW479" s="57"/>
      <c r="GX479" s="57"/>
      <c r="GY479" s="57"/>
      <c r="GZ479" s="57"/>
      <c r="HA479" s="57"/>
      <c r="HB479" s="57"/>
      <c r="HC479" s="57"/>
      <c r="HD479" s="57"/>
      <c r="HE479" s="57"/>
      <c r="HF479" s="57"/>
      <c r="HG479" s="57"/>
      <c r="HH479" s="57"/>
      <c r="HI479" s="57"/>
      <c r="HJ479" s="57"/>
      <c r="HK479" s="57"/>
      <c r="HL479" s="57"/>
      <c r="HM479" s="57"/>
      <c r="HN479" s="57"/>
      <c r="HO479" s="57"/>
      <c r="HP479" s="57"/>
      <c r="HQ479" s="57"/>
      <c r="HR479" s="57"/>
      <c r="HS479" s="57"/>
      <c r="HT479" s="57"/>
      <c r="HU479" s="57"/>
      <c r="HV479" s="57"/>
      <c r="HW479" s="57"/>
      <c r="HX479" s="57"/>
    </row>
    <row r="480" spans="1:232" s="58" customFormat="1" ht="18.75" hidden="1" customHeight="1">
      <c r="A480" s="53">
        <v>120</v>
      </c>
      <c r="B480" s="149"/>
      <c r="C480" s="610">
        <v>7902</v>
      </c>
      <c r="D480" s="611" t="s">
        <v>783</v>
      </c>
      <c r="E480" s="1392">
        <f>F480+G480+H480</f>
        <v>0</v>
      </c>
      <c r="F480" s="1712">
        <v>0</v>
      </c>
      <c r="G480" s="1712">
        <v>0</v>
      </c>
      <c r="H480" s="586">
        <v>0</v>
      </c>
      <c r="I480" s="1712">
        <v>0</v>
      </c>
      <c r="J480" s="1712">
        <v>0</v>
      </c>
      <c r="K480" s="586">
        <v>0</v>
      </c>
      <c r="L480" s="1392">
        <f>I480+J480+K480</f>
        <v>0</v>
      </c>
      <c r="M480" s="7" t="str">
        <f t="shared" si="103"/>
        <v/>
      </c>
      <c r="N480" s="518"/>
      <c r="O480" s="54"/>
      <c r="P480" s="55"/>
      <c r="Q480" s="54"/>
      <c r="R480" s="54"/>
      <c r="S480" s="55"/>
      <c r="T480" s="54"/>
      <c r="U480" s="54"/>
      <c r="V480" s="55"/>
      <c r="W480" s="54"/>
      <c r="X480" s="54"/>
      <c r="Y480" s="55"/>
      <c r="Z480" s="54"/>
      <c r="AA480" s="54"/>
      <c r="AB480" s="56"/>
      <c r="AC480" s="54"/>
      <c r="AD480" s="54"/>
      <c r="AE480" s="55"/>
      <c r="AF480" s="54"/>
      <c r="AG480" s="54"/>
      <c r="AH480" s="55"/>
      <c r="AI480" s="54"/>
      <c r="AJ480" s="55"/>
      <c r="AK480" s="56"/>
      <c r="AL480" s="55"/>
      <c r="AM480" s="55"/>
      <c r="AN480" s="54"/>
      <c r="AO480" s="54"/>
      <c r="AP480" s="55"/>
      <c r="AQ480" s="54"/>
      <c r="AR480" s="57"/>
      <c r="AS480" s="54"/>
      <c r="AT480" s="57"/>
      <c r="AU480" s="57"/>
      <c r="AV480" s="57"/>
      <c r="AW480" s="57"/>
      <c r="AX480" s="57"/>
      <c r="AY480" s="57"/>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c r="CB480" s="57"/>
      <c r="CC480" s="57"/>
      <c r="CD480" s="57"/>
      <c r="CE480" s="57"/>
      <c r="CF480" s="57"/>
      <c r="CG480" s="57"/>
      <c r="CH480" s="57"/>
      <c r="CI480" s="57"/>
      <c r="CJ480" s="57"/>
      <c r="CK480" s="57"/>
      <c r="CL480" s="57"/>
      <c r="CM480" s="57"/>
      <c r="CN480" s="57"/>
      <c r="CO480" s="57"/>
      <c r="CP480" s="57"/>
      <c r="CQ480" s="57"/>
      <c r="CR480" s="57"/>
      <c r="CS480" s="57"/>
      <c r="CT480" s="57"/>
      <c r="CU480" s="57"/>
      <c r="CV480" s="57"/>
      <c r="CW480" s="57"/>
      <c r="CX480" s="57"/>
      <c r="CY480" s="57"/>
      <c r="CZ480" s="57"/>
      <c r="DA480" s="57"/>
      <c r="DB480" s="57"/>
      <c r="DC480" s="57"/>
      <c r="DD480" s="57"/>
      <c r="DE480" s="57"/>
      <c r="DF480" s="57"/>
      <c r="DG480" s="57"/>
      <c r="DH480" s="57"/>
      <c r="DI480" s="57"/>
      <c r="DJ480" s="57"/>
      <c r="DK480" s="57"/>
      <c r="DL480" s="57"/>
      <c r="DM480" s="57"/>
      <c r="DN480" s="57"/>
      <c r="DO480" s="57"/>
      <c r="DP480" s="57"/>
      <c r="DQ480" s="57"/>
      <c r="DR480" s="57"/>
      <c r="DS480" s="57"/>
      <c r="DT480" s="57"/>
      <c r="DU480" s="57"/>
      <c r="DV480" s="57"/>
      <c r="DW480" s="57"/>
      <c r="DX480" s="57"/>
      <c r="DY480" s="57"/>
      <c r="DZ480" s="57"/>
      <c r="EA480" s="57"/>
      <c r="EB480" s="57"/>
      <c r="EC480" s="57"/>
      <c r="ED480" s="57"/>
      <c r="EE480" s="57"/>
      <c r="EF480" s="57"/>
      <c r="EG480" s="57"/>
      <c r="EH480" s="57"/>
      <c r="EI480" s="57"/>
      <c r="EJ480" s="57"/>
      <c r="EK480" s="57"/>
      <c r="EL480" s="57"/>
      <c r="EM480" s="57"/>
      <c r="EN480" s="57"/>
      <c r="EO480" s="57"/>
      <c r="EP480" s="57"/>
      <c r="EQ480" s="57"/>
      <c r="ER480" s="57"/>
      <c r="ES480" s="57"/>
      <c r="ET480" s="57"/>
      <c r="EU480" s="57"/>
      <c r="EV480" s="57"/>
      <c r="EW480" s="57"/>
      <c r="EX480" s="57"/>
      <c r="EY480" s="57"/>
      <c r="EZ480" s="57"/>
      <c r="FA480" s="57"/>
      <c r="FB480" s="57"/>
      <c r="FC480" s="57"/>
      <c r="FD480" s="57"/>
      <c r="FE480" s="57"/>
      <c r="FF480" s="57"/>
      <c r="FG480" s="57"/>
      <c r="FH480" s="57"/>
      <c r="FI480" s="57"/>
      <c r="FJ480" s="57"/>
      <c r="FK480" s="57"/>
      <c r="FL480" s="57"/>
      <c r="FM480" s="57"/>
      <c r="FN480" s="57"/>
      <c r="FO480" s="57"/>
      <c r="FP480" s="57"/>
      <c r="FQ480" s="57"/>
      <c r="FR480" s="57"/>
      <c r="FS480" s="57"/>
      <c r="FT480" s="57"/>
      <c r="FU480" s="57"/>
      <c r="FV480" s="57"/>
      <c r="FW480" s="57"/>
      <c r="FX480" s="57"/>
      <c r="FY480" s="57"/>
      <c r="FZ480" s="57"/>
      <c r="GA480" s="57"/>
      <c r="GB480" s="57"/>
      <c r="GC480" s="57"/>
      <c r="GD480" s="57"/>
      <c r="GE480" s="57"/>
      <c r="GF480" s="57"/>
      <c r="GG480" s="57"/>
      <c r="GH480" s="57"/>
      <c r="GI480" s="57"/>
      <c r="GJ480" s="57"/>
      <c r="GK480" s="57"/>
      <c r="GL480" s="57"/>
      <c r="GM480" s="57"/>
      <c r="GN480" s="57"/>
      <c r="GO480" s="57"/>
      <c r="GP480" s="57"/>
      <c r="GQ480" s="57"/>
      <c r="GR480" s="57"/>
      <c r="GS480" s="57"/>
      <c r="GT480" s="57"/>
      <c r="GU480" s="57"/>
      <c r="GV480" s="57"/>
      <c r="GW480" s="57"/>
      <c r="GX480" s="57"/>
      <c r="GY480" s="57"/>
      <c r="GZ480" s="57"/>
      <c r="HA480" s="57"/>
      <c r="HB480" s="57"/>
      <c r="HC480" s="57"/>
      <c r="HD480" s="57"/>
      <c r="HE480" s="57"/>
      <c r="HF480" s="57"/>
      <c r="HG480" s="57"/>
      <c r="HH480" s="57"/>
      <c r="HI480" s="57"/>
      <c r="HJ480" s="57"/>
      <c r="HK480" s="57"/>
      <c r="HL480" s="57"/>
      <c r="HM480" s="57"/>
      <c r="HN480" s="57"/>
      <c r="HO480" s="57"/>
      <c r="HP480" s="57"/>
      <c r="HQ480" s="57"/>
      <c r="HR480" s="57"/>
      <c r="HS480" s="57"/>
      <c r="HT480" s="57"/>
      <c r="HU480" s="57"/>
      <c r="HV480" s="57"/>
      <c r="HW480" s="57"/>
      <c r="HX480" s="57"/>
    </row>
    <row r="481" spans="1:14" s="15" customFormat="1" ht="18.75" hidden="1" customHeight="1">
      <c r="A481" s="22">
        <v>125</v>
      </c>
      <c r="B481" s="577">
        <v>8000</v>
      </c>
      <c r="C481" s="1922" t="s">
        <v>929</v>
      </c>
      <c r="D481" s="1922"/>
      <c r="E481" s="578">
        <f t="shared" ref="E481:L481" si="110">SUM(E482:E496)</f>
        <v>0</v>
      </c>
      <c r="F481" s="587">
        <f t="shared" si="110"/>
        <v>0</v>
      </c>
      <c r="G481" s="580">
        <f t="shared" si="110"/>
        <v>0</v>
      </c>
      <c r="H481" s="581">
        <f>SUM(H482:H496)</f>
        <v>0</v>
      </c>
      <c r="I481" s="587">
        <f t="shared" si="110"/>
        <v>0</v>
      </c>
      <c r="J481" s="580">
        <f t="shared" si="110"/>
        <v>0</v>
      </c>
      <c r="K481" s="581">
        <f t="shared" si="110"/>
        <v>0</v>
      </c>
      <c r="L481" s="578">
        <f t="shared" si="110"/>
        <v>0</v>
      </c>
      <c r="M481" s="7" t="str">
        <f t="shared" si="103"/>
        <v/>
      </c>
      <c r="N481" s="518"/>
    </row>
    <row r="482" spans="1:14" ht="18.75" hidden="1" customHeight="1">
      <c r="A482" s="23">
        <v>130</v>
      </c>
      <c r="B482" s="171"/>
      <c r="C482" s="589">
        <v>8011</v>
      </c>
      <c r="D482" s="612" t="s">
        <v>784</v>
      </c>
      <c r="E482" s="1393">
        <f t="shared" ref="E482:E496" si="111">F482+G482+H482</f>
        <v>0</v>
      </c>
      <c r="F482" s="595"/>
      <c r="G482" s="591"/>
      <c r="H482" s="584">
        <v>0</v>
      </c>
      <c r="I482" s="595"/>
      <c r="J482" s="591"/>
      <c r="K482" s="584">
        <v>0</v>
      </c>
      <c r="L482" s="1393">
        <f t="shared" ref="L482:L496" si="112">I482+J482+K482</f>
        <v>0</v>
      </c>
      <c r="M482" s="7" t="str">
        <f t="shared" si="103"/>
        <v/>
      </c>
      <c r="N482" s="518"/>
    </row>
    <row r="483" spans="1:14" ht="18.75" hidden="1" customHeight="1">
      <c r="A483" s="23">
        <v>135</v>
      </c>
      <c r="B483" s="171"/>
      <c r="C483" s="156">
        <v>8012</v>
      </c>
      <c r="D483" s="157" t="s">
        <v>785</v>
      </c>
      <c r="E483" s="1380">
        <f t="shared" si="111"/>
        <v>0</v>
      </c>
      <c r="F483" s="158"/>
      <c r="G483" s="159"/>
      <c r="H483" s="585">
        <v>0</v>
      </c>
      <c r="I483" s="158"/>
      <c r="J483" s="159"/>
      <c r="K483" s="585">
        <v>0</v>
      </c>
      <c r="L483" s="1380">
        <f t="shared" si="112"/>
        <v>0</v>
      </c>
      <c r="M483" s="7" t="str">
        <f t="shared" si="103"/>
        <v/>
      </c>
      <c r="N483" s="518"/>
    </row>
    <row r="484" spans="1:14" ht="18.75" hidden="1" customHeight="1">
      <c r="A484" s="23">
        <v>140</v>
      </c>
      <c r="B484" s="171"/>
      <c r="C484" s="156">
        <v>8017</v>
      </c>
      <c r="D484" s="157" t="s">
        <v>786</v>
      </c>
      <c r="E484" s="1380">
        <f t="shared" si="111"/>
        <v>0</v>
      </c>
      <c r="F484" s="158"/>
      <c r="G484" s="159"/>
      <c r="H484" s="585">
        <v>0</v>
      </c>
      <c r="I484" s="158"/>
      <c r="J484" s="159"/>
      <c r="K484" s="585">
        <v>0</v>
      </c>
      <c r="L484" s="1380">
        <f t="shared" si="112"/>
        <v>0</v>
      </c>
      <c r="M484" s="7" t="str">
        <f t="shared" si="103"/>
        <v/>
      </c>
      <c r="N484" s="518"/>
    </row>
    <row r="485" spans="1:14" ht="18.75" hidden="1" customHeight="1">
      <c r="A485" s="23">
        <v>145</v>
      </c>
      <c r="B485" s="171"/>
      <c r="C485" s="162">
        <v>8018</v>
      </c>
      <c r="D485" s="182" t="s">
        <v>787</v>
      </c>
      <c r="E485" s="1392">
        <f t="shared" si="111"/>
        <v>0</v>
      </c>
      <c r="F485" s="164"/>
      <c r="G485" s="450"/>
      <c r="H485" s="597">
        <v>0</v>
      </c>
      <c r="I485" s="164"/>
      <c r="J485" s="450"/>
      <c r="K485" s="597">
        <v>0</v>
      </c>
      <c r="L485" s="1392">
        <f t="shared" si="112"/>
        <v>0</v>
      </c>
      <c r="M485" s="7" t="str">
        <f t="shared" si="103"/>
        <v/>
      </c>
      <c r="N485" s="518"/>
    </row>
    <row r="486" spans="1:14" ht="18.75" hidden="1" customHeight="1">
      <c r="A486" s="23">
        <v>150</v>
      </c>
      <c r="B486" s="171"/>
      <c r="C486" s="452">
        <v>8031</v>
      </c>
      <c r="D486" s="453" t="s">
        <v>788</v>
      </c>
      <c r="E486" s="1382">
        <f t="shared" si="111"/>
        <v>0</v>
      </c>
      <c r="F486" s="454"/>
      <c r="G486" s="455"/>
      <c r="H486" s="585">
        <v>0</v>
      </c>
      <c r="I486" s="454"/>
      <c r="J486" s="455"/>
      <c r="K486" s="585">
        <v>0</v>
      </c>
      <c r="L486" s="1382">
        <f t="shared" si="112"/>
        <v>0</v>
      </c>
      <c r="M486" s="7" t="str">
        <f t="shared" si="103"/>
        <v/>
      </c>
      <c r="N486" s="518"/>
    </row>
    <row r="487" spans="1:14" ht="18.75" hidden="1" customHeight="1">
      <c r="A487" s="23">
        <v>155</v>
      </c>
      <c r="B487" s="171"/>
      <c r="C487" s="156">
        <v>8032</v>
      </c>
      <c r="D487" s="157" t="s">
        <v>789</v>
      </c>
      <c r="E487" s="1380">
        <f t="shared" si="111"/>
        <v>0</v>
      </c>
      <c r="F487" s="158"/>
      <c r="G487" s="159"/>
      <c r="H487" s="585">
        <v>0</v>
      </c>
      <c r="I487" s="158"/>
      <c r="J487" s="159"/>
      <c r="K487" s="585">
        <v>0</v>
      </c>
      <c r="L487" s="1380">
        <f t="shared" si="112"/>
        <v>0</v>
      </c>
      <c r="M487" s="7" t="str">
        <f t="shared" si="103"/>
        <v/>
      </c>
      <c r="N487" s="518"/>
    </row>
    <row r="488" spans="1:14" ht="18.75" hidden="1" customHeight="1">
      <c r="A488" s="23">
        <v>175</v>
      </c>
      <c r="B488" s="171"/>
      <c r="C488" s="156">
        <v>8037</v>
      </c>
      <c r="D488" s="157" t="s">
        <v>790</v>
      </c>
      <c r="E488" s="1380">
        <f t="shared" si="111"/>
        <v>0</v>
      </c>
      <c r="F488" s="158"/>
      <c r="G488" s="159"/>
      <c r="H488" s="585">
        <v>0</v>
      </c>
      <c r="I488" s="158"/>
      <c r="J488" s="159"/>
      <c r="K488" s="585">
        <v>0</v>
      </c>
      <c r="L488" s="1380">
        <f t="shared" si="112"/>
        <v>0</v>
      </c>
      <c r="M488" s="7" t="str">
        <f t="shared" si="103"/>
        <v/>
      </c>
      <c r="N488" s="518"/>
    </row>
    <row r="489" spans="1:14" ht="18.75" hidden="1" customHeight="1">
      <c r="A489" s="23">
        <v>180</v>
      </c>
      <c r="B489" s="171"/>
      <c r="C489" s="447">
        <v>8038</v>
      </c>
      <c r="D489" s="448" t="s">
        <v>290</v>
      </c>
      <c r="E489" s="1381">
        <f t="shared" si="111"/>
        <v>0</v>
      </c>
      <c r="F489" s="449"/>
      <c r="G489" s="450"/>
      <c r="H489" s="597">
        <v>0</v>
      </c>
      <c r="I489" s="449"/>
      <c r="J489" s="450"/>
      <c r="K489" s="597">
        <v>0</v>
      </c>
      <c r="L489" s="1381">
        <f t="shared" si="112"/>
        <v>0</v>
      </c>
      <c r="M489" s="7" t="str">
        <f t="shared" si="103"/>
        <v/>
      </c>
      <c r="N489" s="518"/>
    </row>
    <row r="490" spans="1:14" ht="18.75" hidden="1" customHeight="1">
      <c r="A490" s="23">
        <v>185</v>
      </c>
      <c r="B490" s="171"/>
      <c r="C490" s="452">
        <v>8051</v>
      </c>
      <c r="D490" s="466" t="s">
        <v>930</v>
      </c>
      <c r="E490" s="1382">
        <f t="shared" si="111"/>
        <v>0</v>
      </c>
      <c r="F490" s="454"/>
      <c r="G490" s="455"/>
      <c r="H490" s="585">
        <v>0</v>
      </c>
      <c r="I490" s="454"/>
      <c r="J490" s="455"/>
      <c r="K490" s="585">
        <v>0</v>
      </c>
      <c r="L490" s="1382">
        <f t="shared" si="112"/>
        <v>0</v>
      </c>
      <c r="M490" s="7" t="str">
        <f t="shared" si="103"/>
        <v/>
      </c>
      <c r="N490" s="518"/>
    </row>
    <row r="491" spans="1:14" ht="18.75" hidden="1" customHeight="1">
      <c r="A491" s="23">
        <v>190</v>
      </c>
      <c r="B491" s="171"/>
      <c r="C491" s="156">
        <v>8052</v>
      </c>
      <c r="D491" s="196" t="s">
        <v>931</v>
      </c>
      <c r="E491" s="1380">
        <f t="shared" si="111"/>
        <v>0</v>
      </c>
      <c r="F491" s="158"/>
      <c r="G491" s="159"/>
      <c r="H491" s="585">
        <v>0</v>
      </c>
      <c r="I491" s="158"/>
      <c r="J491" s="159"/>
      <c r="K491" s="585">
        <v>0</v>
      </c>
      <c r="L491" s="1380">
        <f t="shared" si="112"/>
        <v>0</v>
      </c>
      <c r="M491" s="7" t="str">
        <f t="shared" si="103"/>
        <v/>
      </c>
      <c r="N491" s="518"/>
    </row>
    <row r="492" spans="1:14" ht="18.75" hidden="1" customHeight="1">
      <c r="A492" s="23">
        <v>195</v>
      </c>
      <c r="B492" s="171"/>
      <c r="C492" s="156">
        <v>8057</v>
      </c>
      <c r="D492" s="196" t="s">
        <v>932</v>
      </c>
      <c r="E492" s="1380">
        <f t="shared" si="111"/>
        <v>0</v>
      </c>
      <c r="F492" s="158"/>
      <c r="G492" s="159"/>
      <c r="H492" s="585">
        <v>0</v>
      </c>
      <c r="I492" s="158"/>
      <c r="J492" s="159"/>
      <c r="K492" s="585">
        <v>0</v>
      </c>
      <c r="L492" s="1380">
        <f t="shared" si="112"/>
        <v>0</v>
      </c>
      <c r="M492" s="7" t="str">
        <f t="shared" si="103"/>
        <v/>
      </c>
      <c r="N492" s="518"/>
    </row>
    <row r="493" spans="1:14" ht="18.75" hidden="1" customHeight="1">
      <c r="A493" s="23">
        <v>200</v>
      </c>
      <c r="B493" s="171"/>
      <c r="C493" s="447">
        <v>8058</v>
      </c>
      <c r="D493" s="467" t="s">
        <v>933</v>
      </c>
      <c r="E493" s="1381">
        <f t="shared" si="111"/>
        <v>0</v>
      </c>
      <c r="F493" s="449"/>
      <c r="G493" s="450"/>
      <c r="H493" s="597">
        <v>0</v>
      </c>
      <c r="I493" s="449"/>
      <c r="J493" s="450"/>
      <c r="K493" s="597">
        <v>0</v>
      </c>
      <c r="L493" s="1381">
        <f t="shared" si="112"/>
        <v>0</v>
      </c>
      <c r="M493" s="7" t="str">
        <f t="shared" si="103"/>
        <v/>
      </c>
      <c r="N493" s="518"/>
    </row>
    <row r="494" spans="1:14" ht="18.75" hidden="1" customHeight="1">
      <c r="A494" s="23">
        <v>205</v>
      </c>
      <c r="B494" s="171"/>
      <c r="C494" s="598">
        <v>8080</v>
      </c>
      <c r="D494" s="613" t="s">
        <v>122</v>
      </c>
      <c r="E494" s="1397">
        <f t="shared" si="111"/>
        <v>0</v>
      </c>
      <c r="F494" s="1712">
        <v>0</v>
      </c>
      <c r="G494" s="1712">
        <v>0</v>
      </c>
      <c r="H494" s="602">
        <v>0</v>
      </c>
      <c r="I494" s="1712">
        <v>0</v>
      </c>
      <c r="J494" s="1712">
        <v>0</v>
      </c>
      <c r="K494" s="602">
        <v>0</v>
      </c>
      <c r="L494" s="1397">
        <f t="shared" si="112"/>
        <v>0</v>
      </c>
      <c r="M494" s="7" t="str">
        <f t="shared" si="103"/>
        <v/>
      </c>
      <c r="N494" s="518"/>
    </row>
    <row r="495" spans="1:14" ht="18.75" hidden="1" customHeight="1">
      <c r="A495" s="23">
        <v>210</v>
      </c>
      <c r="B495" s="171"/>
      <c r="C495" s="589">
        <v>8097</v>
      </c>
      <c r="D495" s="603" t="s">
        <v>291</v>
      </c>
      <c r="E495" s="1393">
        <f t="shared" si="111"/>
        <v>0</v>
      </c>
      <c r="F495" s="1712">
        <v>0</v>
      </c>
      <c r="G495" s="1712">
        <v>0</v>
      </c>
      <c r="H495" s="585">
        <v>0</v>
      </c>
      <c r="I495" s="1712">
        <v>0</v>
      </c>
      <c r="J495" s="1712">
        <v>0</v>
      </c>
      <c r="K495" s="585">
        <v>0</v>
      </c>
      <c r="L495" s="1393">
        <f t="shared" si="112"/>
        <v>0</v>
      </c>
      <c r="M495" s="7" t="str">
        <f t="shared" si="103"/>
        <v/>
      </c>
      <c r="N495" s="518"/>
    </row>
    <row r="496" spans="1:14" ht="18.75" hidden="1" customHeight="1">
      <c r="A496" s="23">
        <v>215</v>
      </c>
      <c r="B496" s="171"/>
      <c r="C496" s="179">
        <v>8098</v>
      </c>
      <c r="D496" s="197" t="s">
        <v>292</v>
      </c>
      <c r="E496" s="1383">
        <f t="shared" si="111"/>
        <v>0</v>
      </c>
      <c r="F496" s="1712">
        <v>0</v>
      </c>
      <c r="G496" s="1712">
        <v>0</v>
      </c>
      <c r="H496" s="586">
        <v>0</v>
      </c>
      <c r="I496" s="1712">
        <v>0</v>
      </c>
      <c r="J496" s="1712">
        <v>0</v>
      </c>
      <c r="K496" s="586">
        <v>0</v>
      </c>
      <c r="L496" s="1383">
        <f t="shared" si="112"/>
        <v>0</v>
      </c>
      <c r="M496" s="7" t="str">
        <f t="shared" si="103"/>
        <v/>
      </c>
      <c r="N496" s="518"/>
    </row>
    <row r="497" spans="1:14" s="15" customFormat="1" ht="18.75" hidden="1" customHeight="1">
      <c r="A497" s="22">
        <v>220</v>
      </c>
      <c r="B497" s="577">
        <v>8100</v>
      </c>
      <c r="C497" s="1925" t="s">
        <v>934</v>
      </c>
      <c r="D497" s="1926"/>
      <c r="E497" s="578">
        <f t="shared" ref="E497:L497" si="113">SUM(E498:E501)</f>
        <v>0</v>
      </c>
      <c r="F497" s="587">
        <f t="shared" si="113"/>
        <v>0</v>
      </c>
      <c r="G497" s="580">
        <f t="shared" si="113"/>
        <v>0</v>
      </c>
      <c r="H497" s="581">
        <f>SUM(H498:H501)</f>
        <v>0</v>
      </c>
      <c r="I497" s="587">
        <f t="shared" si="113"/>
        <v>0</v>
      </c>
      <c r="J497" s="580">
        <f t="shared" si="113"/>
        <v>0</v>
      </c>
      <c r="K497" s="581">
        <f t="shared" si="113"/>
        <v>0</v>
      </c>
      <c r="L497" s="578">
        <f t="shared" si="113"/>
        <v>0</v>
      </c>
      <c r="M497" s="7" t="str">
        <f t="shared" si="103"/>
        <v/>
      </c>
      <c r="N497" s="518"/>
    </row>
    <row r="498" spans="1:14" ht="18.75" hidden="1" customHeight="1">
      <c r="A498" s="23">
        <v>225</v>
      </c>
      <c r="B498" s="149"/>
      <c r="C498" s="150">
        <v>8111</v>
      </c>
      <c r="D498" s="187" t="s">
        <v>293</v>
      </c>
      <c r="E498" s="1379">
        <f>F498+G498+H498</f>
        <v>0</v>
      </c>
      <c r="F498" s="1712">
        <v>0</v>
      </c>
      <c r="G498" s="1712">
        <v>0</v>
      </c>
      <c r="H498" s="584">
        <v>0</v>
      </c>
      <c r="I498" s="1712">
        <v>0</v>
      </c>
      <c r="J498" s="1712">
        <v>0</v>
      </c>
      <c r="K498" s="584">
        <v>0</v>
      </c>
      <c r="L498" s="1379">
        <f>I498+J498+K498</f>
        <v>0</v>
      </c>
      <c r="M498" s="7" t="str">
        <f t="shared" si="103"/>
        <v/>
      </c>
      <c r="N498" s="518"/>
    </row>
    <row r="499" spans="1:14" ht="18.75" hidden="1" customHeight="1">
      <c r="A499" s="23">
        <v>230</v>
      </c>
      <c r="B499" s="149"/>
      <c r="C499" s="447">
        <v>8112</v>
      </c>
      <c r="D499" s="614" t="s">
        <v>294</v>
      </c>
      <c r="E499" s="1381">
        <f>F499+G499+H499</f>
        <v>0</v>
      </c>
      <c r="F499" s="1712">
        <v>0</v>
      </c>
      <c r="G499" s="1712">
        <v>0</v>
      </c>
      <c r="H499" s="597">
        <v>0</v>
      </c>
      <c r="I499" s="1712">
        <v>0</v>
      </c>
      <c r="J499" s="1712">
        <v>0</v>
      </c>
      <c r="K499" s="597">
        <v>0</v>
      </c>
      <c r="L499" s="1381">
        <f>I499+J499+K499</f>
        <v>0</v>
      </c>
      <c r="M499" s="7" t="str">
        <f t="shared" si="103"/>
        <v/>
      </c>
      <c r="N499" s="518"/>
    </row>
    <row r="500" spans="1:14" ht="31.5" hidden="1">
      <c r="A500" s="23">
        <v>235</v>
      </c>
      <c r="B500" s="181"/>
      <c r="C500" s="452">
        <v>8121</v>
      </c>
      <c r="D500" s="615" t="s">
        <v>295</v>
      </c>
      <c r="E500" s="1382">
        <f>F500+G500+H500</f>
        <v>0</v>
      </c>
      <c r="F500" s="1712">
        <v>0</v>
      </c>
      <c r="G500" s="1712">
        <v>0</v>
      </c>
      <c r="H500" s="585">
        <v>0</v>
      </c>
      <c r="I500" s="1712">
        <v>0</v>
      </c>
      <c r="J500" s="1712">
        <v>0</v>
      </c>
      <c r="K500" s="585">
        <v>0</v>
      </c>
      <c r="L500" s="1382">
        <f>I500+J500+K500</f>
        <v>0</v>
      </c>
      <c r="M500" s="7" t="str">
        <f t="shared" si="103"/>
        <v/>
      </c>
      <c r="N500" s="518"/>
    </row>
    <row r="501" spans="1:14" ht="31.5" hidden="1">
      <c r="A501" s="23">
        <v>240</v>
      </c>
      <c r="B501" s="149"/>
      <c r="C501" s="179">
        <v>8122</v>
      </c>
      <c r="D501" s="197" t="s">
        <v>23</v>
      </c>
      <c r="E501" s="1383">
        <f>F501+G501+H501</f>
        <v>0</v>
      </c>
      <c r="F501" s="1712">
        <v>0</v>
      </c>
      <c r="G501" s="1712">
        <v>0</v>
      </c>
      <c r="H501" s="585">
        <v>0</v>
      </c>
      <c r="I501" s="1712">
        <v>0</v>
      </c>
      <c r="J501" s="1712">
        <v>0</v>
      </c>
      <c r="K501" s="585">
        <v>0</v>
      </c>
      <c r="L501" s="1383">
        <f>I501+J501+K501</f>
        <v>0</v>
      </c>
      <c r="M501" s="7" t="str">
        <f t="shared" si="103"/>
        <v/>
      </c>
      <c r="N501" s="518"/>
    </row>
    <row r="502" spans="1:14" s="15" customFormat="1" ht="18.75" hidden="1" customHeight="1">
      <c r="A502" s="22">
        <v>245</v>
      </c>
      <c r="B502" s="577">
        <v>8200</v>
      </c>
      <c r="C502" s="1925" t="s">
        <v>24</v>
      </c>
      <c r="D502" s="1926"/>
      <c r="E502" s="605">
        <f>F502+G502+H502</f>
        <v>0</v>
      </c>
      <c r="F502" s="1714">
        <v>0</v>
      </c>
      <c r="G502" s="1715">
        <v>0</v>
      </c>
      <c r="H502" s="1713">
        <v>0</v>
      </c>
      <c r="I502" s="1714">
        <v>0</v>
      </c>
      <c r="J502" s="1715">
        <v>0</v>
      </c>
      <c r="K502" s="1713">
        <v>0</v>
      </c>
      <c r="L502" s="605">
        <f>I502+J502+K502</f>
        <v>0</v>
      </c>
      <c r="M502" s="7" t="str">
        <f t="shared" si="103"/>
        <v/>
      </c>
      <c r="N502" s="518"/>
    </row>
    <row r="503" spans="1:14" s="15" customFormat="1" ht="18.75" hidden="1" customHeight="1">
      <c r="A503" s="22">
        <v>255</v>
      </c>
      <c r="B503" s="577">
        <v>8300</v>
      </c>
      <c r="C503" s="1927" t="s">
        <v>935</v>
      </c>
      <c r="D503" s="1927"/>
      <c r="E503" s="578">
        <f t="shared" ref="E503:L503" si="114">SUM(E504:E511)</f>
        <v>0</v>
      </c>
      <c r="F503" s="587">
        <f t="shared" si="114"/>
        <v>0</v>
      </c>
      <c r="G503" s="580">
        <f t="shared" si="114"/>
        <v>0</v>
      </c>
      <c r="H503" s="581">
        <f>SUM(H504:H511)</f>
        <v>0</v>
      </c>
      <c r="I503" s="587">
        <f t="shared" si="114"/>
        <v>0</v>
      </c>
      <c r="J503" s="580">
        <f t="shared" si="114"/>
        <v>0</v>
      </c>
      <c r="K503" s="581">
        <f t="shared" si="114"/>
        <v>0</v>
      </c>
      <c r="L503" s="578">
        <f t="shared" si="114"/>
        <v>0</v>
      </c>
      <c r="M503" s="7" t="str">
        <f t="shared" si="103"/>
        <v/>
      </c>
      <c r="N503" s="518"/>
    </row>
    <row r="504" spans="1:14" ht="18.75" hidden="1" customHeight="1">
      <c r="A504" s="24">
        <v>260</v>
      </c>
      <c r="B504" s="181"/>
      <c r="C504" s="150">
        <v>8311</v>
      </c>
      <c r="D504" s="187" t="s">
        <v>25</v>
      </c>
      <c r="E504" s="1379">
        <f t="shared" ref="E504:E511" si="115">F504+G504+H504</f>
        <v>0</v>
      </c>
      <c r="F504" s="152"/>
      <c r="G504" s="153"/>
      <c r="H504" s="584">
        <v>0</v>
      </c>
      <c r="I504" s="152"/>
      <c r="J504" s="153"/>
      <c r="K504" s="584">
        <v>0</v>
      </c>
      <c r="L504" s="1379">
        <f t="shared" ref="L504:L567" si="116">I504+J504+K504</f>
        <v>0</v>
      </c>
      <c r="M504" s="7" t="str">
        <f t="shared" si="103"/>
        <v/>
      </c>
      <c r="N504" s="518"/>
    </row>
    <row r="505" spans="1:14" ht="18.75" hidden="1" customHeight="1">
      <c r="A505" s="24">
        <v>261</v>
      </c>
      <c r="B505" s="149"/>
      <c r="C505" s="162">
        <v>8312</v>
      </c>
      <c r="D505" s="618" t="s">
        <v>26</v>
      </c>
      <c r="E505" s="1392">
        <f t="shared" si="115"/>
        <v>0</v>
      </c>
      <c r="F505" s="164"/>
      <c r="G505" s="165"/>
      <c r="H505" s="597">
        <v>0</v>
      </c>
      <c r="I505" s="164"/>
      <c r="J505" s="165"/>
      <c r="K505" s="597">
        <v>0</v>
      </c>
      <c r="L505" s="1392">
        <f t="shared" si="116"/>
        <v>0</v>
      </c>
      <c r="M505" s="7" t="str">
        <f t="shared" si="103"/>
        <v/>
      </c>
      <c r="N505" s="518"/>
    </row>
    <row r="506" spans="1:14" ht="18.75" hidden="1" customHeight="1">
      <c r="A506" s="24">
        <v>262</v>
      </c>
      <c r="B506" s="149"/>
      <c r="C506" s="452">
        <v>8321</v>
      </c>
      <c r="D506" s="615" t="s">
        <v>27</v>
      </c>
      <c r="E506" s="1382">
        <f t="shared" si="115"/>
        <v>0</v>
      </c>
      <c r="F506" s="454"/>
      <c r="G506" s="455"/>
      <c r="H506" s="585">
        <v>0</v>
      </c>
      <c r="I506" s="454"/>
      <c r="J506" s="455"/>
      <c r="K506" s="585">
        <v>0</v>
      </c>
      <c r="L506" s="1382">
        <f t="shared" si="116"/>
        <v>0</v>
      </c>
      <c r="M506" s="7" t="str">
        <f t="shared" si="103"/>
        <v/>
      </c>
      <c r="N506" s="518"/>
    </row>
    <row r="507" spans="1:14" ht="18.75" hidden="1" customHeight="1">
      <c r="A507" s="24">
        <v>263</v>
      </c>
      <c r="B507" s="149"/>
      <c r="C507" s="447">
        <v>8322</v>
      </c>
      <c r="D507" s="614" t="s">
        <v>28</v>
      </c>
      <c r="E507" s="1381">
        <f t="shared" si="115"/>
        <v>0</v>
      </c>
      <c r="F507" s="449"/>
      <c r="G507" s="450"/>
      <c r="H507" s="597">
        <v>0</v>
      </c>
      <c r="I507" s="449"/>
      <c r="J507" s="450"/>
      <c r="K507" s="597">
        <v>0</v>
      </c>
      <c r="L507" s="1381">
        <f t="shared" si="116"/>
        <v>0</v>
      </c>
      <c r="M507" s="7" t="str">
        <f t="shared" si="103"/>
        <v/>
      </c>
      <c r="N507" s="518"/>
    </row>
    <row r="508" spans="1:14" ht="18.75" hidden="1" customHeight="1">
      <c r="A508" s="24">
        <v>264</v>
      </c>
      <c r="B508" s="181"/>
      <c r="C508" s="452">
        <v>8371</v>
      </c>
      <c r="D508" s="615" t="s">
        <v>29</v>
      </c>
      <c r="E508" s="1382">
        <f t="shared" si="115"/>
        <v>0</v>
      </c>
      <c r="F508" s="454"/>
      <c r="G508" s="455"/>
      <c r="H508" s="585">
        <v>0</v>
      </c>
      <c r="I508" s="454"/>
      <c r="J508" s="455"/>
      <c r="K508" s="585">
        <v>0</v>
      </c>
      <c r="L508" s="1382">
        <f t="shared" si="116"/>
        <v>0</v>
      </c>
      <c r="M508" s="7" t="str">
        <f t="shared" si="103"/>
        <v/>
      </c>
      <c r="N508" s="518"/>
    </row>
    <row r="509" spans="1:14" ht="18.75" hidden="1" customHeight="1">
      <c r="A509" s="24">
        <v>265</v>
      </c>
      <c r="B509" s="149"/>
      <c r="C509" s="447">
        <v>8372</v>
      </c>
      <c r="D509" s="614" t="s">
        <v>30</v>
      </c>
      <c r="E509" s="1381">
        <f t="shared" si="115"/>
        <v>0</v>
      </c>
      <c r="F509" s="449"/>
      <c r="G509" s="450"/>
      <c r="H509" s="597">
        <v>0</v>
      </c>
      <c r="I509" s="449"/>
      <c r="J509" s="450"/>
      <c r="K509" s="597">
        <v>0</v>
      </c>
      <c r="L509" s="1381">
        <f t="shared" si="116"/>
        <v>0</v>
      </c>
      <c r="M509" s="7" t="str">
        <f t="shared" si="103"/>
        <v/>
      </c>
      <c r="N509" s="518"/>
    </row>
    <row r="510" spans="1:14" ht="18.75" hidden="1" customHeight="1">
      <c r="A510" s="24">
        <v>266</v>
      </c>
      <c r="B510" s="149"/>
      <c r="C510" s="452">
        <v>8381</v>
      </c>
      <c r="D510" s="615" t="s">
        <v>31</v>
      </c>
      <c r="E510" s="1382">
        <f t="shared" si="115"/>
        <v>0</v>
      </c>
      <c r="F510" s="454"/>
      <c r="G510" s="455"/>
      <c r="H510" s="585">
        <v>0</v>
      </c>
      <c r="I510" s="454"/>
      <c r="J510" s="455"/>
      <c r="K510" s="585">
        <v>0</v>
      </c>
      <c r="L510" s="1382">
        <f t="shared" si="116"/>
        <v>0</v>
      </c>
      <c r="M510" s="7" t="str">
        <f t="shared" si="103"/>
        <v/>
      </c>
      <c r="N510" s="518"/>
    </row>
    <row r="511" spans="1:14" ht="18.75" hidden="1" customHeight="1">
      <c r="A511" s="24">
        <v>267</v>
      </c>
      <c r="B511" s="149"/>
      <c r="C511" s="179">
        <v>8382</v>
      </c>
      <c r="D511" s="197" t="s">
        <v>32</v>
      </c>
      <c r="E511" s="1383">
        <f t="shared" si="115"/>
        <v>0</v>
      </c>
      <c r="F511" s="173"/>
      <c r="G511" s="174"/>
      <c r="H511" s="585">
        <v>0</v>
      </c>
      <c r="I511" s="173"/>
      <c r="J511" s="174"/>
      <c r="K511" s="585">
        <v>0</v>
      </c>
      <c r="L511" s="1383">
        <f t="shared" si="116"/>
        <v>0</v>
      </c>
      <c r="M511" s="7" t="str">
        <f t="shared" si="103"/>
        <v/>
      </c>
      <c r="N511" s="518"/>
    </row>
    <row r="512" spans="1:14" s="15" customFormat="1" hidden="1">
      <c r="A512" s="22">
        <v>295</v>
      </c>
      <c r="B512" s="577">
        <v>8500</v>
      </c>
      <c r="C512" s="1922" t="s">
        <v>33</v>
      </c>
      <c r="D512" s="1922"/>
      <c r="E512" s="578">
        <f t="shared" ref="E512:L512" si="117">SUM(E513:E515)</f>
        <v>0</v>
      </c>
      <c r="F512" s="587">
        <f t="shared" si="117"/>
        <v>0</v>
      </c>
      <c r="G512" s="580">
        <f t="shared" si="117"/>
        <v>0</v>
      </c>
      <c r="H512" s="581">
        <f>SUM(H513:H515)</f>
        <v>0</v>
      </c>
      <c r="I512" s="587">
        <f t="shared" si="117"/>
        <v>0</v>
      </c>
      <c r="J512" s="580">
        <f t="shared" si="117"/>
        <v>0</v>
      </c>
      <c r="K512" s="581">
        <f t="shared" si="117"/>
        <v>0</v>
      </c>
      <c r="L512" s="578">
        <f t="shared" si="117"/>
        <v>0</v>
      </c>
      <c r="M512" s="7" t="str">
        <f t="shared" si="103"/>
        <v/>
      </c>
      <c r="N512" s="518"/>
    </row>
    <row r="513" spans="1:14" ht="18.75" hidden="1" customHeight="1">
      <c r="A513" s="23">
        <v>300</v>
      </c>
      <c r="B513" s="149"/>
      <c r="C513" s="150">
        <v>8501</v>
      </c>
      <c r="D513" s="151" t="s">
        <v>34</v>
      </c>
      <c r="E513" s="1379">
        <f>F513+G513+H513</f>
        <v>0</v>
      </c>
      <c r="F513" s="152"/>
      <c r="G513" s="153"/>
      <c r="H513" s="584">
        <v>0</v>
      </c>
      <c r="I513" s="152"/>
      <c r="J513" s="153"/>
      <c r="K513" s="584">
        <v>0</v>
      </c>
      <c r="L513" s="1379">
        <f t="shared" si="116"/>
        <v>0</v>
      </c>
      <c r="M513" s="7" t="str">
        <f t="shared" si="103"/>
        <v/>
      </c>
      <c r="N513" s="518"/>
    </row>
    <row r="514" spans="1:14" ht="18.75" hidden="1" customHeight="1">
      <c r="A514" s="23">
        <v>305</v>
      </c>
      <c r="B514" s="149"/>
      <c r="C514" s="156">
        <v>8502</v>
      </c>
      <c r="D514" s="157" t="s">
        <v>35</v>
      </c>
      <c r="E514" s="1380">
        <f>F514+G514+H514</f>
        <v>0</v>
      </c>
      <c r="F514" s="158"/>
      <c r="G514" s="159"/>
      <c r="H514" s="585">
        <v>0</v>
      </c>
      <c r="I514" s="158"/>
      <c r="J514" s="159"/>
      <c r="K514" s="585">
        <v>0</v>
      </c>
      <c r="L514" s="1380">
        <f t="shared" si="116"/>
        <v>0</v>
      </c>
      <c r="M514" s="7" t="str">
        <f t="shared" si="103"/>
        <v/>
      </c>
      <c r="N514" s="518"/>
    </row>
    <row r="515" spans="1:14" ht="18.75" hidden="1" customHeight="1">
      <c r="A515" s="23">
        <v>310</v>
      </c>
      <c r="B515" s="149"/>
      <c r="C515" s="179">
        <v>8504</v>
      </c>
      <c r="D515" s="197" t="s">
        <v>36</v>
      </c>
      <c r="E515" s="1383">
        <f>F515+G515+H515</f>
        <v>0</v>
      </c>
      <c r="F515" s="173"/>
      <c r="G515" s="174"/>
      <c r="H515" s="586">
        <v>0</v>
      </c>
      <c r="I515" s="173"/>
      <c r="J515" s="174"/>
      <c r="K515" s="586">
        <v>0</v>
      </c>
      <c r="L515" s="1383">
        <f t="shared" si="116"/>
        <v>0</v>
      </c>
      <c r="M515" s="7" t="str">
        <f t="shared" si="103"/>
        <v/>
      </c>
      <c r="N515" s="518"/>
    </row>
    <row r="516" spans="1:14" s="15" customFormat="1" hidden="1">
      <c r="A516" s="22">
        <v>315</v>
      </c>
      <c r="B516" s="619">
        <v>8600</v>
      </c>
      <c r="C516" s="1922" t="s">
        <v>37</v>
      </c>
      <c r="D516" s="1922"/>
      <c r="E516" s="578">
        <f t="shared" ref="E516:L516" si="118">SUM(E517:E520)</f>
        <v>0</v>
      </c>
      <c r="F516" s="587">
        <f t="shared" si="118"/>
        <v>0</v>
      </c>
      <c r="G516" s="580">
        <f t="shared" si="118"/>
        <v>0</v>
      </c>
      <c r="H516" s="581">
        <f>SUM(H517:H520)</f>
        <v>0</v>
      </c>
      <c r="I516" s="587">
        <f t="shared" si="118"/>
        <v>0</v>
      </c>
      <c r="J516" s="580">
        <f t="shared" si="118"/>
        <v>0</v>
      </c>
      <c r="K516" s="581">
        <f t="shared" si="118"/>
        <v>0</v>
      </c>
      <c r="L516" s="578">
        <f t="shared" si="118"/>
        <v>0</v>
      </c>
      <c r="M516" s="7" t="str">
        <f t="shared" si="103"/>
        <v/>
      </c>
      <c r="N516" s="518"/>
    </row>
    <row r="517" spans="1:14" ht="18.75" hidden="1" customHeight="1">
      <c r="A517" s="23">
        <v>320</v>
      </c>
      <c r="B517" s="149"/>
      <c r="C517" s="461">
        <v>8611</v>
      </c>
      <c r="D517" s="620" t="s">
        <v>38</v>
      </c>
      <c r="E517" s="1384">
        <f>F517+G517+H517</f>
        <v>0</v>
      </c>
      <c r="F517" s="463"/>
      <c r="G517" s="464"/>
      <c r="H517" s="597">
        <v>0</v>
      </c>
      <c r="I517" s="463"/>
      <c r="J517" s="464"/>
      <c r="K517" s="597">
        <v>0</v>
      </c>
      <c r="L517" s="1384">
        <f t="shared" si="116"/>
        <v>0</v>
      </c>
      <c r="M517" s="7" t="str">
        <f t="shared" si="103"/>
        <v/>
      </c>
      <c r="N517" s="518"/>
    </row>
    <row r="518" spans="1:14" ht="18.75" hidden="1" customHeight="1">
      <c r="A518" s="23">
        <v>325</v>
      </c>
      <c r="B518" s="149"/>
      <c r="C518" s="452">
        <v>8621</v>
      </c>
      <c r="D518" s="453" t="s">
        <v>39</v>
      </c>
      <c r="E518" s="1382">
        <f>F518+G518+H518</f>
        <v>0</v>
      </c>
      <c r="F518" s="454"/>
      <c r="G518" s="455"/>
      <c r="H518" s="585">
        <v>0</v>
      </c>
      <c r="I518" s="454"/>
      <c r="J518" s="455"/>
      <c r="K518" s="585">
        <v>0</v>
      </c>
      <c r="L518" s="1382">
        <f t="shared" si="116"/>
        <v>0</v>
      </c>
      <c r="M518" s="7" t="str">
        <f t="shared" si="103"/>
        <v/>
      </c>
      <c r="N518" s="518"/>
    </row>
    <row r="519" spans="1:14" ht="18.75" hidden="1" customHeight="1">
      <c r="A519" s="23">
        <v>330</v>
      </c>
      <c r="B519" s="149"/>
      <c r="C519" s="447">
        <v>8623</v>
      </c>
      <c r="D519" s="448" t="s">
        <v>40</v>
      </c>
      <c r="E519" s="1381">
        <f>F519+G519+H519</f>
        <v>0</v>
      </c>
      <c r="F519" s="449"/>
      <c r="G519" s="450"/>
      <c r="H519" s="597">
        <v>0</v>
      </c>
      <c r="I519" s="449"/>
      <c r="J519" s="450"/>
      <c r="K519" s="597">
        <v>0</v>
      </c>
      <c r="L519" s="1381">
        <f t="shared" si="116"/>
        <v>0</v>
      </c>
      <c r="M519" s="7" t="str">
        <f t="shared" si="103"/>
        <v/>
      </c>
      <c r="N519" s="518"/>
    </row>
    <row r="520" spans="1:14" ht="18.75" hidden="1" customHeight="1">
      <c r="A520" s="23">
        <v>340</v>
      </c>
      <c r="B520" s="149"/>
      <c r="C520" s="468">
        <v>8640</v>
      </c>
      <c r="D520" s="621" t="s">
        <v>472</v>
      </c>
      <c r="E520" s="1398">
        <f>F520+G520+H520</f>
        <v>0</v>
      </c>
      <c r="F520" s="1763">
        <v>0</v>
      </c>
      <c r="G520" s="1765">
        <v>0</v>
      </c>
      <c r="H520" s="1761">
        <v>0</v>
      </c>
      <c r="I520" s="1763">
        <v>0</v>
      </c>
      <c r="J520" s="1765">
        <v>0</v>
      </c>
      <c r="K520" s="1761">
        <v>0</v>
      </c>
      <c r="L520" s="1398">
        <f t="shared" si="116"/>
        <v>0</v>
      </c>
      <c r="M520" s="7" t="str">
        <f t="shared" si="103"/>
        <v/>
      </c>
      <c r="N520" s="518"/>
    </row>
    <row r="521" spans="1:14" s="15" customFormat="1" hidden="1">
      <c r="A521" s="22">
        <v>295</v>
      </c>
      <c r="B521" s="577">
        <v>8700</v>
      </c>
      <c r="C521" s="1922" t="s">
        <v>936</v>
      </c>
      <c r="D521" s="1929"/>
      <c r="E521" s="578">
        <f t="shared" ref="E521:L521" si="119">SUM(E522:E523)</f>
        <v>0</v>
      </c>
      <c r="F521" s="587">
        <f t="shared" si="119"/>
        <v>0</v>
      </c>
      <c r="G521" s="580">
        <f t="shared" si="119"/>
        <v>0</v>
      </c>
      <c r="H521" s="581">
        <f>SUM(H522:H523)</f>
        <v>0</v>
      </c>
      <c r="I521" s="587">
        <f t="shared" si="119"/>
        <v>0</v>
      </c>
      <c r="J521" s="580">
        <f t="shared" si="119"/>
        <v>0</v>
      </c>
      <c r="K521" s="581">
        <f t="shared" si="119"/>
        <v>0</v>
      </c>
      <c r="L521" s="578">
        <f t="shared" si="119"/>
        <v>0</v>
      </c>
      <c r="M521" s="7" t="str">
        <f t="shared" si="103"/>
        <v/>
      </c>
      <c r="N521" s="518"/>
    </row>
    <row r="522" spans="1:14" hidden="1">
      <c r="A522" s="23">
        <v>300</v>
      </c>
      <c r="B522" s="149"/>
      <c r="C522" s="150">
        <v>8733</v>
      </c>
      <c r="D522" s="151" t="s">
        <v>296</v>
      </c>
      <c r="E522" s="1379">
        <f>F522+G522+H522</f>
        <v>0</v>
      </c>
      <c r="F522" s="1712">
        <v>0</v>
      </c>
      <c r="G522" s="1712">
        <v>0</v>
      </c>
      <c r="H522" s="584">
        <v>0</v>
      </c>
      <c r="I522" s="1712">
        <v>0</v>
      </c>
      <c r="J522" s="1712">
        <v>0</v>
      </c>
      <c r="K522" s="584">
        <v>0</v>
      </c>
      <c r="L522" s="1379">
        <f t="shared" si="116"/>
        <v>0</v>
      </c>
      <c r="M522" s="7" t="str">
        <f t="shared" si="103"/>
        <v/>
      </c>
      <c r="N522" s="518"/>
    </row>
    <row r="523" spans="1:14" hidden="1">
      <c r="A523" s="23">
        <v>310</v>
      </c>
      <c r="B523" s="149"/>
      <c r="C523" s="179">
        <v>8766</v>
      </c>
      <c r="D523" s="197" t="s">
        <v>297</v>
      </c>
      <c r="E523" s="1383">
        <f>F523+G523+H523</f>
        <v>0</v>
      </c>
      <c r="F523" s="1712">
        <v>0</v>
      </c>
      <c r="G523" s="1712">
        <v>0</v>
      </c>
      <c r="H523" s="597">
        <v>0</v>
      </c>
      <c r="I523" s="1712">
        <v>0</v>
      </c>
      <c r="J523" s="1712">
        <v>0</v>
      </c>
      <c r="K523" s="597">
        <v>0</v>
      </c>
      <c r="L523" s="1383">
        <f t="shared" si="116"/>
        <v>0</v>
      </c>
      <c r="M523" s="7" t="str">
        <f t="shared" si="103"/>
        <v/>
      </c>
      <c r="N523" s="518"/>
    </row>
    <row r="524" spans="1:14" s="15" customFormat="1" ht="18" customHeight="1">
      <c r="A524" s="22">
        <v>355</v>
      </c>
      <c r="B524" s="622">
        <v>8800</v>
      </c>
      <c r="C524" s="1925" t="s">
        <v>937</v>
      </c>
      <c r="D524" s="1921"/>
      <c r="E524" s="578">
        <f t="shared" ref="E524:L524" si="120">SUM(E525:E530)</f>
        <v>0</v>
      </c>
      <c r="F524" s="587">
        <f t="shared" si="120"/>
        <v>0</v>
      </c>
      <c r="G524" s="580">
        <f t="shared" si="120"/>
        <v>0</v>
      </c>
      <c r="H524" s="581">
        <f>SUM(H525:H530)</f>
        <v>0</v>
      </c>
      <c r="I524" s="587">
        <f t="shared" si="120"/>
        <v>4032</v>
      </c>
      <c r="J524" s="580">
        <f t="shared" si="120"/>
        <v>0</v>
      </c>
      <c r="K524" s="581">
        <f t="shared" si="120"/>
        <v>0</v>
      </c>
      <c r="L524" s="578">
        <f t="shared" si="120"/>
        <v>4032</v>
      </c>
      <c r="M524" s="7">
        <f t="shared" si="103"/>
        <v>1</v>
      </c>
      <c r="N524" s="518"/>
    </row>
    <row r="525" spans="1:14" ht="18" hidden="1" customHeight="1">
      <c r="A525" s="23">
        <v>360</v>
      </c>
      <c r="B525" s="149"/>
      <c r="C525" s="150">
        <v>8801</v>
      </c>
      <c r="D525" s="151" t="s">
        <v>301</v>
      </c>
      <c r="E525" s="1389">
        <f t="shared" ref="E525:E530" si="121">F525+G525+H525</f>
        <v>0</v>
      </c>
      <c r="F525" s="1764">
        <v>0</v>
      </c>
      <c r="G525" s="1766">
        <v>0</v>
      </c>
      <c r="H525" s="1762">
        <v>0</v>
      </c>
      <c r="I525" s="1764">
        <v>0</v>
      </c>
      <c r="J525" s="1766">
        <v>0</v>
      </c>
      <c r="K525" s="1762">
        <v>0</v>
      </c>
      <c r="L525" s="1389">
        <f t="shared" si="116"/>
        <v>0</v>
      </c>
      <c r="M525" s="7" t="str">
        <f t="shared" ref="M525:M588" si="122">(IF($E525&lt;&gt;0,$M$2,IF($L525&lt;&gt;0,$M$2,"")))</f>
        <v/>
      </c>
      <c r="N525" s="518"/>
    </row>
    <row r="526" spans="1:14" ht="18" hidden="1" customHeight="1">
      <c r="A526" s="23">
        <v>365</v>
      </c>
      <c r="B526" s="149"/>
      <c r="C526" s="156">
        <v>8802</v>
      </c>
      <c r="D526" s="157" t="s">
        <v>302</v>
      </c>
      <c r="E526" s="1387">
        <f t="shared" si="121"/>
        <v>0</v>
      </c>
      <c r="F526" s="158"/>
      <c r="G526" s="159"/>
      <c r="H526" s="585">
        <v>0</v>
      </c>
      <c r="I526" s="158"/>
      <c r="J526" s="159"/>
      <c r="K526" s="585">
        <v>0</v>
      </c>
      <c r="L526" s="1387">
        <f t="shared" si="116"/>
        <v>0</v>
      </c>
      <c r="M526" s="7" t="str">
        <f t="shared" si="122"/>
        <v/>
      </c>
      <c r="N526" s="518"/>
    </row>
    <row r="527" spans="1:14" ht="32.25" customHeight="1">
      <c r="A527" s="23">
        <v>365</v>
      </c>
      <c r="B527" s="149"/>
      <c r="C527" s="156">
        <v>8803</v>
      </c>
      <c r="D527" s="157" t="s">
        <v>938</v>
      </c>
      <c r="E527" s="1387">
        <f t="shared" si="121"/>
        <v>0</v>
      </c>
      <c r="F527" s="158"/>
      <c r="G527" s="159"/>
      <c r="H527" s="585">
        <v>0</v>
      </c>
      <c r="I527" s="158">
        <v>4032</v>
      </c>
      <c r="J527" s="159"/>
      <c r="K527" s="585">
        <v>0</v>
      </c>
      <c r="L527" s="1387">
        <f t="shared" si="116"/>
        <v>4032</v>
      </c>
      <c r="M527" s="7">
        <f t="shared" si="122"/>
        <v>1</v>
      </c>
      <c r="N527" s="518"/>
    </row>
    <row r="528" spans="1:14" ht="18" hidden="1" customHeight="1">
      <c r="A528" s="23">
        <v>370</v>
      </c>
      <c r="B528" s="149"/>
      <c r="C528" s="156">
        <v>8804</v>
      </c>
      <c r="D528" s="157" t="s">
        <v>298</v>
      </c>
      <c r="E528" s="1387">
        <f t="shared" si="121"/>
        <v>0</v>
      </c>
      <c r="F528" s="158"/>
      <c r="G528" s="159"/>
      <c r="H528" s="585">
        <v>0</v>
      </c>
      <c r="I528" s="158"/>
      <c r="J528" s="159"/>
      <c r="K528" s="585">
        <v>0</v>
      </c>
      <c r="L528" s="1387">
        <f t="shared" si="116"/>
        <v>0</v>
      </c>
      <c r="M528" s="7" t="str">
        <f t="shared" si="122"/>
        <v/>
      </c>
      <c r="N528" s="518"/>
    </row>
    <row r="529" spans="1:14" ht="18" hidden="1" customHeight="1">
      <c r="A529" s="23">
        <v>365</v>
      </c>
      <c r="B529" s="149"/>
      <c r="C529" s="156">
        <v>8805</v>
      </c>
      <c r="D529" s="623" t="s">
        <v>299</v>
      </c>
      <c r="E529" s="1387">
        <f t="shared" si="121"/>
        <v>0</v>
      </c>
      <c r="F529" s="158"/>
      <c r="G529" s="159"/>
      <c r="H529" s="585">
        <v>0</v>
      </c>
      <c r="I529" s="158"/>
      <c r="J529" s="159"/>
      <c r="K529" s="585">
        <v>0</v>
      </c>
      <c r="L529" s="1387">
        <f t="shared" si="116"/>
        <v>0</v>
      </c>
      <c r="M529" s="7" t="str">
        <f t="shared" si="122"/>
        <v/>
      </c>
      <c r="N529" s="518"/>
    </row>
    <row r="530" spans="1:14" ht="18" hidden="1" customHeight="1">
      <c r="A530" s="23">
        <v>370</v>
      </c>
      <c r="B530" s="149"/>
      <c r="C530" s="179">
        <v>8809</v>
      </c>
      <c r="D530" s="172" t="s">
        <v>300</v>
      </c>
      <c r="E530" s="1388">
        <f t="shared" si="121"/>
        <v>0</v>
      </c>
      <c r="F530" s="173"/>
      <c r="G530" s="174"/>
      <c r="H530" s="597">
        <v>0</v>
      </c>
      <c r="I530" s="173"/>
      <c r="J530" s="174"/>
      <c r="K530" s="597">
        <v>0</v>
      </c>
      <c r="L530" s="1388">
        <f t="shared" si="116"/>
        <v>0</v>
      </c>
      <c r="M530" s="7" t="str">
        <f t="shared" si="122"/>
        <v/>
      </c>
      <c r="N530" s="518"/>
    </row>
    <row r="531" spans="1:14" s="15" customFormat="1" ht="18" hidden="1" customHeight="1">
      <c r="A531" s="22">
        <v>375</v>
      </c>
      <c r="B531" s="577">
        <v>8900</v>
      </c>
      <c r="C531" s="1923" t="s">
        <v>313</v>
      </c>
      <c r="D531" s="1924"/>
      <c r="E531" s="578">
        <f t="shared" ref="E531:L531" si="123">SUM(E532:E534)</f>
        <v>0</v>
      </c>
      <c r="F531" s="587">
        <f t="shared" si="123"/>
        <v>0</v>
      </c>
      <c r="G531" s="580">
        <f t="shared" si="123"/>
        <v>0</v>
      </c>
      <c r="H531" s="581">
        <f>SUM(H532:H534)</f>
        <v>0</v>
      </c>
      <c r="I531" s="587">
        <f t="shared" si="123"/>
        <v>0</v>
      </c>
      <c r="J531" s="580">
        <f t="shared" si="123"/>
        <v>0</v>
      </c>
      <c r="K531" s="581">
        <f t="shared" si="123"/>
        <v>0</v>
      </c>
      <c r="L531" s="578">
        <f t="shared" si="123"/>
        <v>0</v>
      </c>
      <c r="M531" s="7" t="str">
        <f t="shared" si="122"/>
        <v/>
      </c>
      <c r="N531" s="518"/>
    </row>
    <row r="532" spans="1:14" ht="18" hidden="1" customHeight="1">
      <c r="A532" s="23">
        <v>380</v>
      </c>
      <c r="B532" s="195"/>
      <c r="C532" s="150">
        <v>8901</v>
      </c>
      <c r="D532" s="151" t="s">
        <v>805</v>
      </c>
      <c r="E532" s="1389">
        <f t="shared" ref="E532:E595" si="124">F532+G532+H532</f>
        <v>0</v>
      </c>
      <c r="F532" s="1712">
        <v>0</v>
      </c>
      <c r="G532" s="1712">
        <v>0</v>
      </c>
      <c r="H532" s="584">
        <v>0</v>
      </c>
      <c r="I532" s="1712">
        <v>0</v>
      </c>
      <c r="J532" s="1712">
        <v>0</v>
      </c>
      <c r="K532" s="584">
        <v>0</v>
      </c>
      <c r="L532" s="1389">
        <f t="shared" si="116"/>
        <v>0</v>
      </c>
      <c r="M532" s="7" t="str">
        <f t="shared" si="122"/>
        <v/>
      </c>
      <c r="N532" s="518"/>
    </row>
    <row r="533" spans="1:14" ht="31.5" hidden="1">
      <c r="A533" s="23">
        <v>385</v>
      </c>
      <c r="B533" s="195"/>
      <c r="C533" s="156">
        <v>8902</v>
      </c>
      <c r="D533" s="157" t="s">
        <v>806</v>
      </c>
      <c r="E533" s="1387">
        <f t="shared" si="124"/>
        <v>0</v>
      </c>
      <c r="F533" s="1712">
        <v>0</v>
      </c>
      <c r="G533" s="1712">
        <v>0</v>
      </c>
      <c r="H533" s="585">
        <v>0</v>
      </c>
      <c r="I533" s="1712">
        <v>0</v>
      </c>
      <c r="J533" s="1712">
        <v>0</v>
      </c>
      <c r="K533" s="585">
        <v>0</v>
      </c>
      <c r="L533" s="1387">
        <f t="shared" si="116"/>
        <v>0</v>
      </c>
      <c r="M533" s="7" t="str">
        <f t="shared" si="122"/>
        <v/>
      </c>
      <c r="N533" s="518"/>
    </row>
    <row r="534" spans="1:14" hidden="1">
      <c r="A534" s="23">
        <v>390</v>
      </c>
      <c r="B534" s="195"/>
      <c r="C534" s="179">
        <v>8903</v>
      </c>
      <c r="D534" s="172" t="s">
        <v>706</v>
      </c>
      <c r="E534" s="1388">
        <f t="shared" si="124"/>
        <v>0</v>
      </c>
      <c r="F534" s="1712">
        <v>0</v>
      </c>
      <c r="G534" s="1712">
        <v>0</v>
      </c>
      <c r="H534" s="586">
        <v>0</v>
      </c>
      <c r="I534" s="1712">
        <v>0</v>
      </c>
      <c r="J534" s="1712">
        <v>0</v>
      </c>
      <c r="K534" s="586">
        <v>0</v>
      </c>
      <c r="L534" s="1388">
        <f t="shared" si="116"/>
        <v>0</v>
      </c>
      <c r="M534" s="7" t="str">
        <f t="shared" si="122"/>
        <v/>
      </c>
      <c r="N534" s="518"/>
    </row>
    <row r="535" spans="1:14" s="15" customFormat="1" hidden="1">
      <c r="A535" s="22">
        <v>395</v>
      </c>
      <c r="B535" s="577">
        <v>9000</v>
      </c>
      <c r="C535" s="1922" t="s">
        <v>939</v>
      </c>
      <c r="D535" s="1922"/>
      <c r="E535" s="605">
        <f t="shared" si="124"/>
        <v>0</v>
      </c>
      <c r="F535" s="616"/>
      <c r="G535" s="617"/>
      <c r="H535" s="1474">
        <v>0</v>
      </c>
      <c r="I535" s="616"/>
      <c r="J535" s="617"/>
      <c r="K535" s="1474">
        <v>0</v>
      </c>
      <c r="L535" s="605">
        <f t="shared" si="116"/>
        <v>0</v>
      </c>
      <c r="M535" s="7" t="str">
        <f t="shared" si="122"/>
        <v/>
      </c>
      <c r="N535" s="518"/>
    </row>
    <row r="536" spans="1:14" s="15" customFormat="1" ht="30" hidden="1" customHeight="1">
      <c r="A536" s="22">
        <v>405</v>
      </c>
      <c r="B536" s="624">
        <v>9100</v>
      </c>
      <c r="C536" s="1928" t="s">
        <v>940</v>
      </c>
      <c r="D536" s="1928"/>
      <c r="E536" s="625">
        <f t="shared" ref="E536:L536" si="125">SUM(E537:E540)</f>
        <v>0</v>
      </c>
      <c r="F536" s="626">
        <f t="shared" si="125"/>
        <v>0</v>
      </c>
      <c r="G536" s="627">
        <f t="shared" si="125"/>
        <v>0</v>
      </c>
      <c r="H536" s="581">
        <f>SUM(H537:H540)</f>
        <v>0</v>
      </c>
      <c r="I536" s="626">
        <f t="shared" si="125"/>
        <v>0</v>
      </c>
      <c r="J536" s="627">
        <f t="shared" si="125"/>
        <v>0</v>
      </c>
      <c r="K536" s="581">
        <f t="shared" si="125"/>
        <v>0</v>
      </c>
      <c r="L536" s="625">
        <f t="shared" si="125"/>
        <v>0</v>
      </c>
      <c r="M536" s="7" t="str">
        <f t="shared" si="122"/>
        <v/>
      </c>
      <c r="N536" s="518"/>
    </row>
    <row r="537" spans="1:14" ht="18.75" hidden="1" customHeight="1">
      <c r="A537" s="23">
        <v>410</v>
      </c>
      <c r="B537" s="149"/>
      <c r="C537" s="150">
        <v>9111</v>
      </c>
      <c r="D537" s="187" t="s">
        <v>475</v>
      </c>
      <c r="E537" s="1379">
        <f t="shared" si="124"/>
        <v>0</v>
      </c>
      <c r="F537" s="152"/>
      <c r="G537" s="153"/>
      <c r="H537" s="584">
        <v>0</v>
      </c>
      <c r="I537" s="152"/>
      <c r="J537" s="153"/>
      <c r="K537" s="584">
        <v>0</v>
      </c>
      <c r="L537" s="1379">
        <f t="shared" si="116"/>
        <v>0</v>
      </c>
      <c r="M537" s="7" t="str">
        <f t="shared" si="122"/>
        <v/>
      </c>
      <c r="N537" s="518"/>
    </row>
    <row r="538" spans="1:14" ht="18.75" hidden="1" customHeight="1">
      <c r="A538" s="23">
        <v>415</v>
      </c>
      <c r="B538" s="149"/>
      <c r="C538" s="156">
        <v>9112</v>
      </c>
      <c r="D538" s="604" t="s">
        <v>476</v>
      </c>
      <c r="E538" s="1380">
        <f t="shared" si="124"/>
        <v>0</v>
      </c>
      <c r="F538" s="158"/>
      <c r="G538" s="159"/>
      <c r="H538" s="585">
        <v>0</v>
      </c>
      <c r="I538" s="158"/>
      <c r="J538" s="159"/>
      <c r="K538" s="585">
        <v>0</v>
      </c>
      <c r="L538" s="1380">
        <f t="shared" si="116"/>
        <v>0</v>
      </c>
      <c r="M538" s="7" t="str">
        <f t="shared" si="122"/>
        <v/>
      </c>
      <c r="N538" s="518"/>
    </row>
    <row r="539" spans="1:14" ht="18.75" hidden="1" customHeight="1">
      <c r="A539" s="23">
        <v>420</v>
      </c>
      <c r="B539" s="149"/>
      <c r="C539" s="156">
        <v>9121</v>
      </c>
      <c r="D539" s="604" t="s">
        <v>477</v>
      </c>
      <c r="E539" s="1380">
        <f t="shared" si="124"/>
        <v>0</v>
      </c>
      <c r="F539" s="158"/>
      <c r="G539" s="159"/>
      <c r="H539" s="585">
        <v>0</v>
      </c>
      <c r="I539" s="158"/>
      <c r="J539" s="159"/>
      <c r="K539" s="585">
        <v>0</v>
      </c>
      <c r="L539" s="1380">
        <f t="shared" si="116"/>
        <v>0</v>
      </c>
      <c r="M539" s="7" t="str">
        <f t="shared" si="122"/>
        <v/>
      </c>
      <c r="N539" s="518"/>
    </row>
    <row r="540" spans="1:14" ht="18.75" hidden="1" customHeight="1">
      <c r="A540" s="23">
        <v>425</v>
      </c>
      <c r="B540" s="149"/>
      <c r="C540" s="179">
        <v>9122</v>
      </c>
      <c r="D540" s="197" t="s">
        <v>478</v>
      </c>
      <c r="E540" s="1383">
        <f t="shared" si="124"/>
        <v>0</v>
      </c>
      <c r="F540" s="173"/>
      <c r="G540" s="174"/>
      <c r="H540" s="586">
        <v>0</v>
      </c>
      <c r="I540" s="173"/>
      <c r="J540" s="174"/>
      <c r="K540" s="586">
        <v>0</v>
      </c>
      <c r="L540" s="1383">
        <f t="shared" si="116"/>
        <v>0</v>
      </c>
      <c r="M540" s="7" t="str">
        <f t="shared" si="122"/>
        <v/>
      </c>
      <c r="N540" s="518"/>
    </row>
    <row r="541" spans="1:14" s="15" customFormat="1" ht="29.25" hidden="1" customHeight="1">
      <c r="A541" s="22">
        <v>430</v>
      </c>
      <c r="B541" s="577">
        <v>9200</v>
      </c>
      <c r="C541" s="1920" t="s">
        <v>941</v>
      </c>
      <c r="D541" s="1921"/>
      <c r="E541" s="578">
        <f t="shared" ref="E541:L541" si="126">+E542+E543</f>
        <v>0</v>
      </c>
      <c r="F541" s="587">
        <f t="shared" si="126"/>
        <v>0</v>
      </c>
      <c r="G541" s="580">
        <f t="shared" si="126"/>
        <v>0</v>
      </c>
      <c r="H541" s="581">
        <f>+H542+H543</f>
        <v>0</v>
      </c>
      <c r="I541" s="587">
        <f t="shared" si="126"/>
        <v>0</v>
      </c>
      <c r="J541" s="580">
        <f t="shared" si="126"/>
        <v>0</v>
      </c>
      <c r="K541" s="581">
        <f t="shared" si="126"/>
        <v>0</v>
      </c>
      <c r="L541" s="578">
        <f t="shared" si="126"/>
        <v>0</v>
      </c>
      <c r="M541" s="7" t="str">
        <f t="shared" si="122"/>
        <v/>
      </c>
      <c r="N541" s="518"/>
    </row>
    <row r="542" spans="1:14" ht="18.75" hidden="1" customHeight="1">
      <c r="A542" s="23">
        <v>435</v>
      </c>
      <c r="B542" s="149"/>
      <c r="C542" s="150">
        <v>9201</v>
      </c>
      <c r="D542" s="151" t="s">
        <v>479</v>
      </c>
      <c r="E542" s="1389">
        <f t="shared" si="124"/>
        <v>0</v>
      </c>
      <c r="F542" s="152"/>
      <c r="G542" s="153"/>
      <c r="H542" s="584">
        <v>0</v>
      </c>
      <c r="I542" s="152"/>
      <c r="J542" s="153"/>
      <c r="K542" s="584">
        <v>0</v>
      </c>
      <c r="L542" s="1389">
        <f t="shared" si="116"/>
        <v>0</v>
      </c>
      <c r="M542" s="7" t="str">
        <f t="shared" si="122"/>
        <v/>
      </c>
      <c r="N542" s="518"/>
    </row>
    <row r="543" spans="1:14" ht="18.75" hidden="1" customHeight="1">
      <c r="A543" s="36">
        <v>440</v>
      </c>
      <c r="B543" s="149"/>
      <c r="C543" s="179">
        <v>9202</v>
      </c>
      <c r="D543" s="172" t="s">
        <v>480</v>
      </c>
      <c r="E543" s="1388">
        <f t="shared" si="124"/>
        <v>0</v>
      </c>
      <c r="F543" s="173"/>
      <c r="G543" s="174"/>
      <c r="H543" s="597">
        <v>0</v>
      </c>
      <c r="I543" s="173"/>
      <c r="J543" s="174"/>
      <c r="K543" s="597">
        <v>0</v>
      </c>
      <c r="L543" s="1388">
        <f t="shared" si="116"/>
        <v>0</v>
      </c>
      <c r="M543" s="7" t="str">
        <f t="shared" si="122"/>
        <v/>
      </c>
      <c r="N543" s="518"/>
    </row>
    <row r="544" spans="1:14" s="15" customFormat="1" ht="18.75" hidden="1" customHeight="1">
      <c r="A544" s="39">
        <v>445</v>
      </c>
      <c r="B544" s="577">
        <v>9300</v>
      </c>
      <c r="C544" s="1922" t="s">
        <v>942</v>
      </c>
      <c r="D544" s="1922"/>
      <c r="E544" s="578">
        <f t="shared" ref="E544:L544" si="127">SUM(E545:E565)</f>
        <v>0</v>
      </c>
      <c r="F544" s="587">
        <f t="shared" si="127"/>
        <v>0</v>
      </c>
      <c r="G544" s="580">
        <f t="shared" si="127"/>
        <v>0</v>
      </c>
      <c r="H544" s="581">
        <f>SUM(H545:H565)</f>
        <v>0</v>
      </c>
      <c r="I544" s="587">
        <f t="shared" si="127"/>
        <v>0</v>
      </c>
      <c r="J544" s="580">
        <f t="shared" si="127"/>
        <v>0</v>
      </c>
      <c r="K544" s="581">
        <f t="shared" si="127"/>
        <v>0</v>
      </c>
      <c r="L544" s="578">
        <f t="shared" si="127"/>
        <v>0</v>
      </c>
      <c r="M544" s="7" t="str">
        <f t="shared" si="122"/>
        <v/>
      </c>
      <c r="N544" s="518"/>
    </row>
    <row r="545" spans="1:14" ht="18.75" hidden="1" customHeight="1">
      <c r="A545" s="36">
        <v>450</v>
      </c>
      <c r="B545" s="149"/>
      <c r="C545" s="150">
        <v>9301</v>
      </c>
      <c r="D545" s="187" t="s">
        <v>807</v>
      </c>
      <c r="E545" s="1389">
        <f t="shared" si="124"/>
        <v>0</v>
      </c>
      <c r="F545" s="152"/>
      <c r="G545" s="153"/>
      <c r="H545" s="584">
        <v>0</v>
      </c>
      <c r="I545" s="152"/>
      <c r="J545" s="153"/>
      <c r="K545" s="584">
        <v>0</v>
      </c>
      <c r="L545" s="1389">
        <f t="shared" si="116"/>
        <v>0</v>
      </c>
      <c r="M545" s="7" t="str">
        <f t="shared" si="122"/>
        <v/>
      </c>
      <c r="N545" s="518"/>
    </row>
    <row r="546" spans="1:14" ht="18.75" hidden="1" customHeight="1">
      <c r="A546" s="36">
        <v>450</v>
      </c>
      <c r="B546" s="149"/>
      <c r="C546" s="447">
        <v>9310</v>
      </c>
      <c r="D546" s="628" t="s">
        <v>481</v>
      </c>
      <c r="E546" s="1385">
        <f t="shared" si="124"/>
        <v>0</v>
      </c>
      <c r="F546" s="449"/>
      <c r="G546" s="450"/>
      <c r="H546" s="597">
        <v>0</v>
      </c>
      <c r="I546" s="449"/>
      <c r="J546" s="450"/>
      <c r="K546" s="597">
        <v>0</v>
      </c>
      <c r="L546" s="1385">
        <f t="shared" si="116"/>
        <v>0</v>
      </c>
      <c r="M546" s="7" t="str">
        <f t="shared" si="122"/>
        <v/>
      </c>
      <c r="N546" s="518"/>
    </row>
    <row r="547" spans="1:14" s="35" customFormat="1" ht="18.75" hidden="1" customHeight="1">
      <c r="A547" s="53">
        <v>451</v>
      </c>
      <c r="B547" s="149"/>
      <c r="C547" s="629">
        <v>9317</v>
      </c>
      <c r="D547" s="630" t="s">
        <v>808</v>
      </c>
      <c r="E547" s="1399">
        <f t="shared" si="124"/>
        <v>0</v>
      </c>
      <c r="F547" s="454"/>
      <c r="G547" s="455"/>
      <c r="H547" s="585">
        <v>0</v>
      </c>
      <c r="I547" s="454"/>
      <c r="J547" s="455"/>
      <c r="K547" s="585">
        <v>0</v>
      </c>
      <c r="L547" s="1399">
        <f t="shared" si="116"/>
        <v>0</v>
      </c>
      <c r="M547" s="7" t="str">
        <f t="shared" si="122"/>
        <v/>
      </c>
      <c r="N547" s="518"/>
    </row>
    <row r="548" spans="1:14" s="35" customFormat="1" ht="18.75" hidden="1" customHeight="1">
      <c r="A548" s="53">
        <v>452</v>
      </c>
      <c r="B548" s="149"/>
      <c r="C548" s="631">
        <v>9318</v>
      </c>
      <c r="D548" s="632" t="s">
        <v>809</v>
      </c>
      <c r="E548" s="1385">
        <f t="shared" si="124"/>
        <v>0</v>
      </c>
      <c r="F548" s="449"/>
      <c r="G548" s="450"/>
      <c r="H548" s="597">
        <v>0</v>
      </c>
      <c r="I548" s="449"/>
      <c r="J548" s="450"/>
      <c r="K548" s="597">
        <v>0</v>
      </c>
      <c r="L548" s="1385">
        <f t="shared" si="116"/>
        <v>0</v>
      </c>
      <c r="M548" s="7" t="str">
        <f t="shared" si="122"/>
        <v/>
      </c>
      <c r="N548" s="518"/>
    </row>
    <row r="549" spans="1:14" ht="31.5" hidden="1">
      <c r="A549" s="44">
        <v>456</v>
      </c>
      <c r="B549" s="149"/>
      <c r="C549" s="452">
        <v>9321</v>
      </c>
      <c r="D549" s="633" t="s">
        <v>482</v>
      </c>
      <c r="E549" s="1399">
        <f t="shared" si="124"/>
        <v>0</v>
      </c>
      <c r="F549" s="1712">
        <v>0</v>
      </c>
      <c r="G549" s="1712">
        <v>0</v>
      </c>
      <c r="H549" s="585">
        <v>0</v>
      </c>
      <c r="I549" s="1712">
        <v>0</v>
      </c>
      <c r="J549" s="1712">
        <v>0</v>
      </c>
      <c r="K549" s="585">
        <v>0</v>
      </c>
      <c r="L549" s="1399">
        <f t="shared" si="116"/>
        <v>0</v>
      </c>
      <c r="M549" s="7" t="str">
        <f t="shared" si="122"/>
        <v/>
      </c>
      <c r="N549" s="518"/>
    </row>
    <row r="550" spans="1:14" ht="31.5" hidden="1">
      <c r="A550" s="44">
        <v>457</v>
      </c>
      <c r="B550" s="149"/>
      <c r="C550" s="156">
        <v>9322</v>
      </c>
      <c r="D550" s="634" t="s">
        <v>814</v>
      </c>
      <c r="E550" s="1387">
        <f t="shared" si="124"/>
        <v>0</v>
      </c>
      <c r="F550" s="1712">
        <v>0</v>
      </c>
      <c r="G550" s="1712">
        <v>0</v>
      </c>
      <c r="H550" s="585">
        <v>0</v>
      </c>
      <c r="I550" s="1712">
        <v>0</v>
      </c>
      <c r="J550" s="1712">
        <v>0</v>
      </c>
      <c r="K550" s="585">
        <v>0</v>
      </c>
      <c r="L550" s="1387">
        <f t="shared" si="116"/>
        <v>0</v>
      </c>
      <c r="M550" s="7" t="str">
        <f t="shared" si="122"/>
        <v/>
      </c>
      <c r="N550" s="518"/>
    </row>
    <row r="551" spans="1:14" ht="31.5" hidden="1">
      <c r="A551" s="44">
        <v>458</v>
      </c>
      <c r="B551" s="149"/>
      <c r="C551" s="156">
        <v>9323</v>
      </c>
      <c r="D551" s="634" t="s">
        <v>815</v>
      </c>
      <c r="E551" s="1387">
        <f t="shared" si="124"/>
        <v>0</v>
      </c>
      <c r="F551" s="1712">
        <v>0</v>
      </c>
      <c r="G551" s="1712">
        <v>0</v>
      </c>
      <c r="H551" s="585">
        <v>0</v>
      </c>
      <c r="I551" s="1712">
        <v>0</v>
      </c>
      <c r="J551" s="1712">
        <v>0</v>
      </c>
      <c r="K551" s="585">
        <v>0</v>
      </c>
      <c r="L551" s="1387">
        <f t="shared" si="116"/>
        <v>0</v>
      </c>
      <c r="M551" s="7" t="str">
        <f t="shared" si="122"/>
        <v/>
      </c>
      <c r="N551" s="518"/>
    </row>
    <row r="552" spans="1:14" ht="31.5" hidden="1">
      <c r="A552" s="44">
        <v>459</v>
      </c>
      <c r="B552" s="149"/>
      <c r="C552" s="156">
        <v>9324</v>
      </c>
      <c r="D552" s="634" t="s">
        <v>816</v>
      </c>
      <c r="E552" s="1387">
        <f t="shared" si="124"/>
        <v>0</v>
      </c>
      <c r="F552" s="1712">
        <v>0</v>
      </c>
      <c r="G552" s="1712">
        <v>0</v>
      </c>
      <c r="H552" s="585">
        <v>0</v>
      </c>
      <c r="I552" s="1712">
        <v>0</v>
      </c>
      <c r="J552" s="1712">
        <v>0</v>
      </c>
      <c r="K552" s="585">
        <v>0</v>
      </c>
      <c r="L552" s="1387">
        <f t="shared" si="116"/>
        <v>0</v>
      </c>
      <c r="M552" s="7" t="str">
        <f t="shared" si="122"/>
        <v/>
      </c>
      <c r="N552" s="518"/>
    </row>
    <row r="553" spans="1:14" ht="18.75" hidden="1" customHeight="1">
      <c r="A553" s="44">
        <v>460</v>
      </c>
      <c r="B553" s="149"/>
      <c r="C553" s="156">
        <v>9325</v>
      </c>
      <c r="D553" s="634" t="s">
        <v>817</v>
      </c>
      <c r="E553" s="1387">
        <f t="shared" si="124"/>
        <v>0</v>
      </c>
      <c r="F553" s="1712">
        <v>0</v>
      </c>
      <c r="G553" s="1712">
        <v>0</v>
      </c>
      <c r="H553" s="585">
        <v>0</v>
      </c>
      <c r="I553" s="1712">
        <v>0</v>
      </c>
      <c r="J553" s="1712">
        <v>0</v>
      </c>
      <c r="K553" s="585">
        <v>0</v>
      </c>
      <c r="L553" s="1387">
        <f t="shared" si="116"/>
        <v>0</v>
      </c>
      <c r="M553" s="7" t="str">
        <f t="shared" si="122"/>
        <v/>
      </c>
      <c r="N553" s="518"/>
    </row>
    <row r="554" spans="1:14" ht="18.75" hidden="1" customHeight="1">
      <c r="A554" s="44">
        <v>461</v>
      </c>
      <c r="B554" s="149"/>
      <c r="C554" s="156">
        <v>9326</v>
      </c>
      <c r="D554" s="634" t="s">
        <v>818</v>
      </c>
      <c r="E554" s="1387">
        <f t="shared" si="124"/>
        <v>0</v>
      </c>
      <c r="F554" s="1712">
        <v>0</v>
      </c>
      <c r="G554" s="1712">
        <v>0</v>
      </c>
      <c r="H554" s="585">
        <v>0</v>
      </c>
      <c r="I554" s="1712">
        <v>0</v>
      </c>
      <c r="J554" s="1712">
        <v>0</v>
      </c>
      <c r="K554" s="585">
        <v>0</v>
      </c>
      <c r="L554" s="1387">
        <f t="shared" si="116"/>
        <v>0</v>
      </c>
      <c r="M554" s="7" t="str">
        <f t="shared" si="122"/>
        <v/>
      </c>
      <c r="N554" s="518"/>
    </row>
    <row r="555" spans="1:14" ht="30.75" hidden="1" customHeight="1">
      <c r="A555" s="36"/>
      <c r="B555" s="149"/>
      <c r="C555" s="156">
        <v>9327</v>
      </c>
      <c r="D555" s="634" t="s">
        <v>819</v>
      </c>
      <c r="E555" s="1387">
        <f t="shared" si="124"/>
        <v>0</v>
      </c>
      <c r="F555" s="1712">
        <v>0</v>
      </c>
      <c r="G555" s="1712">
        <v>0</v>
      </c>
      <c r="H555" s="585">
        <v>0</v>
      </c>
      <c r="I555" s="1712">
        <v>0</v>
      </c>
      <c r="J555" s="1712">
        <v>0</v>
      </c>
      <c r="K555" s="585">
        <v>0</v>
      </c>
      <c r="L555" s="1387">
        <f t="shared" si="116"/>
        <v>0</v>
      </c>
      <c r="M555" s="7" t="str">
        <f t="shared" si="122"/>
        <v/>
      </c>
      <c r="N555" s="518"/>
    </row>
    <row r="556" spans="1:14" ht="18.75" hidden="1" customHeight="1">
      <c r="A556" s="36"/>
      <c r="B556" s="149"/>
      <c r="C556" s="447">
        <v>9328</v>
      </c>
      <c r="D556" s="635" t="s">
        <v>820</v>
      </c>
      <c r="E556" s="1385">
        <f t="shared" si="124"/>
        <v>0</v>
      </c>
      <c r="F556" s="1728">
        <v>0</v>
      </c>
      <c r="G556" s="1729">
        <v>0</v>
      </c>
      <c r="H556" s="1730">
        <v>0</v>
      </c>
      <c r="I556" s="1729">
        <v>0</v>
      </c>
      <c r="J556" s="1729">
        <v>0</v>
      </c>
      <c r="K556" s="1730">
        <v>0</v>
      </c>
      <c r="L556" s="1385">
        <f t="shared" si="116"/>
        <v>0</v>
      </c>
      <c r="M556" s="7" t="str">
        <f t="shared" si="122"/>
        <v/>
      </c>
      <c r="N556" s="518"/>
    </row>
    <row r="557" spans="1:14" ht="31.5" hidden="1">
      <c r="A557" s="44">
        <v>462</v>
      </c>
      <c r="B557" s="149"/>
      <c r="C557" s="468">
        <v>9330</v>
      </c>
      <c r="D557" s="621" t="s">
        <v>821</v>
      </c>
      <c r="E557" s="1400">
        <f t="shared" si="124"/>
        <v>0</v>
      </c>
      <c r="F557" s="636"/>
      <c r="G557" s="637"/>
      <c r="H557" s="1727">
        <v>0</v>
      </c>
      <c r="I557" s="636"/>
      <c r="J557" s="637"/>
      <c r="K557" s="1727">
        <v>0</v>
      </c>
      <c r="L557" s="1400">
        <f t="shared" si="116"/>
        <v>0</v>
      </c>
      <c r="M557" s="7" t="str">
        <f t="shared" si="122"/>
        <v/>
      </c>
      <c r="N557" s="518"/>
    </row>
    <row r="558" spans="1:14" ht="31.5" hidden="1">
      <c r="A558" s="36"/>
      <c r="B558" s="149"/>
      <c r="C558" s="452">
        <v>9336</v>
      </c>
      <c r="D558" s="633" t="s">
        <v>943</v>
      </c>
      <c r="E558" s="1399">
        <f t="shared" si="124"/>
        <v>0</v>
      </c>
      <c r="F558" s="454"/>
      <c r="G558" s="455"/>
      <c r="H558" s="585">
        <v>0</v>
      </c>
      <c r="I558" s="454"/>
      <c r="J558" s="455"/>
      <c r="K558" s="585">
        <v>0</v>
      </c>
      <c r="L558" s="1399">
        <f t="shared" si="116"/>
        <v>0</v>
      </c>
      <c r="M558" s="7" t="str">
        <f t="shared" si="122"/>
        <v/>
      </c>
      <c r="N558" s="518"/>
    </row>
    <row r="559" spans="1:14" ht="31.5" hidden="1">
      <c r="A559" s="44">
        <v>462</v>
      </c>
      <c r="B559" s="149"/>
      <c r="C559" s="156">
        <v>9337</v>
      </c>
      <c r="D559" s="157" t="s">
        <v>944</v>
      </c>
      <c r="E559" s="1387">
        <f t="shared" si="124"/>
        <v>0</v>
      </c>
      <c r="F559" s="158"/>
      <c r="G559" s="159"/>
      <c r="H559" s="585">
        <v>0</v>
      </c>
      <c r="I559" s="158"/>
      <c r="J559" s="159"/>
      <c r="K559" s="585">
        <v>0</v>
      </c>
      <c r="L559" s="1387">
        <f t="shared" si="116"/>
        <v>0</v>
      </c>
      <c r="M559" s="7" t="str">
        <f t="shared" si="122"/>
        <v/>
      </c>
      <c r="N559" s="518"/>
    </row>
    <row r="560" spans="1:14" ht="18.75" hidden="1" customHeight="1">
      <c r="A560" s="36"/>
      <c r="B560" s="149"/>
      <c r="C560" s="156">
        <v>9338</v>
      </c>
      <c r="D560" s="634" t="s">
        <v>945</v>
      </c>
      <c r="E560" s="1387">
        <f t="shared" si="124"/>
        <v>0</v>
      </c>
      <c r="F560" s="158"/>
      <c r="G560" s="159"/>
      <c r="H560" s="585">
        <v>0</v>
      </c>
      <c r="I560" s="158"/>
      <c r="J560" s="159"/>
      <c r="K560" s="585">
        <v>0</v>
      </c>
      <c r="L560" s="1387">
        <f t="shared" si="116"/>
        <v>0</v>
      </c>
      <c r="M560" s="7" t="str">
        <f t="shared" si="122"/>
        <v/>
      </c>
      <c r="N560" s="518"/>
    </row>
    <row r="561" spans="1:14" ht="18.75" hidden="1" customHeight="1">
      <c r="A561" s="44">
        <v>462</v>
      </c>
      <c r="B561" s="149"/>
      <c r="C561" s="447">
        <v>9339</v>
      </c>
      <c r="D561" s="448" t="s">
        <v>946</v>
      </c>
      <c r="E561" s="1385">
        <f t="shared" si="124"/>
        <v>0</v>
      </c>
      <c r="F561" s="449"/>
      <c r="G561" s="450"/>
      <c r="H561" s="597">
        <v>0</v>
      </c>
      <c r="I561" s="449"/>
      <c r="J561" s="450"/>
      <c r="K561" s="597">
        <v>0</v>
      </c>
      <c r="L561" s="1385">
        <f t="shared" si="116"/>
        <v>0</v>
      </c>
      <c r="M561" s="7" t="str">
        <f t="shared" si="122"/>
        <v/>
      </c>
      <c r="N561" s="518"/>
    </row>
    <row r="562" spans="1:14" ht="18.75" hidden="1" customHeight="1">
      <c r="A562" s="36"/>
      <c r="B562" s="149"/>
      <c r="C562" s="452">
        <v>9355</v>
      </c>
      <c r="D562" s="638" t="s">
        <v>947</v>
      </c>
      <c r="E562" s="1399">
        <f t="shared" si="124"/>
        <v>0</v>
      </c>
      <c r="F562" s="1712">
        <v>0</v>
      </c>
      <c r="G562" s="1712">
        <v>0</v>
      </c>
      <c r="H562" s="585">
        <v>0</v>
      </c>
      <c r="I562" s="1712">
        <v>0</v>
      </c>
      <c r="J562" s="1712">
        <v>0</v>
      </c>
      <c r="K562" s="585">
        <v>0</v>
      </c>
      <c r="L562" s="1399">
        <f t="shared" si="116"/>
        <v>0</v>
      </c>
      <c r="M562" s="7" t="str">
        <f t="shared" si="122"/>
        <v/>
      </c>
      <c r="N562" s="518"/>
    </row>
    <row r="563" spans="1:14" ht="18.75" hidden="1" customHeight="1">
      <c r="A563" s="44">
        <v>462</v>
      </c>
      <c r="B563" s="149"/>
      <c r="C563" s="447">
        <v>9356</v>
      </c>
      <c r="D563" s="639" t="s">
        <v>948</v>
      </c>
      <c r="E563" s="1385">
        <f t="shared" si="124"/>
        <v>0</v>
      </c>
      <c r="F563" s="1712">
        <v>0</v>
      </c>
      <c r="G563" s="1712">
        <v>0</v>
      </c>
      <c r="H563" s="597">
        <v>0</v>
      </c>
      <c r="I563" s="1712">
        <v>0</v>
      </c>
      <c r="J563" s="1712">
        <v>0</v>
      </c>
      <c r="K563" s="597">
        <v>0</v>
      </c>
      <c r="L563" s="1385">
        <f t="shared" si="116"/>
        <v>0</v>
      </c>
      <c r="M563" s="7" t="str">
        <f t="shared" si="122"/>
        <v/>
      </c>
      <c r="N563" s="518"/>
    </row>
    <row r="564" spans="1:14" ht="18.75" hidden="1" customHeight="1">
      <c r="A564" s="44">
        <v>462</v>
      </c>
      <c r="B564" s="149"/>
      <c r="C564" s="452">
        <v>9395</v>
      </c>
      <c r="D564" s="466" t="s">
        <v>949</v>
      </c>
      <c r="E564" s="1399">
        <f t="shared" si="124"/>
        <v>0</v>
      </c>
      <c r="F564" s="454"/>
      <c r="G564" s="455"/>
      <c r="H564" s="585">
        <v>0</v>
      </c>
      <c r="I564" s="454"/>
      <c r="J564" s="455"/>
      <c r="K564" s="585">
        <v>0</v>
      </c>
      <c r="L564" s="1399">
        <f t="shared" si="116"/>
        <v>0</v>
      </c>
      <c r="M564" s="7" t="str">
        <f t="shared" si="122"/>
        <v/>
      </c>
      <c r="N564" s="518"/>
    </row>
    <row r="565" spans="1:14" ht="18.75" hidden="1" customHeight="1">
      <c r="A565" s="36">
        <v>465</v>
      </c>
      <c r="B565" s="149"/>
      <c r="C565" s="179">
        <v>9396</v>
      </c>
      <c r="D565" s="640" t="s">
        <v>950</v>
      </c>
      <c r="E565" s="1388">
        <f t="shared" si="124"/>
        <v>0</v>
      </c>
      <c r="F565" s="173"/>
      <c r="G565" s="174"/>
      <c r="H565" s="586">
        <v>0</v>
      </c>
      <c r="I565" s="173"/>
      <c r="J565" s="174"/>
      <c r="K565" s="586">
        <v>0</v>
      </c>
      <c r="L565" s="1388">
        <f t="shared" si="116"/>
        <v>0</v>
      </c>
      <c r="M565" s="7" t="str">
        <f t="shared" si="122"/>
        <v/>
      </c>
      <c r="N565" s="518"/>
    </row>
    <row r="566" spans="1:14" s="15" customFormat="1" ht="18" customHeight="1">
      <c r="A566" s="39">
        <v>470</v>
      </c>
      <c r="B566" s="577">
        <v>9500</v>
      </c>
      <c r="C566" s="1920" t="s">
        <v>951</v>
      </c>
      <c r="D566" s="1920"/>
      <c r="E566" s="578">
        <f t="shared" ref="E566:L566" si="128">SUM(E567:E585)</f>
        <v>0</v>
      </c>
      <c r="F566" s="587">
        <f t="shared" si="128"/>
        <v>0</v>
      </c>
      <c r="G566" s="580">
        <f t="shared" si="128"/>
        <v>0</v>
      </c>
      <c r="H566" s="581">
        <f>SUM(H567:H585)</f>
        <v>0</v>
      </c>
      <c r="I566" s="587">
        <f t="shared" si="128"/>
        <v>-55864</v>
      </c>
      <c r="J566" s="580">
        <f t="shared" si="128"/>
        <v>-12885</v>
      </c>
      <c r="K566" s="581">
        <f t="shared" si="128"/>
        <v>0</v>
      </c>
      <c r="L566" s="578">
        <f t="shared" si="128"/>
        <v>-68749</v>
      </c>
      <c r="M566" s="7">
        <f t="shared" si="122"/>
        <v>1</v>
      </c>
      <c r="N566" s="518"/>
    </row>
    <row r="567" spans="1:14" ht="18.75" hidden="1" customHeight="1">
      <c r="A567" s="36">
        <v>475</v>
      </c>
      <c r="B567" s="149"/>
      <c r="C567" s="150">
        <v>9501</v>
      </c>
      <c r="D567" s="187" t="s">
        <v>822</v>
      </c>
      <c r="E567" s="1379">
        <f t="shared" si="124"/>
        <v>0</v>
      </c>
      <c r="F567" s="152"/>
      <c r="G567" s="153"/>
      <c r="H567" s="584">
        <v>0</v>
      </c>
      <c r="I567" s="152"/>
      <c r="J567" s="153"/>
      <c r="K567" s="584">
        <v>0</v>
      </c>
      <c r="L567" s="1379">
        <f t="shared" si="116"/>
        <v>0</v>
      </c>
      <c r="M567" s="7" t="str">
        <f t="shared" si="122"/>
        <v/>
      </c>
      <c r="N567" s="518"/>
    </row>
    <row r="568" spans="1:14" ht="18.75" hidden="1" customHeight="1">
      <c r="A568" s="36">
        <v>480</v>
      </c>
      <c r="B568" s="149"/>
      <c r="C568" s="156">
        <v>9502</v>
      </c>
      <c r="D568" s="604" t="s">
        <v>823</v>
      </c>
      <c r="E568" s="1380">
        <f t="shared" si="124"/>
        <v>0</v>
      </c>
      <c r="F568" s="158"/>
      <c r="G568" s="159"/>
      <c r="H568" s="585">
        <v>0</v>
      </c>
      <c r="I568" s="158"/>
      <c r="J568" s="159"/>
      <c r="K568" s="585">
        <v>0</v>
      </c>
      <c r="L568" s="1380">
        <f t="shared" ref="L568:L585" si="129">I568+J568+K568</f>
        <v>0</v>
      </c>
      <c r="M568" s="7" t="str">
        <f t="shared" si="122"/>
        <v/>
      </c>
      <c r="N568" s="518"/>
    </row>
    <row r="569" spans="1:14" ht="18.75" hidden="1" customHeight="1">
      <c r="A569" s="36">
        <v>485</v>
      </c>
      <c r="B569" s="149"/>
      <c r="C569" s="156">
        <v>9503</v>
      </c>
      <c r="D569" s="604" t="s">
        <v>864</v>
      </c>
      <c r="E569" s="1380">
        <f t="shared" si="124"/>
        <v>0</v>
      </c>
      <c r="F569" s="158"/>
      <c r="G569" s="159"/>
      <c r="H569" s="585">
        <v>0</v>
      </c>
      <c r="I569" s="158"/>
      <c r="J569" s="159"/>
      <c r="K569" s="585">
        <v>0</v>
      </c>
      <c r="L569" s="1380">
        <f t="shared" si="129"/>
        <v>0</v>
      </c>
      <c r="M569" s="7" t="str">
        <f t="shared" si="122"/>
        <v/>
      </c>
      <c r="N569" s="518"/>
    </row>
    <row r="570" spans="1:14" ht="18.75" hidden="1" customHeight="1">
      <c r="A570" s="36">
        <v>490</v>
      </c>
      <c r="B570" s="149"/>
      <c r="C570" s="156">
        <v>9504</v>
      </c>
      <c r="D570" s="604" t="s">
        <v>865</v>
      </c>
      <c r="E570" s="1380">
        <f t="shared" si="124"/>
        <v>0</v>
      </c>
      <c r="F570" s="158"/>
      <c r="G570" s="159"/>
      <c r="H570" s="585">
        <v>0</v>
      </c>
      <c r="I570" s="158"/>
      <c r="J570" s="159"/>
      <c r="K570" s="585">
        <v>0</v>
      </c>
      <c r="L570" s="1380">
        <f t="shared" si="129"/>
        <v>0</v>
      </c>
      <c r="M570" s="7" t="str">
        <f t="shared" si="122"/>
        <v/>
      </c>
      <c r="N570" s="518"/>
    </row>
    <row r="571" spans="1:14" ht="18.75" hidden="1" customHeight="1">
      <c r="A571" s="36">
        <v>495</v>
      </c>
      <c r="B571" s="149"/>
      <c r="C571" s="156">
        <v>9505</v>
      </c>
      <c r="D571" s="604" t="s">
        <v>824</v>
      </c>
      <c r="E571" s="1380">
        <f t="shared" si="124"/>
        <v>0</v>
      </c>
      <c r="F571" s="158"/>
      <c r="G571" s="159"/>
      <c r="H571" s="585">
        <v>0</v>
      </c>
      <c r="I571" s="158"/>
      <c r="J571" s="159"/>
      <c r="K571" s="585">
        <v>0</v>
      </c>
      <c r="L571" s="1380">
        <f t="shared" si="129"/>
        <v>0</v>
      </c>
      <c r="M571" s="7" t="str">
        <f t="shared" si="122"/>
        <v/>
      </c>
      <c r="N571" s="518"/>
    </row>
    <row r="572" spans="1:14" ht="18.75" hidden="1" customHeight="1">
      <c r="A572" s="36">
        <v>500</v>
      </c>
      <c r="B572" s="149"/>
      <c r="C572" s="156">
        <v>9506</v>
      </c>
      <c r="D572" s="604" t="s">
        <v>825</v>
      </c>
      <c r="E572" s="1383">
        <f t="shared" si="124"/>
        <v>0</v>
      </c>
      <c r="F572" s="158"/>
      <c r="G572" s="159"/>
      <c r="H572" s="586">
        <v>0</v>
      </c>
      <c r="I572" s="158"/>
      <c r="J572" s="159"/>
      <c r="K572" s="586">
        <v>0</v>
      </c>
      <c r="L572" s="1383">
        <f t="shared" si="129"/>
        <v>0</v>
      </c>
      <c r="M572" s="7" t="str">
        <f t="shared" si="122"/>
        <v/>
      </c>
      <c r="N572" s="518"/>
    </row>
    <row r="573" spans="1:14" ht="18.75" customHeight="1">
      <c r="A573" s="36">
        <v>505</v>
      </c>
      <c r="B573" s="149"/>
      <c r="C573" s="156">
        <v>9507</v>
      </c>
      <c r="D573" s="604" t="s">
        <v>826</v>
      </c>
      <c r="E573" s="1393">
        <f t="shared" si="124"/>
        <v>0</v>
      </c>
      <c r="F573" s="152"/>
      <c r="G573" s="153"/>
      <c r="H573" s="1731">
        <v>0</v>
      </c>
      <c r="I573" s="152">
        <v>-55864</v>
      </c>
      <c r="J573" s="153">
        <v>-12885</v>
      </c>
      <c r="K573" s="1731">
        <v>0</v>
      </c>
      <c r="L573" s="1393">
        <f t="shared" si="129"/>
        <v>-68749</v>
      </c>
      <c r="M573" s="7">
        <f t="shared" si="122"/>
        <v>1</v>
      </c>
      <c r="N573" s="518"/>
    </row>
    <row r="574" spans="1:14" ht="18.75" hidden="1" customHeight="1">
      <c r="A574" s="36">
        <v>510</v>
      </c>
      <c r="B574" s="149"/>
      <c r="C574" s="156">
        <v>9508</v>
      </c>
      <c r="D574" s="604" t="s">
        <v>827</v>
      </c>
      <c r="E574" s="1380">
        <f t="shared" si="124"/>
        <v>0</v>
      </c>
      <c r="F574" s="158"/>
      <c r="G574" s="159"/>
      <c r="H574" s="585">
        <v>0</v>
      </c>
      <c r="I574" s="158"/>
      <c r="J574" s="159"/>
      <c r="K574" s="585">
        <v>0</v>
      </c>
      <c r="L574" s="1380">
        <f t="shared" si="129"/>
        <v>0</v>
      </c>
      <c r="M574" s="7" t="str">
        <f t="shared" si="122"/>
        <v/>
      </c>
      <c r="N574" s="518"/>
    </row>
    <row r="575" spans="1:14" ht="18.75" hidden="1" customHeight="1">
      <c r="A575" s="36">
        <v>515</v>
      </c>
      <c r="B575" s="149"/>
      <c r="C575" s="156">
        <v>9509</v>
      </c>
      <c r="D575" s="604" t="s">
        <v>866</v>
      </c>
      <c r="E575" s="1380">
        <f t="shared" si="124"/>
        <v>0</v>
      </c>
      <c r="F575" s="158"/>
      <c r="G575" s="159"/>
      <c r="H575" s="585">
        <v>0</v>
      </c>
      <c r="I575" s="158"/>
      <c r="J575" s="159"/>
      <c r="K575" s="585">
        <v>0</v>
      </c>
      <c r="L575" s="1380">
        <f t="shared" si="129"/>
        <v>0</v>
      </c>
      <c r="M575" s="7" t="str">
        <f t="shared" si="122"/>
        <v/>
      </c>
      <c r="N575" s="518"/>
    </row>
    <row r="576" spans="1:14" ht="18.75" hidden="1" customHeight="1">
      <c r="A576" s="36">
        <v>520</v>
      </c>
      <c r="B576" s="149"/>
      <c r="C576" s="156">
        <v>9510</v>
      </c>
      <c r="D576" s="604" t="s">
        <v>867</v>
      </c>
      <c r="E576" s="1380">
        <f t="shared" si="124"/>
        <v>0</v>
      </c>
      <c r="F576" s="158"/>
      <c r="G576" s="159"/>
      <c r="H576" s="585">
        <v>0</v>
      </c>
      <c r="I576" s="158"/>
      <c r="J576" s="159"/>
      <c r="K576" s="585">
        <v>0</v>
      </c>
      <c r="L576" s="1380">
        <f t="shared" si="129"/>
        <v>0</v>
      </c>
      <c r="M576" s="7" t="str">
        <f t="shared" si="122"/>
        <v/>
      </c>
      <c r="N576" s="518"/>
    </row>
    <row r="577" spans="1:14" ht="18.75" hidden="1" customHeight="1">
      <c r="A577" s="36">
        <v>525</v>
      </c>
      <c r="B577" s="149"/>
      <c r="C577" s="156">
        <v>9511</v>
      </c>
      <c r="D577" s="604" t="s">
        <v>828</v>
      </c>
      <c r="E577" s="1380">
        <f t="shared" si="124"/>
        <v>0</v>
      </c>
      <c r="F577" s="158"/>
      <c r="G577" s="159"/>
      <c r="H577" s="585">
        <v>0</v>
      </c>
      <c r="I577" s="158"/>
      <c r="J577" s="159"/>
      <c r="K577" s="585">
        <v>0</v>
      </c>
      <c r="L577" s="1380">
        <f t="shared" si="129"/>
        <v>0</v>
      </c>
      <c r="M577" s="7" t="str">
        <f t="shared" si="122"/>
        <v/>
      </c>
      <c r="N577" s="518"/>
    </row>
    <row r="578" spans="1:14" ht="18.75" hidden="1" customHeight="1">
      <c r="A578" s="36">
        <v>530</v>
      </c>
      <c r="B578" s="149"/>
      <c r="C578" s="156">
        <v>9512</v>
      </c>
      <c r="D578" s="604" t="s">
        <v>829</v>
      </c>
      <c r="E578" s="1380">
        <f t="shared" si="124"/>
        <v>0</v>
      </c>
      <c r="F578" s="158"/>
      <c r="G578" s="159"/>
      <c r="H578" s="585">
        <v>0</v>
      </c>
      <c r="I578" s="158"/>
      <c r="J578" s="159"/>
      <c r="K578" s="585">
        <v>0</v>
      </c>
      <c r="L578" s="1380">
        <f t="shared" si="129"/>
        <v>0</v>
      </c>
      <c r="M578" s="7" t="str">
        <f t="shared" si="122"/>
        <v/>
      </c>
      <c r="N578" s="518"/>
    </row>
    <row r="579" spans="1:14" ht="18.75" hidden="1" customHeight="1">
      <c r="A579" s="36">
        <v>535</v>
      </c>
      <c r="B579" s="149"/>
      <c r="C579" s="162">
        <v>9513</v>
      </c>
      <c r="D579" s="182" t="s">
        <v>830</v>
      </c>
      <c r="E579" s="1395">
        <f>F579+G579+H579</f>
        <v>0</v>
      </c>
      <c r="F579" s="165"/>
      <c r="G579" s="165"/>
      <c r="H579" s="585">
        <v>0</v>
      </c>
      <c r="I579" s="165"/>
      <c r="J579" s="165"/>
      <c r="K579" s="585">
        <v>0</v>
      </c>
      <c r="L579" s="1395">
        <f t="shared" si="129"/>
        <v>0</v>
      </c>
      <c r="M579" s="7" t="str">
        <f t="shared" si="122"/>
        <v/>
      </c>
      <c r="N579" s="518"/>
    </row>
    <row r="580" spans="1:14" ht="31.5" hidden="1">
      <c r="A580" s="36">
        <v>540</v>
      </c>
      <c r="B580" s="149"/>
      <c r="C580" s="598">
        <v>9514</v>
      </c>
      <c r="D580" s="613" t="s">
        <v>831</v>
      </c>
      <c r="E580" s="1396">
        <f t="shared" si="124"/>
        <v>0</v>
      </c>
      <c r="F580" s="601"/>
      <c r="G580" s="601"/>
      <c r="H580" s="602">
        <v>0</v>
      </c>
      <c r="I580" s="601"/>
      <c r="J580" s="601"/>
      <c r="K580" s="602">
        <v>0</v>
      </c>
      <c r="L580" s="1396">
        <f t="shared" si="129"/>
        <v>0</v>
      </c>
      <c r="M580" s="7" t="str">
        <f t="shared" si="122"/>
        <v/>
      </c>
      <c r="N580" s="518"/>
    </row>
    <row r="581" spans="1:14" ht="27.75" hidden="1" customHeight="1">
      <c r="A581" s="36">
        <v>545</v>
      </c>
      <c r="B581" s="641"/>
      <c r="C581" s="642">
        <v>9521</v>
      </c>
      <c r="D581" s="466" t="s">
        <v>952</v>
      </c>
      <c r="E581" s="1382">
        <f>F581+G581+H581</f>
        <v>0</v>
      </c>
      <c r="F581" s="455"/>
      <c r="G581" s="455"/>
      <c r="H581" s="585">
        <v>0</v>
      </c>
      <c r="I581" s="455"/>
      <c r="J581" s="455"/>
      <c r="K581" s="585">
        <v>0</v>
      </c>
      <c r="L581" s="1382">
        <f t="shared" si="129"/>
        <v>0</v>
      </c>
      <c r="M581" s="7" t="str">
        <f t="shared" si="122"/>
        <v/>
      </c>
      <c r="N581" s="518"/>
    </row>
    <row r="582" spans="1:14" ht="18.75" hidden="1" customHeight="1">
      <c r="A582" s="36">
        <v>550</v>
      </c>
      <c r="B582" s="149"/>
      <c r="C582" s="156">
        <v>9522</v>
      </c>
      <c r="D582" s="643" t="s">
        <v>953</v>
      </c>
      <c r="E582" s="1380">
        <f t="shared" si="124"/>
        <v>0</v>
      </c>
      <c r="F582" s="158"/>
      <c r="G582" s="159"/>
      <c r="H582" s="585">
        <v>0</v>
      </c>
      <c r="I582" s="158"/>
      <c r="J582" s="159"/>
      <c r="K582" s="585">
        <v>0</v>
      </c>
      <c r="L582" s="1380">
        <f t="shared" si="129"/>
        <v>0</v>
      </c>
      <c r="M582" s="7" t="str">
        <f t="shared" si="122"/>
        <v/>
      </c>
      <c r="N582" s="518"/>
    </row>
    <row r="583" spans="1:14" ht="18.75" hidden="1" customHeight="1">
      <c r="A583" s="36">
        <v>555</v>
      </c>
      <c r="B583" s="149"/>
      <c r="C583" s="156">
        <v>9528</v>
      </c>
      <c r="D583" s="643" t="s">
        <v>954</v>
      </c>
      <c r="E583" s="1380">
        <f t="shared" si="124"/>
        <v>0</v>
      </c>
      <c r="F583" s="158"/>
      <c r="G583" s="159"/>
      <c r="H583" s="585">
        <v>0</v>
      </c>
      <c r="I583" s="158"/>
      <c r="J583" s="159"/>
      <c r="K583" s="585">
        <v>0</v>
      </c>
      <c r="L583" s="1380">
        <f t="shared" si="129"/>
        <v>0</v>
      </c>
      <c r="M583" s="7" t="str">
        <f t="shared" si="122"/>
        <v/>
      </c>
      <c r="N583" s="518"/>
    </row>
    <row r="584" spans="1:14" ht="18.75" hidden="1" customHeight="1">
      <c r="A584" s="36">
        <v>560</v>
      </c>
      <c r="B584" s="149"/>
      <c r="C584" s="447">
        <v>9529</v>
      </c>
      <c r="D584" s="639" t="s">
        <v>955</v>
      </c>
      <c r="E584" s="1381">
        <f t="shared" si="124"/>
        <v>0</v>
      </c>
      <c r="F584" s="450"/>
      <c r="G584" s="450"/>
      <c r="H584" s="597">
        <v>0</v>
      </c>
      <c r="I584" s="450"/>
      <c r="J584" s="450"/>
      <c r="K584" s="597">
        <v>0</v>
      </c>
      <c r="L584" s="1381">
        <f t="shared" si="129"/>
        <v>0</v>
      </c>
      <c r="M584" s="7" t="str">
        <f t="shared" si="122"/>
        <v/>
      </c>
      <c r="N584" s="518"/>
    </row>
    <row r="585" spans="1:14" ht="31.5" hidden="1">
      <c r="A585" s="36">
        <v>561</v>
      </c>
      <c r="B585" s="149"/>
      <c r="C585" s="468">
        <v>9549</v>
      </c>
      <c r="D585" s="644" t="s">
        <v>832</v>
      </c>
      <c r="E585" s="1401">
        <f t="shared" si="124"/>
        <v>0</v>
      </c>
      <c r="F585" s="158"/>
      <c r="G585" s="637"/>
      <c r="H585" s="585">
        <v>0</v>
      </c>
      <c r="I585" s="158"/>
      <c r="J585" s="637"/>
      <c r="K585" s="585">
        <v>0</v>
      </c>
      <c r="L585" s="1401">
        <f t="shared" si="129"/>
        <v>0</v>
      </c>
      <c r="M585" s="7" t="str">
        <f t="shared" si="122"/>
        <v/>
      </c>
      <c r="N585" s="518"/>
    </row>
    <row r="586" spans="1:14" s="15" customFormat="1" ht="18.75" hidden="1" customHeight="1">
      <c r="A586" s="39">
        <v>565</v>
      </c>
      <c r="B586" s="577">
        <v>9600</v>
      </c>
      <c r="C586" s="1920" t="s">
        <v>956</v>
      </c>
      <c r="D586" s="1921"/>
      <c r="E586" s="578">
        <f t="shared" ref="E586:L586" si="130">SUM(E587:E590)</f>
        <v>0</v>
      </c>
      <c r="F586" s="587">
        <f t="shared" si="130"/>
        <v>0</v>
      </c>
      <c r="G586" s="580">
        <f t="shared" si="130"/>
        <v>0</v>
      </c>
      <c r="H586" s="581">
        <f>SUM(H587:H590)</f>
        <v>0</v>
      </c>
      <c r="I586" s="587">
        <f t="shared" si="130"/>
        <v>0</v>
      </c>
      <c r="J586" s="580">
        <f t="shared" si="130"/>
        <v>0</v>
      </c>
      <c r="K586" s="581">
        <f t="shared" si="130"/>
        <v>0</v>
      </c>
      <c r="L586" s="578">
        <f t="shared" si="130"/>
        <v>0</v>
      </c>
      <c r="M586" s="7" t="str">
        <f t="shared" si="122"/>
        <v/>
      </c>
      <c r="N586" s="518"/>
    </row>
    <row r="587" spans="1:14" s="17" customFormat="1" ht="31.5" hidden="1" customHeight="1">
      <c r="A587" s="43">
        <v>566</v>
      </c>
      <c r="B587" s="181"/>
      <c r="C587" s="479">
        <v>9601</v>
      </c>
      <c r="D587" s="645" t="s">
        <v>957</v>
      </c>
      <c r="E587" s="1379">
        <f t="shared" si="124"/>
        <v>0</v>
      </c>
      <c r="F587" s="1712">
        <v>0</v>
      </c>
      <c r="G587" s="1712">
        <v>0</v>
      </c>
      <c r="H587" s="584">
        <v>0</v>
      </c>
      <c r="I587" s="1712">
        <v>0</v>
      </c>
      <c r="J587" s="1712">
        <v>0</v>
      </c>
      <c r="K587" s="584">
        <v>0</v>
      </c>
      <c r="L587" s="1379">
        <f>I587+J587+K587</f>
        <v>0</v>
      </c>
      <c r="M587" s="7" t="str">
        <f t="shared" si="122"/>
        <v/>
      </c>
      <c r="N587" s="518"/>
    </row>
    <row r="588" spans="1:14" s="17" customFormat="1" ht="36" hidden="1" customHeight="1">
      <c r="A588" s="43">
        <v>567</v>
      </c>
      <c r="B588" s="181"/>
      <c r="C588" s="631">
        <v>9603</v>
      </c>
      <c r="D588" s="646" t="s">
        <v>958</v>
      </c>
      <c r="E588" s="1381">
        <f t="shared" si="124"/>
        <v>0</v>
      </c>
      <c r="F588" s="1712">
        <v>0</v>
      </c>
      <c r="G588" s="1712">
        <v>0</v>
      </c>
      <c r="H588" s="585">
        <v>0</v>
      </c>
      <c r="I588" s="1712">
        <v>0</v>
      </c>
      <c r="J588" s="1712">
        <v>0</v>
      </c>
      <c r="K588" s="585">
        <v>0</v>
      </c>
      <c r="L588" s="1381">
        <f>I588+J588+K588</f>
        <v>0</v>
      </c>
      <c r="M588" s="7" t="str">
        <f t="shared" si="122"/>
        <v/>
      </c>
      <c r="N588" s="518"/>
    </row>
    <row r="589" spans="1:14" s="17" customFormat="1" ht="30.75" hidden="1" customHeight="1">
      <c r="A589" s="43">
        <v>568</v>
      </c>
      <c r="B589" s="181"/>
      <c r="C589" s="452">
        <v>9607</v>
      </c>
      <c r="D589" s="647" t="s">
        <v>959</v>
      </c>
      <c r="E589" s="1382">
        <f t="shared" si="124"/>
        <v>0</v>
      </c>
      <c r="F589" s="1712">
        <v>0</v>
      </c>
      <c r="G589" s="1712">
        <v>0</v>
      </c>
      <c r="H589" s="585">
        <v>0</v>
      </c>
      <c r="I589" s="1712">
        <v>0</v>
      </c>
      <c r="J589" s="1712">
        <v>0</v>
      </c>
      <c r="K589" s="585">
        <v>0</v>
      </c>
      <c r="L589" s="1382">
        <f>I589+J589+K589</f>
        <v>0</v>
      </c>
      <c r="M589" s="7" t="str">
        <f t="shared" ref="M589:M596" si="131">(IF($E589&lt;&gt;0,$M$2,IF($L589&lt;&gt;0,$M$2,"")))</f>
        <v/>
      </c>
      <c r="N589" s="518"/>
    </row>
    <row r="590" spans="1:14" s="17" customFormat="1" ht="18.75" hidden="1" customHeight="1">
      <c r="A590" s="43">
        <v>569</v>
      </c>
      <c r="B590" s="181"/>
      <c r="C590" s="481">
        <v>9609</v>
      </c>
      <c r="D590" s="648" t="s">
        <v>960</v>
      </c>
      <c r="E590" s="1383">
        <f t="shared" si="124"/>
        <v>0</v>
      </c>
      <c r="F590" s="1712">
        <v>0</v>
      </c>
      <c r="G590" s="1712">
        <v>0</v>
      </c>
      <c r="H590" s="586">
        <v>0</v>
      </c>
      <c r="I590" s="1712">
        <v>0</v>
      </c>
      <c r="J590" s="1712">
        <v>0</v>
      </c>
      <c r="K590" s="586">
        <v>0</v>
      </c>
      <c r="L590" s="1383">
        <f>I590+J590+K590</f>
        <v>0</v>
      </c>
      <c r="M590" s="7" t="str">
        <f t="shared" si="131"/>
        <v/>
      </c>
      <c r="N590" s="518"/>
    </row>
    <row r="591" spans="1:14" s="15" customFormat="1" ht="18" hidden="1" customHeight="1">
      <c r="A591" s="39">
        <v>575</v>
      </c>
      <c r="B591" s="577">
        <v>9800</v>
      </c>
      <c r="C591" s="1920" t="s">
        <v>833</v>
      </c>
      <c r="D591" s="1921"/>
      <c r="E591" s="578">
        <f t="shared" ref="E591:L591" si="132">SUM(E592:E596)</f>
        <v>0</v>
      </c>
      <c r="F591" s="587">
        <f t="shared" si="132"/>
        <v>0</v>
      </c>
      <c r="G591" s="580">
        <f t="shared" si="132"/>
        <v>0</v>
      </c>
      <c r="H591" s="581">
        <f>SUM(H592:H596)</f>
        <v>0</v>
      </c>
      <c r="I591" s="587">
        <f t="shared" si="132"/>
        <v>0</v>
      </c>
      <c r="J591" s="580">
        <f t="shared" si="132"/>
        <v>0</v>
      </c>
      <c r="K591" s="581">
        <f t="shared" si="132"/>
        <v>0</v>
      </c>
      <c r="L591" s="578">
        <f t="shared" si="132"/>
        <v>0</v>
      </c>
      <c r="M591" s="7" t="str">
        <f t="shared" si="131"/>
        <v/>
      </c>
      <c r="N591" s="518"/>
    </row>
    <row r="592" spans="1:14" ht="18.75" hidden="1" customHeight="1">
      <c r="A592" s="36">
        <v>580</v>
      </c>
      <c r="B592" s="582"/>
      <c r="C592" s="150">
        <v>9810</v>
      </c>
      <c r="D592" s="187" t="s">
        <v>810</v>
      </c>
      <c r="E592" s="649">
        <f t="shared" si="124"/>
        <v>0</v>
      </c>
      <c r="F592" s="152"/>
      <c r="G592" s="153"/>
      <c r="H592" s="584">
        <v>0</v>
      </c>
      <c r="I592" s="152">
        <v>0</v>
      </c>
      <c r="J592" s="153"/>
      <c r="K592" s="584">
        <v>0</v>
      </c>
      <c r="L592" s="1379">
        <f>I592+J592+K592</f>
        <v>0</v>
      </c>
      <c r="M592" s="7" t="str">
        <f t="shared" si="131"/>
        <v/>
      </c>
      <c r="N592" s="518"/>
    </row>
    <row r="593" spans="1:241" ht="18.75" hidden="1" customHeight="1">
      <c r="A593" s="36">
        <v>585</v>
      </c>
      <c r="B593" s="582"/>
      <c r="C593" s="156">
        <v>9820</v>
      </c>
      <c r="D593" s="157" t="s">
        <v>811</v>
      </c>
      <c r="E593" s="650">
        <f t="shared" si="124"/>
        <v>0</v>
      </c>
      <c r="F593" s="158"/>
      <c r="G593" s="159"/>
      <c r="H593" s="585">
        <v>0</v>
      </c>
      <c r="I593" s="158"/>
      <c r="J593" s="159"/>
      <c r="K593" s="585">
        <v>0</v>
      </c>
      <c r="L593" s="1380">
        <f>I593+J593+K593</f>
        <v>0</v>
      </c>
      <c r="M593" s="7" t="str">
        <f t="shared" si="131"/>
        <v/>
      </c>
      <c r="N593" s="518"/>
    </row>
    <row r="594" spans="1:241" ht="18.75" hidden="1" customHeight="1">
      <c r="A594" s="36">
        <v>590</v>
      </c>
      <c r="B594" s="582"/>
      <c r="C594" s="156">
        <v>9830</v>
      </c>
      <c r="D594" s="157" t="s">
        <v>812</v>
      </c>
      <c r="E594" s="650">
        <f t="shared" si="124"/>
        <v>0</v>
      </c>
      <c r="F594" s="158"/>
      <c r="G594" s="159"/>
      <c r="H594" s="585">
        <v>0</v>
      </c>
      <c r="I594" s="158"/>
      <c r="J594" s="159"/>
      <c r="K594" s="585">
        <v>0</v>
      </c>
      <c r="L594" s="1380">
        <f>I594+J594+K594</f>
        <v>0</v>
      </c>
      <c r="M594" s="7" t="str">
        <f t="shared" si="131"/>
        <v/>
      </c>
      <c r="N594" s="518"/>
    </row>
    <row r="595" spans="1:241" ht="18.75" hidden="1" customHeight="1">
      <c r="A595" s="23">
        <v>600</v>
      </c>
      <c r="B595" s="582"/>
      <c r="C595" s="162">
        <v>9850</v>
      </c>
      <c r="D595" s="182" t="s">
        <v>813</v>
      </c>
      <c r="E595" s="651">
        <f t="shared" si="124"/>
        <v>0</v>
      </c>
      <c r="F595" s="164"/>
      <c r="G595" s="159"/>
      <c r="H595" s="597">
        <v>0</v>
      </c>
      <c r="I595" s="164"/>
      <c r="J595" s="159"/>
      <c r="K595" s="597">
        <v>0</v>
      </c>
      <c r="L595" s="1392">
        <f>I595+J595+K595</f>
        <v>0</v>
      </c>
      <c r="M595" s="7" t="str">
        <f t="shared" si="131"/>
        <v/>
      </c>
      <c r="N595" s="518"/>
    </row>
    <row r="596" spans="1:241" ht="33" hidden="1" customHeight="1">
      <c r="A596" s="23">
        <v>605</v>
      </c>
      <c r="B596" s="652"/>
      <c r="C596" s="653">
        <v>9890</v>
      </c>
      <c r="D596" s="654" t="s">
        <v>834</v>
      </c>
      <c r="E596" s="1402">
        <f>F596+G596+H596</f>
        <v>0</v>
      </c>
      <c r="F596" s="655">
        <v>0</v>
      </c>
      <c r="G596" s="656">
        <v>0</v>
      </c>
      <c r="H596" s="657">
        <v>0</v>
      </c>
      <c r="I596" s="1469">
        <v>0</v>
      </c>
      <c r="J596" s="1470">
        <v>0</v>
      </c>
      <c r="K596" s="658">
        <v>0</v>
      </c>
      <c r="L596" s="1402">
        <f>I596+J596+K596</f>
        <v>0</v>
      </c>
      <c r="M596" s="7" t="str">
        <f t="shared" si="131"/>
        <v/>
      </c>
      <c r="N596" s="518"/>
    </row>
    <row r="597" spans="1:241" ht="20.25" customHeight="1" thickBot="1">
      <c r="A597" s="23">
        <v>610</v>
      </c>
      <c r="B597" s="659" t="s">
        <v>907</v>
      </c>
      <c r="C597" s="660" t="s">
        <v>741</v>
      </c>
      <c r="D597" s="661" t="s">
        <v>961</v>
      </c>
      <c r="E597" s="662">
        <f t="shared" ref="E597:L597" si="133">SUM(E461,E465,E468,E471,E481,E497,E502,E503,E512,E516,E521,E478,E524,E531,E535,E536,E541,E544,E566,E586,E591)</f>
        <v>0</v>
      </c>
      <c r="F597" s="663">
        <f t="shared" si="133"/>
        <v>0</v>
      </c>
      <c r="G597" s="664">
        <f t="shared" si="133"/>
        <v>0</v>
      </c>
      <c r="H597" s="665">
        <f t="shared" si="133"/>
        <v>0</v>
      </c>
      <c r="I597" s="663">
        <f t="shared" si="133"/>
        <v>-51832</v>
      </c>
      <c r="J597" s="664">
        <f t="shared" si="133"/>
        <v>-12885</v>
      </c>
      <c r="K597" s="666">
        <f t="shared" si="133"/>
        <v>0</v>
      </c>
      <c r="L597" s="662">
        <f t="shared" si="133"/>
        <v>-64717</v>
      </c>
      <c r="M597" s="7">
        <v>1</v>
      </c>
      <c r="N597" s="518"/>
    </row>
    <row r="598" spans="1:241" ht="16.5" thickTop="1">
      <c r="A598" s="23"/>
      <c r="B598" s="228"/>
      <c r="C598" s="228"/>
      <c r="D598" s="557">
        <f>+IF(+SUM(E598:J598)=0,0,"Контрола: дефицит/излишък = финансиране с обратен знак (V. + VІ. = 0)")</f>
        <v>0</v>
      </c>
      <c r="E598" s="667">
        <f>E597+E445</f>
        <v>0</v>
      </c>
      <c r="F598" s="668"/>
      <c r="G598" s="668"/>
      <c r="H598" s="668"/>
      <c r="I598" s="667"/>
      <c r="J598" s="668"/>
      <c r="K598" s="668"/>
      <c r="L598" s="668">
        <f>L597+L445</f>
        <v>0</v>
      </c>
      <c r="M598" s="7">
        <v>1</v>
      </c>
      <c r="N598" s="518"/>
    </row>
    <row r="599" spans="1:241">
      <c r="A599" s="23"/>
      <c r="B599" s="391"/>
      <c r="C599" s="550"/>
      <c r="D599" s="218"/>
      <c r="E599" s="218"/>
      <c r="F599" s="218"/>
      <c r="G599" s="228"/>
      <c r="H599" s="228"/>
      <c r="I599" s="228"/>
      <c r="J599" s="228"/>
      <c r="K599" s="103"/>
      <c r="L599" s="228"/>
      <c r="M599" s="7">
        <v>1</v>
      </c>
      <c r="N599" s="518"/>
    </row>
    <row r="600" spans="1:241" ht="25.5" customHeight="1">
      <c r="A600" s="23"/>
      <c r="B600" s="391"/>
      <c r="C600" s="6"/>
      <c r="D600" s="229"/>
      <c r="E600" s="59"/>
      <c r="F600" s="59" t="s">
        <v>876</v>
      </c>
      <c r="G600" s="1948"/>
      <c r="H600" s="1949"/>
      <c r="I600" s="1949"/>
      <c r="J600" s="1950"/>
      <c r="K600" s="103"/>
      <c r="L600" s="228"/>
      <c r="M600" s="7">
        <v>1</v>
      </c>
      <c r="N600" s="518"/>
    </row>
    <row r="601" spans="1:241" ht="18.75" customHeight="1">
      <c r="A601" s="23"/>
      <c r="B601" s="391"/>
      <c r="C601" s="550"/>
      <c r="D601" s="229"/>
      <c r="E601" s="228"/>
      <c r="F601" s="550"/>
      <c r="G601" s="1938" t="s">
        <v>877</v>
      </c>
      <c r="H601" s="1938"/>
      <c r="I601" s="1938"/>
      <c r="J601" s="1938"/>
      <c r="K601" s="103"/>
      <c r="L601" s="228"/>
      <c r="M601" s="7">
        <v>1</v>
      </c>
      <c r="N601" s="518"/>
    </row>
    <row r="602" spans="1:241" ht="6.75" customHeight="1">
      <c r="A602" s="23"/>
      <c r="B602" s="391"/>
      <c r="C602" s="550"/>
      <c r="D602" s="229"/>
      <c r="E602" s="228"/>
      <c r="F602" s="550"/>
      <c r="G602" s="218"/>
      <c r="H602" s="218"/>
      <c r="I602" s="218"/>
      <c r="J602" s="218"/>
      <c r="K602" s="103"/>
      <c r="L602" s="228"/>
      <c r="M602" s="7">
        <v>1</v>
      </c>
      <c r="N602" s="518"/>
    </row>
    <row r="603" spans="1:241" ht="25.5" customHeight="1">
      <c r="A603" s="23"/>
      <c r="B603" s="391"/>
      <c r="C603" s="669" t="s">
        <v>878</v>
      </c>
      <c r="D603" s="670"/>
      <c r="E603" s="671"/>
      <c r="F603" s="218" t="s">
        <v>879</v>
      </c>
      <c r="G603" s="1930"/>
      <c r="H603" s="1931"/>
      <c r="I603" s="1931"/>
      <c r="J603" s="1932"/>
      <c r="K603" s="103"/>
      <c r="L603" s="228"/>
      <c r="M603" s="7">
        <v>1</v>
      </c>
      <c r="N603" s="518"/>
    </row>
    <row r="604" spans="1:241" ht="21.75" customHeight="1">
      <c r="A604" s="23"/>
      <c r="B604" s="1936" t="s">
        <v>880</v>
      </c>
      <c r="C604" s="1937"/>
      <c r="D604" s="672" t="s">
        <v>881</v>
      </c>
      <c r="E604" s="673"/>
      <c r="F604" s="674"/>
      <c r="G604" s="1938" t="s">
        <v>877</v>
      </c>
      <c r="H604" s="1938"/>
      <c r="I604" s="1938"/>
      <c r="J604" s="1938"/>
      <c r="K604" s="103"/>
      <c r="L604" s="228"/>
      <c r="M604" s="7">
        <v>1</v>
      </c>
      <c r="N604" s="518"/>
    </row>
    <row r="605" spans="1:241" ht="24.75" customHeight="1">
      <c r="A605" s="36"/>
      <c r="B605" s="1939"/>
      <c r="C605" s="1940"/>
      <c r="D605" s="675" t="s">
        <v>882</v>
      </c>
      <c r="E605" s="676"/>
      <c r="F605" s="677"/>
      <c r="G605" s="678" t="s">
        <v>883</v>
      </c>
      <c r="H605" s="1941"/>
      <c r="I605" s="1942"/>
      <c r="J605" s="1943"/>
      <c r="K605" s="103"/>
      <c r="L605" s="228"/>
      <c r="M605" s="7">
        <v>1</v>
      </c>
      <c r="N605" s="518"/>
    </row>
    <row r="606" spans="1:241" s="9" customFormat="1" ht="6" customHeight="1">
      <c r="A606" s="60"/>
      <c r="B606" s="228"/>
      <c r="C606" s="228"/>
      <c r="D606" s="391"/>
      <c r="E606" s="228"/>
      <c r="F606" s="228"/>
      <c r="G606" s="228"/>
      <c r="H606" s="228"/>
      <c r="I606" s="228"/>
      <c r="J606" s="228"/>
      <c r="K606" s="103"/>
      <c r="L606" s="228"/>
      <c r="M606" s="7">
        <v>1</v>
      </c>
      <c r="N606" s="518"/>
      <c r="O606" s="685"/>
      <c r="P606" s="685"/>
      <c r="Q606" s="685"/>
      <c r="R606" s="685"/>
      <c r="S606" s="685"/>
      <c r="T606" s="685"/>
      <c r="U606" s="685"/>
      <c r="V606" s="685"/>
      <c r="W606" s="685"/>
      <c r="X606" s="685"/>
      <c r="Y606" s="685"/>
      <c r="Z606" s="685"/>
      <c r="AA606" s="685"/>
      <c r="AB606" s="685"/>
      <c r="AC606" s="685"/>
      <c r="AD606" s="685"/>
      <c r="AE606" s="685"/>
      <c r="AF606" s="685"/>
      <c r="AG606" s="685"/>
      <c r="AH606" s="685"/>
      <c r="AI606" s="685"/>
      <c r="AJ606" s="685"/>
      <c r="AK606" s="685"/>
      <c r="AL606" s="685"/>
      <c r="AM606" s="685"/>
      <c r="AN606" s="685"/>
      <c r="AO606" s="685"/>
      <c r="AP606" s="685"/>
      <c r="AQ606" s="685"/>
      <c r="AR606" s="685"/>
      <c r="AS606" s="685"/>
      <c r="AT606" s="685"/>
      <c r="AU606" s="685"/>
      <c r="AV606" s="685"/>
      <c r="AW606" s="685"/>
      <c r="AX606" s="685"/>
      <c r="AY606" s="685"/>
      <c r="AZ606" s="685"/>
      <c r="BA606" s="685"/>
      <c r="BB606" s="685"/>
      <c r="BC606" s="685"/>
      <c r="BD606" s="685"/>
      <c r="BE606" s="685"/>
      <c r="BF606" s="685"/>
      <c r="BG606" s="685"/>
      <c r="BH606" s="685"/>
      <c r="BI606" s="685"/>
      <c r="BJ606" s="685"/>
      <c r="BK606" s="685"/>
      <c r="BL606" s="685"/>
      <c r="BM606" s="685"/>
      <c r="BN606" s="685"/>
      <c r="BO606" s="685"/>
      <c r="BP606" s="685"/>
      <c r="BQ606" s="685"/>
      <c r="BR606" s="685"/>
      <c r="BS606" s="685"/>
      <c r="BT606" s="685"/>
      <c r="BU606" s="685"/>
      <c r="BV606" s="685"/>
      <c r="BW606" s="685"/>
      <c r="BX606" s="685"/>
      <c r="BY606" s="685"/>
      <c r="BZ606" s="685"/>
      <c r="CA606" s="685"/>
      <c r="CB606" s="685"/>
      <c r="CC606" s="685"/>
      <c r="CD606" s="685"/>
      <c r="CE606" s="685"/>
      <c r="CF606" s="685"/>
      <c r="CG606" s="685"/>
      <c r="CH606" s="685"/>
      <c r="CI606" s="685"/>
      <c r="CJ606" s="685"/>
      <c r="CK606" s="685"/>
      <c r="CL606" s="685"/>
      <c r="CM606" s="685"/>
      <c r="CN606" s="685"/>
      <c r="CO606" s="685"/>
      <c r="CP606" s="685"/>
      <c r="CQ606" s="685"/>
      <c r="CR606" s="685"/>
      <c r="CS606" s="685"/>
      <c r="CT606" s="685"/>
      <c r="CU606" s="685"/>
      <c r="CV606" s="685"/>
      <c r="CW606" s="685"/>
      <c r="CX606" s="685"/>
      <c r="CY606" s="685"/>
      <c r="CZ606" s="685"/>
      <c r="DA606" s="685"/>
      <c r="DB606" s="685"/>
      <c r="DC606" s="685"/>
      <c r="DD606" s="685"/>
      <c r="DE606" s="685"/>
      <c r="DF606" s="685"/>
      <c r="DG606" s="685"/>
      <c r="DH606" s="685"/>
      <c r="DI606" s="685"/>
      <c r="DJ606" s="685"/>
      <c r="DK606" s="685"/>
      <c r="DL606" s="685"/>
      <c r="DM606" s="685"/>
      <c r="DN606" s="685"/>
      <c r="DO606" s="685"/>
      <c r="DP606" s="685"/>
      <c r="DQ606" s="685"/>
      <c r="DR606" s="685"/>
      <c r="DS606" s="685"/>
      <c r="DT606" s="685"/>
      <c r="DU606" s="685"/>
      <c r="DV606" s="685"/>
      <c r="DW606" s="685"/>
      <c r="DX606" s="685"/>
      <c r="DY606" s="685"/>
      <c r="DZ606" s="685"/>
      <c r="EA606" s="685"/>
      <c r="EB606" s="685"/>
      <c r="EC606" s="685"/>
      <c r="ED606" s="685"/>
      <c r="EE606" s="685"/>
      <c r="EF606" s="685"/>
      <c r="EG606" s="685"/>
      <c r="EH606" s="685"/>
      <c r="EI606" s="685"/>
      <c r="EJ606" s="685"/>
      <c r="EK606" s="685"/>
      <c r="EL606" s="685"/>
      <c r="EM606" s="685"/>
      <c r="EN606" s="685"/>
      <c r="EO606" s="685"/>
      <c r="EP606" s="685"/>
      <c r="EQ606" s="685"/>
      <c r="ER606" s="685"/>
      <c r="ES606" s="685"/>
      <c r="ET606" s="685"/>
      <c r="EU606" s="685"/>
      <c r="EV606" s="685"/>
      <c r="EW606" s="685"/>
      <c r="EX606" s="685"/>
      <c r="EY606" s="685"/>
      <c r="EZ606" s="685"/>
      <c r="FA606" s="685"/>
      <c r="FB606" s="685"/>
      <c r="FC606" s="685"/>
      <c r="FD606" s="685"/>
      <c r="FE606" s="685"/>
      <c r="FF606" s="685"/>
      <c r="FG606" s="685"/>
      <c r="FH606" s="685"/>
      <c r="FI606" s="685"/>
      <c r="FJ606" s="685"/>
      <c r="FK606" s="685"/>
      <c r="FL606" s="685"/>
      <c r="FM606" s="685"/>
      <c r="FN606" s="685"/>
      <c r="FO606" s="685"/>
      <c r="FP606" s="685"/>
      <c r="FQ606" s="685"/>
      <c r="FR606" s="685"/>
      <c r="FS606" s="685"/>
      <c r="FT606" s="685"/>
      <c r="FU606" s="685"/>
      <c r="FV606" s="685"/>
      <c r="FW606" s="685"/>
      <c r="FX606" s="685"/>
      <c r="FY606" s="685"/>
      <c r="FZ606" s="685"/>
      <c r="GA606" s="685"/>
      <c r="GB606" s="685"/>
      <c r="GC606" s="685"/>
      <c r="GD606" s="685"/>
      <c r="GE606" s="685"/>
      <c r="GF606" s="685"/>
      <c r="GG606" s="685"/>
      <c r="GH606" s="685"/>
      <c r="GI606" s="685"/>
      <c r="GJ606" s="685"/>
      <c r="GK606" s="685"/>
      <c r="GL606" s="685"/>
      <c r="GM606" s="685"/>
      <c r="GN606" s="685"/>
      <c r="GO606" s="685"/>
      <c r="GP606" s="685"/>
      <c r="GQ606" s="685"/>
      <c r="GR606" s="685"/>
      <c r="GS606" s="685"/>
      <c r="GT606" s="685"/>
      <c r="GU606" s="685"/>
      <c r="GV606" s="685"/>
      <c r="GW606" s="685"/>
      <c r="GX606" s="685"/>
      <c r="GY606" s="685"/>
      <c r="GZ606" s="685"/>
      <c r="HA606" s="685"/>
      <c r="HB606" s="685"/>
      <c r="HC606" s="685"/>
      <c r="HD606" s="685"/>
      <c r="HE606" s="685"/>
      <c r="HF606" s="685"/>
      <c r="HG606" s="685"/>
      <c r="HH606" s="685"/>
      <c r="HI606" s="685"/>
      <c r="HJ606" s="685"/>
      <c r="HK606" s="685"/>
      <c r="HL606" s="685"/>
      <c r="HM606" s="685"/>
      <c r="HN606" s="685"/>
      <c r="HO606" s="685"/>
      <c r="HP606" s="685"/>
      <c r="HQ606" s="685"/>
      <c r="HR606" s="685"/>
      <c r="HS606" s="685"/>
      <c r="HT606" s="685"/>
      <c r="HU606" s="685"/>
      <c r="HV606" s="685"/>
      <c r="HW606" s="685"/>
      <c r="HX606" s="685"/>
      <c r="HY606" s="685"/>
      <c r="HZ606" s="685"/>
      <c r="IA606" s="685"/>
      <c r="IB606" s="685"/>
      <c r="IC606" s="685"/>
      <c r="ID606" s="685"/>
      <c r="IE606" s="685"/>
      <c r="IF606" s="685"/>
      <c r="IG606" s="685"/>
    </row>
    <row r="607" spans="1:241" ht="21" hidden="1" customHeight="1">
      <c r="B607" s="679"/>
      <c r="C607" s="679"/>
      <c r="D607" s="680"/>
      <c r="E607" s="679"/>
      <c r="F607" s="679"/>
      <c r="G607" s="678" t="s">
        <v>884</v>
      </c>
      <c r="H607" s="1941"/>
      <c r="I607" s="1942"/>
      <c r="J607" s="1943"/>
      <c r="K607" s="223"/>
      <c r="L607" s="237"/>
      <c r="M607" s="7" t="e">
        <f>(IF(#REF!&lt;&gt;0,$M$2,IF(#REF!&lt;&gt;0,$M$2,"")))</f>
        <v>#REF!</v>
      </c>
      <c r="N607" s="518"/>
    </row>
    <row r="608" spans="1:241" hidden="1">
      <c r="B608" s="681"/>
      <c r="C608" s="681"/>
      <c r="D608" s="682"/>
      <c r="E608" s="681"/>
      <c r="F608" s="681"/>
      <c r="G608" s="681"/>
      <c r="H608" s="681"/>
      <c r="I608" s="681"/>
      <c r="J608" s="681"/>
      <c r="K608" s="681"/>
      <c r="L608" s="681"/>
      <c r="M608" s="681"/>
      <c r="N608" s="681"/>
    </row>
    <row r="609" spans="2:14" hidden="1">
      <c r="B609" s="108"/>
      <c r="C609" s="108"/>
      <c r="D609" s="683"/>
      <c r="E609" s="108"/>
      <c r="F609" s="108"/>
      <c r="G609" s="108"/>
      <c r="H609" s="108"/>
      <c r="I609" s="108"/>
      <c r="J609" s="108"/>
      <c r="K609" s="108"/>
      <c r="L609" s="108"/>
      <c r="M609" s="108"/>
      <c r="N609" s="108"/>
    </row>
    <row r="610" spans="2:14" hidden="1">
      <c r="N610" s="2"/>
    </row>
    <row r="611" spans="2:14" hidden="1">
      <c r="B611" s="6"/>
      <c r="C611" s="6"/>
      <c r="D611" s="521"/>
      <c r="E611" s="38"/>
      <c r="F611" s="38"/>
      <c r="G611" s="38"/>
      <c r="H611" s="38"/>
      <c r="I611" s="38"/>
      <c r="J611" s="38"/>
      <c r="K611" s="38"/>
      <c r="L611" s="38"/>
      <c r="M611" s="7" t="str">
        <f>(IF($E744&lt;&gt;0,$M$2,IF($L744&lt;&gt;0,$M$2,"")))</f>
        <v/>
      </c>
    </row>
    <row r="612" spans="2:14" hidden="1">
      <c r="B612" s="6"/>
      <c r="C612" s="1365"/>
      <c r="D612" s="1366"/>
      <c r="E612" s="38"/>
      <c r="F612" s="38"/>
      <c r="G612" s="38"/>
      <c r="H612" s="38"/>
      <c r="I612" s="38"/>
      <c r="J612" s="38"/>
      <c r="K612" s="38"/>
      <c r="L612" s="38"/>
      <c r="M612" s="7" t="str">
        <f>(IF($E744&lt;&gt;0,$M$2,IF($L744&lt;&gt;0,$M$2,"")))</f>
        <v/>
      </c>
    </row>
    <row r="613" spans="2:14" hidden="1">
      <c r="B613" s="1870" t="str">
        <f>$B$7</f>
        <v>ОТЧЕТНИ ДАННИ ПО ЕБК ЗА ИЗПЪЛНЕНИЕТО НА БЮДЖЕТА</v>
      </c>
      <c r="C613" s="1871"/>
      <c r="D613" s="1871"/>
      <c r="E613" s="242"/>
      <c r="F613" s="242"/>
      <c r="G613" s="237"/>
      <c r="H613" s="237"/>
      <c r="I613" s="237"/>
      <c r="J613" s="237"/>
      <c r="K613" s="237"/>
      <c r="L613" s="237"/>
      <c r="M613" s="7" t="str">
        <f>(IF($E744&lt;&gt;0,$M$2,IF($L744&lt;&gt;0,$M$2,"")))</f>
        <v/>
      </c>
    </row>
    <row r="614" spans="2:14" hidden="1">
      <c r="B614" s="228"/>
      <c r="C614" s="391"/>
      <c r="D614" s="400"/>
      <c r="E614" s="406" t="s">
        <v>464</v>
      </c>
      <c r="F614" s="406" t="s">
        <v>835</v>
      </c>
      <c r="G614" s="237"/>
      <c r="H614" s="1362" t="s">
        <v>1251</v>
      </c>
      <c r="I614" s="1363"/>
      <c r="J614" s="1364"/>
      <c r="K614" s="237"/>
      <c r="L614" s="237"/>
      <c r="M614" s="7" t="str">
        <f>(IF($E744&lt;&gt;0,$M$2,IF($L744&lt;&gt;0,$M$2,"")))</f>
        <v/>
      </c>
    </row>
    <row r="615" spans="2:14" ht="18.75" hidden="1">
      <c r="B615" s="1872" t="str">
        <f>$B$9</f>
        <v>ДГ ЩАСТЛИВО ДЕТСТВО</v>
      </c>
      <c r="C615" s="1873"/>
      <c r="D615" s="1874"/>
      <c r="E615" s="115">
        <f>$E$9</f>
        <v>43831</v>
      </c>
      <c r="F615" s="226" t="str">
        <f>$F$9</f>
        <v>30.06.2020</v>
      </c>
      <c r="G615" s="237"/>
      <c r="H615" s="237"/>
      <c r="I615" s="237"/>
      <c r="J615" s="237"/>
      <c r="K615" s="237"/>
      <c r="L615" s="237"/>
      <c r="M615" s="7" t="str">
        <f>(IF($E744&lt;&gt;0,$M$2,IF($L744&lt;&gt;0,$M$2,"")))</f>
        <v/>
      </c>
    </row>
    <row r="616" spans="2:14" hidden="1">
      <c r="B616" s="227" t="str">
        <f>$B$10</f>
        <v>(наименование на разпоредителя с бюджет)</v>
      </c>
      <c r="C616" s="228"/>
      <c r="D616" s="229"/>
      <c r="E616" s="237"/>
      <c r="F616" s="237"/>
      <c r="G616" s="237"/>
      <c r="H616" s="237"/>
      <c r="I616" s="237"/>
      <c r="J616" s="237"/>
      <c r="K616" s="237"/>
      <c r="L616" s="237"/>
      <c r="M616" s="7" t="str">
        <f>(IF($E744&lt;&gt;0,$M$2,IF($L744&lt;&gt;0,$M$2,"")))</f>
        <v/>
      </c>
    </row>
    <row r="617" spans="2:14" hidden="1">
      <c r="B617" s="227"/>
      <c r="C617" s="228"/>
      <c r="D617" s="229"/>
      <c r="E617" s="237"/>
      <c r="F617" s="237"/>
      <c r="G617" s="237"/>
      <c r="H617" s="237"/>
      <c r="I617" s="237"/>
      <c r="J617" s="237"/>
      <c r="K617" s="237"/>
      <c r="L617" s="237"/>
      <c r="M617" s="7" t="str">
        <f>(IF($E744&lt;&gt;0,$M$2,IF($L744&lt;&gt;0,$M$2,"")))</f>
        <v/>
      </c>
    </row>
    <row r="618" spans="2:14" ht="19.5" hidden="1">
      <c r="B618" s="1875" t="str">
        <f>$B$12</f>
        <v>Раковски</v>
      </c>
      <c r="C618" s="1876"/>
      <c r="D618" s="1877"/>
      <c r="E618" s="410" t="s">
        <v>890</v>
      </c>
      <c r="F618" s="1360" t="str">
        <f>$F$12</f>
        <v>6611</v>
      </c>
      <c r="G618" s="237"/>
      <c r="H618" s="237"/>
      <c r="I618" s="237"/>
      <c r="J618" s="237"/>
      <c r="K618" s="237"/>
      <c r="L618" s="237"/>
      <c r="M618" s="7" t="str">
        <f>(IF($E744&lt;&gt;0,$M$2,IF($L744&lt;&gt;0,$M$2,"")))</f>
        <v/>
      </c>
    </row>
    <row r="619" spans="2:14" hidden="1">
      <c r="B619" s="233" t="str">
        <f>$B$13</f>
        <v>(наименование на първостепенния разпоредител с бюджет)</v>
      </c>
      <c r="C619" s="228"/>
      <c r="D619" s="229"/>
      <c r="E619" s="1361"/>
      <c r="F619" s="242"/>
      <c r="G619" s="237"/>
      <c r="H619" s="237"/>
      <c r="I619" s="237"/>
      <c r="J619" s="237"/>
      <c r="K619" s="237"/>
      <c r="L619" s="237"/>
      <c r="M619" s="7" t="str">
        <f>(IF($E744&lt;&gt;0,$M$2,IF($L744&lt;&gt;0,$M$2,"")))</f>
        <v/>
      </c>
    </row>
    <row r="620" spans="2:14" ht="19.5" hidden="1">
      <c r="B620" s="236"/>
      <c r="C620" s="237"/>
      <c r="D620" s="124" t="s">
        <v>891</v>
      </c>
      <c r="E620" s="238">
        <f>$E$15</f>
        <v>0</v>
      </c>
      <c r="F620" s="414" t="str">
        <f>$F$15</f>
        <v>БЮДЖЕТ</v>
      </c>
      <c r="G620" s="218"/>
      <c r="H620" s="218"/>
      <c r="I620" s="218"/>
      <c r="J620" s="218"/>
      <c r="K620" s="218"/>
      <c r="L620" s="218"/>
      <c r="M620" s="7" t="str">
        <f>(IF($E744&lt;&gt;0,$M$2,IF($L744&lt;&gt;0,$M$2,"")))</f>
        <v/>
      </c>
    </row>
    <row r="621" spans="2:14" hidden="1">
      <c r="B621" s="228"/>
      <c r="C621" s="391"/>
      <c r="D621" s="400"/>
      <c r="E621" s="237"/>
      <c r="F621" s="409"/>
      <c r="G621" s="409"/>
      <c r="H621" s="409"/>
      <c r="I621" s="409"/>
      <c r="J621" s="409"/>
      <c r="K621" s="409"/>
      <c r="L621" s="1377" t="s">
        <v>465</v>
      </c>
      <c r="M621" s="7" t="str">
        <f>(IF($E744&lt;&gt;0,$M$2,IF($L744&lt;&gt;0,$M$2,"")))</f>
        <v/>
      </c>
    </row>
    <row r="622" spans="2:14" ht="24.95" hidden="1" customHeight="1">
      <c r="B622" s="247"/>
      <c r="C622" s="248"/>
      <c r="D622" s="249" t="s">
        <v>712</v>
      </c>
      <c r="E622" s="1878" t="s">
        <v>2108</v>
      </c>
      <c r="F622" s="1879"/>
      <c r="G622" s="1879"/>
      <c r="H622" s="1880"/>
      <c r="I622" s="1881" t="s">
        <v>2109</v>
      </c>
      <c r="J622" s="1882"/>
      <c r="K622" s="1882"/>
      <c r="L622" s="1883"/>
      <c r="M622" s="7" t="str">
        <f>(IF($E744&lt;&gt;0,$M$2,IF($L744&lt;&gt;0,$M$2,"")))</f>
        <v/>
      </c>
    </row>
    <row r="623" spans="2:14" ht="54.95" hidden="1" customHeight="1" thickBot="1">
      <c r="B623" s="250" t="s">
        <v>62</v>
      </c>
      <c r="C623" s="251" t="s">
        <v>466</v>
      </c>
      <c r="D623" s="252" t="s">
        <v>713</v>
      </c>
      <c r="E623" s="1403" t="str">
        <f>$E$20</f>
        <v>Уточнен план                Общо</v>
      </c>
      <c r="F623" s="1407" t="str">
        <f>$F$20</f>
        <v>държавни дейности</v>
      </c>
      <c r="G623" s="1408" t="str">
        <f>$G$20</f>
        <v>местни дейности</v>
      </c>
      <c r="H623" s="1409" t="str">
        <f>$H$20</f>
        <v>дофинансиране</v>
      </c>
      <c r="I623" s="253" t="str">
        <f>$I$20</f>
        <v>държавни дейности -ОТЧЕТ</v>
      </c>
      <c r="J623" s="254" t="str">
        <f>$J$20</f>
        <v>местни дейности - ОТЧЕТ</v>
      </c>
      <c r="K623" s="255" t="str">
        <f>$K$20</f>
        <v>дофинансиране - ОТЧЕТ</v>
      </c>
      <c r="L623" s="1735" t="str">
        <f>$L$20</f>
        <v>ОТЧЕТ                                    ОБЩО</v>
      </c>
      <c r="M623" s="7" t="str">
        <f>(IF($E744&lt;&gt;0,$M$2,IF($L744&lt;&gt;0,$M$2,"")))</f>
        <v/>
      </c>
    </row>
    <row r="624" spans="2:14" ht="18.75" hidden="1">
      <c r="B624" s="258"/>
      <c r="C624" s="259"/>
      <c r="D624" s="260" t="s">
        <v>743</v>
      </c>
      <c r="E624" s="1455" t="str">
        <f>$E$21</f>
        <v>(1)</v>
      </c>
      <c r="F624" s="143" t="str">
        <f>$F$21</f>
        <v>(2)</v>
      </c>
      <c r="G624" s="144" t="str">
        <f>$G$21</f>
        <v>(3)</v>
      </c>
      <c r="H624" s="145" t="str">
        <f>$H$21</f>
        <v>(4)</v>
      </c>
      <c r="I624" s="261" t="str">
        <f>$I$21</f>
        <v>(5)</v>
      </c>
      <c r="J624" s="262" t="str">
        <f>$J$21</f>
        <v>(6)</v>
      </c>
      <c r="K624" s="263" t="str">
        <f>$K$21</f>
        <v>(7)</v>
      </c>
      <c r="L624" s="264" t="str">
        <f>$L$21</f>
        <v>(8)</v>
      </c>
      <c r="M624" s="7" t="str">
        <f>(IF($E744&lt;&gt;0,$M$2,IF($L744&lt;&gt;0,$M$2,"")))</f>
        <v/>
      </c>
    </row>
    <row r="625" spans="1:14" hidden="1">
      <c r="B625" s="1451"/>
      <c r="C625" s="1598" t="e">
        <f>VLOOKUP(D625,OP_LIST2,2,FALSE)</f>
        <v>#N/A</v>
      </c>
      <c r="D625" s="1458"/>
      <c r="E625" s="389"/>
      <c r="F625" s="1441"/>
      <c r="G625" s="1442"/>
      <c r="H625" s="1443"/>
      <c r="I625" s="1441"/>
      <c r="J625" s="1442"/>
      <c r="K625" s="1443"/>
      <c r="L625" s="1440"/>
      <c r="M625" s="7" t="str">
        <f>(IF($E744&lt;&gt;0,$M$2,IF($L744&lt;&gt;0,$M$2,"")))</f>
        <v/>
      </c>
    </row>
    <row r="626" spans="1:14" hidden="1">
      <c r="B626" s="1454"/>
      <c r="C626" s="1459">
        <f>VLOOKUP(D627,EBK_DEIN2,2,FALSE)</f>
        <v>1117</v>
      </c>
      <c r="D626" s="1458" t="s">
        <v>792</v>
      </c>
      <c r="E626" s="389"/>
      <c r="F626" s="1444"/>
      <c r="G626" s="1445"/>
      <c r="H626" s="1446"/>
      <c r="I626" s="1444"/>
      <c r="J626" s="1445"/>
      <c r="K626" s="1446"/>
      <c r="L626" s="1440"/>
      <c r="M626" s="7" t="str">
        <f>(IF($E744&lt;&gt;0,$M$2,IF($L744&lt;&gt;0,$M$2,"")))</f>
        <v/>
      </c>
    </row>
    <row r="627" spans="1:14" hidden="1">
      <c r="B627" s="1450"/>
      <c r="C627" s="1587">
        <f>+C626</f>
        <v>1117</v>
      </c>
      <c r="D627" s="1452" t="s">
        <v>387</v>
      </c>
      <c r="E627" s="389"/>
      <c r="F627" s="1444"/>
      <c r="G627" s="1445"/>
      <c r="H627" s="1446"/>
      <c r="I627" s="1444"/>
      <c r="J627" s="1445"/>
      <c r="K627" s="1446"/>
      <c r="L627" s="1440"/>
      <c r="M627" s="7" t="str">
        <f>(IF($E744&lt;&gt;0,$M$2,IF($L744&lt;&gt;0,$M$2,"")))</f>
        <v/>
      </c>
    </row>
    <row r="628" spans="1:14" hidden="1">
      <c r="B628" s="1456"/>
      <c r="C628" s="1453"/>
      <c r="D628" s="1457" t="s">
        <v>714</v>
      </c>
      <c r="E628" s="389"/>
      <c r="F628" s="1447"/>
      <c r="G628" s="1448"/>
      <c r="H628" s="1449"/>
      <c r="I628" s="1447"/>
      <c r="J628" s="1448"/>
      <c r="K628" s="1449"/>
      <c r="L628" s="1440"/>
      <c r="M628" s="7" t="str">
        <f>(IF($E744&lt;&gt;0,$M$2,IF($L744&lt;&gt;0,$M$2,"")))</f>
        <v/>
      </c>
    </row>
    <row r="629" spans="1:14" hidden="1">
      <c r="B629" s="272">
        <v>100</v>
      </c>
      <c r="C629" s="1884" t="s">
        <v>744</v>
      </c>
      <c r="D629" s="1885"/>
      <c r="E629" s="273">
        <f t="shared" ref="E629:L629" si="134">SUM(E630:E631)</f>
        <v>0</v>
      </c>
      <c r="F629" s="274">
        <f t="shared" si="134"/>
        <v>0</v>
      </c>
      <c r="G629" s="275">
        <f t="shared" si="134"/>
        <v>0</v>
      </c>
      <c r="H629" s="276">
        <f>SUM(H630:H631)</f>
        <v>0</v>
      </c>
      <c r="I629" s="274">
        <f t="shared" si="134"/>
        <v>0</v>
      </c>
      <c r="J629" s="275">
        <f t="shared" si="134"/>
        <v>0</v>
      </c>
      <c r="K629" s="276">
        <f t="shared" si="134"/>
        <v>0</v>
      </c>
      <c r="L629" s="273">
        <f t="shared" si="134"/>
        <v>0</v>
      </c>
      <c r="M629" s="12" t="str">
        <f>(IF($E629&lt;&gt;0,$M$2,IF($L629&lt;&gt;0,$M$2,"")))</f>
        <v/>
      </c>
      <c r="N629" s="13"/>
    </row>
    <row r="630" spans="1:14" hidden="1">
      <c r="B630" s="278"/>
      <c r="C630" s="279">
        <v>101</v>
      </c>
      <c r="D630" s="280" t="s">
        <v>745</v>
      </c>
      <c r="E630" s="281">
        <f>F630+G630+H630</f>
        <v>0</v>
      </c>
      <c r="F630" s="152"/>
      <c r="G630" s="153"/>
      <c r="H630" s="1418"/>
      <c r="I630" s="152"/>
      <c r="J630" s="153"/>
      <c r="K630" s="1418"/>
      <c r="L630" s="281">
        <f>I630+J630+K630</f>
        <v>0</v>
      </c>
      <c r="M630" s="12" t="str">
        <f t="shared" ref="M630:M696" si="135">(IF($E630&lt;&gt;0,$M$2,IF($L630&lt;&gt;0,$M$2,"")))</f>
        <v/>
      </c>
      <c r="N630" s="13"/>
    </row>
    <row r="631" spans="1:14" hidden="1">
      <c r="A631" s="10"/>
      <c r="B631" s="278"/>
      <c r="C631" s="285">
        <v>102</v>
      </c>
      <c r="D631" s="286" t="s">
        <v>746</v>
      </c>
      <c r="E631" s="287">
        <f>F631+G631+H631</f>
        <v>0</v>
      </c>
      <c r="F631" s="173"/>
      <c r="G631" s="174"/>
      <c r="H631" s="1421"/>
      <c r="I631" s="173"/>
      <c r="J631" s="174"/>
      <c r="K631" s="1421"/>
      <c r="L631" s="287">
        <f>I631+J631+K631</f>
        <v>0</v>
      </c>
      <c r="M631" s="12" t="str">
        <f t="shared" si="135"/>
        <v/>
      </c>
      <c r="N631" s="13"/>
    </row>
    <row r="632" spans="1:14" hidden="1">
      <c r="A632" s="10"/>
      <c r="B632" s="272">
        <v>200</v>
      </c>
      <c r="C632" s="1864" t="s">
        <v>747</v>
      </c>
      <c r="D632" s="1865"/>
      <c r="E632" s="273">
        <f t="shared" ref="E632:L632" si="136">SUM(E633:E637)</f>
        <v>0</v>
      </c>
      <c r="F632" s="274">
        <f t="shared" si="136"/>
        <v>0</v>
      </c>
      <c r="G632" s="275">
        <f t="shared" si="136"/>
        <v>0</v>
      </c>
      <c r="H632" s="276">
        <f>SUM(H633:H637)</f>
        <v>0</v>
      </c>
      <c r="I632" s="274">
        <f t="shared" si="136"/>
        <v>0</v>
      </c>
      <c r="J632" s="275">
        <f t="shared" si="136"/>
        <v>0</v>
      </c>
      <c r="K632" s="276">
        <f t="shared" si="136"/>
        <v>0</v>
      </c>
      <c r="L632" s="273">
        <f t="shared" si="136"/>
        <v>0</v>
      </c>
      <c r="M632" s="12" t="str">
        <f t="shared" si="135"/>
        <v/>
      </c>
      <c r="N632" s="13"/>
    </row>
    <row r="633" spans="1:14" hidden="1">
      <c r="A633" s="10"/>
      <c r="B633" s="291"/>
      <c r="C633" s="279">
        <v>201</v>
      </c>
      <c r="D633" s="280" t="s">
        <v>748</v>
      </c>
      <c r="E633" s="281">
        <f>F633+G633+H633</f>
        <v>0</v>
      </c>
      <c r="F633" s="152"/>
      <c r="G633" s="153"/>
      <c r="H633" s="1418"/>
      <c r="I633" s="152"/>
      <c r="J633" s="153"/>
      <c r="K633" s="1418"/>
      <c r="L633" s="281">
        <f>I633+J633+K633</f>
        <v>0</v>
      </c>
      <c r="M633" s="12" t="str">
        <f t="shared" si="135"/>
        <v/>
      </c>
      <c r="N633" s="13"/>
    </row>
    <row r="634" spans="1:14" hidden="1">
      <c r="A634" s="10"/>
      <c r="B634" s="292"/>
      <c r="C634" s="293">
        <v>202</v>
      </c>
      <c r="D634" s="294" t="s">
        <v>749</v>
      </c>
      <c r="E634" s="295">
        <f>F634+G634+H634</f>
        <v>0</v>
      </c>
      <c r="F634" s="158"/>
      <c r="G634" s="159"/>
      <c r="H634" s="1420"/>
      <c r="I634" s="158"/>
      <c r="J634" s="159"/>
      <c r="K634" s="1420"/>
      <c r="L634" s="295">
        <f>I634+J634+K634</f>
        <v>0</v>
      </c>
      <c r="M634" s="12" t="str">
        <f t="shared" si="135"/>
        <v/>
      </c>
      <c r="N634" s="13"/>
    </row>
    <row r="635" spans="1:14" ht="31.5" hidden="1">
      <c r="A635" s="10"/>
      <c r="B635" s="299"/>
      <c r="C635" s="293">
        <v>205</v>
      </c>
      <c r="D635" s="294" t="s">
        <v>595</v>
      </c>
      <c r="E635" s="295">
        <f>F635+G635+H635</f>
        <v>0</v>
      </c>
      <c r="F635" s="158"/>
      <c r="G635" s="159"/>
      <c r="H635" s="1420"/>
      <c r="I635" s="158"/>
      <c r="J635" s="159"/>
      <c r="K635" s="1420"/>
      <c r="L635" s="295">
        <f>I635+J635+K635</f>
        <v>0</v>
      </c>
      <c r="M635" s="12" t="str">
        <f t="shared" si="135"/>
        <v/>
      </c>
      <c r="N635" s="13"/>
    </row>
    <row r="636" spans="1:14" hidden="1">
      <c r="A636" s="10"/>
      <c r="B636" s="299"/>
      <c r="C636" s="293">
        <v>208</v>
      </c>
      <c r="D636" s="300" t="s">
        <v>596</v>
      </c>
      <c r="E636" s="295">
        <f>F636+G636+H636</f>
        <v>0</v>
      </c>
      <c r="F636" s="158"/>
      <c r="G636" s="159"/>
      <c r="H636" s="1420"/>
      <c r="I636" s="158"/>
      <c r="J636" s="159"/>
      <c r="K636" s="1420"/>
      <c r="L636" s="295">
        <f>I636+J636+K636</f>
        <v>0</v>
      </c>
      <c r="M636" s="12" t="str">
        <f t="shared" si="135"/>
        <v/>
      </c>
      <c r="N636" s="13"/>
    </row>
    <row r="637" spans="1:14" hidden="1">
      <c r="A637" s="10"/>
      <c r="B637" s="291"/>
      <c r="C637" s="285">
        <v>209</v>
      </c>
      <c r="D637" s="301" t="s">
        <v>597</v>
      </c>
      <c r="E637" s="287">
        <f>F637+G637+H637</f>
        <v>0</v>
      </c>
      <c r="F637" s="173"/>
      <c r="G637" s="174"/>
      <c r="H637" s="1421"/>
      <c r="I637" s="173"/>
      <c r="J637" s="174"/>
      <c r="K637" s="1421"/>
      <c r="L637" s="287">
        <f>I637+J637+K637</f>
        <v>0</v>
      </c>
      <c r="M637" s="12" t="str">
        <f t="shared" si="135"/>
        <v/>
      </c>
      <c r="N637" s="13"/>
    </row>
    <row r="638" spans="1:14" hidden="1">
      <c r="A638" s="10"/>
      <c r="B638" s="272">
        <v>500</v>
      </c>
      <c r="C638" s="1866" t="s">
        <v>193</v>
      </c>
      <c r="D638" s="1867"/>
      <c r="E638" s="273">
        <f t="shared" ref="E638:L638" si="137">SUM(E639:E645)</f>
        <v>0</v>
      </c>
      <c r="F638" s="274">
        <f t="shared" si="137"/>
        <v>0</v>
      </c>
      <c r="G638" s="275">
        <f t="shared" si="137"/>
        <v>0</v>
      </c>
      <c r="H638" s="276">
        <f>SUM(H639:H645)</f>
        <v>0</v>
      </c>
      <c r="I638" s="274">
        <f t="shared" si="137"/>
        <v>0</v>
      </c>
      <c r="J638" s="275">
        <f t="shared" si="137"/>
        <v>0</v>
      </c>
      <c r="K638" s="276">
        <f t="shared" si="137"/>
        <v>0</v>
      </c>
      <c r="L638" s="273">
        <f t="shared" si="137"/>
        <v>0</v>
      </c>
      <c r="M638" s="12" t="str">
        <f t="shared" si="135"/>
        <v/>
      </c>
      <c r="N638" s="13"/>
    </row>
    <row r="639" spans="1:14" ht="18" hidden="1" customHeight="1">
      <c r="A639" s="10"/>
      <c r="B639" s="291"/>
      <c r="C639" s="302">
        <v>551</v>
      </c>
      <c r="D639" s="303" t="s">
        <v>194</v>
      </c>
      <c r="E639" s="281">
        <f t="shared" ref="E639:E646" si="138">F639+G639+H639</f>
        <v>0</v>
      </c>
      <c r="F639" s="152"/>
      <c r="G639" s="153"/>
      <c r="H639" s="1418"/>
      <c r="I639" s="152"/>
      <c r="J639" s="153"/>
      <c r="K639" s="1418"/>
      <c r="L639" s="281">
        <f t="shared" ref="L639:L646" si="139">I639+J639+K639</f>
        <v>0</v>
      </c>
      <c r="M639" s="12" t="str">
        <f t="shared" si="135"/>
        <v/>
      </c>
      <c r="N639" s="13"/>
    </row>
    <row r="640" spans="1:14" hidden="1">
      <c r="A640" s="10"/>
      <c r="B640" s="291"/>
      <c r="C640" s="304">
        <v>552</v>
      </c>
      <c r="D640" s="305" t="s">
        <v>909</v>
      </c>
      <c r="E640" s="295">
        <f t="shared" si="138"/>
        <v>0</v>
      </c>
      <c r="F640" s="158"/>
      <c r="G640" s="159"/>
      <c r="H640" s="1420"/>
      <c r="I640" s="158"/>
      <c r="J640" s="159"/>
      <c r="K640" s="1420"/>
      <c r="L640" s="295">
        <f t="shared" si="139"/>
        <v>0</v>
      </c>
      <c r="M640" s="12" t="str">
        <f t="shared" si="135"/>
        <v/>
      </c>
      <c r="N640" s="13"/>
    </row>
    <row r="641" spans="1:14" hidden="1">
      <c r="A641" s="10"/>
      <c r="B641" s="306"/>
      <c r="C641" s="304">
        <v>558</v>
      </c>
      <c r="D641" s="307" t="s">
        <v>871</v>
      </c>
      <c r="E641" s="295">
        <f>F641+G641+H641</f>
        <v>0</v>
      </c>
      <c r="F641" s="488">
        <v>0</v>
      </c>
      <c r="G641" s="489">
        <v>0</v>
      </c>
      <c r="H641" s="160">
        <v>0</v>
      </c>
      <c r="I641" s="488">
        <v>0</v>
      </c>
      <c r="J641" s="489">
        <v>0</v>
      </c>
      <c r="K641" s="160">
        <v>0</v>
      </c>
      <c r="L641" s="295">
        <f>I641+J641+K641</f>
        <v>0</v>
      </c>
      <c r="M641" s="12" t="str">
        <f t="shared" si="135"/>
        <v/>
      </c>
      <c r="N641" s="13"/>
    </row>
    <row r="642" spans="1:14" hidden="1">
      <c r="A642" s="10"/>
      <c r="B642" s="306"/>
      <c r="C642" s="304">
        <v>560</v>
      </c>
      <c r="D642" s="307" t="s">
        <v>195</v>
      </c>
      <c r="E642" s="295">
        <f t="shared" si="138"/>
        <v>0</v>
      </c>
      <c r="F642" s="158"/>
      <c r="G642" s="159"/>
      <c r="H642" s="1420"/>
      <c r="I642" s="158"/>
      <c r="J642" s="159"/>
      <c r="K642" s="1420"/>
      <c r="L642" s="295">
        <f t="shared" si="139"/>
        <v>0</v>
      </c>
      <c r="M642" s="12" t="str">
        <f t="shared" si="135"/>
        <v/>
      </c>
      <c r="N642" s="13"/>
    </row>
    <row r="643" spans="1:14" hidden="1">
      <c r="A643" s="10"/>
      <c r="B643" s="306"/>
      <c r="C643" s="304">
        <v>580</v>
      </c>
      <c r="D643" s="305" t="s">
        <v>196</v>
      </c>
      <c r="E643" s="295">
        <f t="shared" si="138"/>
        <v>0</v>
      </c>
      <c r="F643" s="158"/>
      <c r="G643" s="159"/>
      <c r="H643" s="1420"/>
      <c r="I643" s="158"/>
      <c r="J643" s="159"/>
      <c r="K643" s="1420"/>
      <c r="L643" s="295">
        <f t="shared" si="139"/>
        <v>0</v>
      </c>
      <c r="M643" s="12" t="str">
        <f t="shared" si="135"/>
        <v/>
      </c>
      <c r="N643" s="13"/>
    </row>
    <row r="644" spans="1:14" hidden="1">
      <c r="A644" s="10"/>
      <c r="B644" s="291"/>
      <c r="C644" s="304">
        <v>588</v>
      </c>
      <c r="D644" s="305" t="s">
        <v>873</v>
      </c>
      <c r="E644" s="295">
        <f>F644+G644+H644</f>
        <v>0</v>
      </c>
      <c r="F644" s="488">
        <v>0</v>
      </c>
      <c r="G644" s="489">
        <v>0</v>
      </c>
      <c r="H644" s="160">
        <v>0</v>
      </c>
      <c r="I644" s="488">
        <v>0</v>
      </c>
      <c r="J644" s="489">
        <v>0</v>
      </c>
      <c r="K644" s="160">
        <v>0</v>
      </c>
      <c r="L644" s="295">
        <f>I644+J644+K644</f>
        <v>0</v>
      </c>
      <c r="M644" s="12" t="str">
        <f t="shared" si="135"/>
        <v/>
      </c>
      <c r="N644" s="13"/>
    </row>
    <row r="645" spans="1:14" ht="31.5" hidden="1">
      <c r="A645" s="10"/>
      <c r="B645" s="291"/>
      <c r="C645" s="308">
        <v>590</v>
      </c>
      <c r="D645" s="309" t="s">
        <v>197</v>
      </c>
      <c r="E645" s="287">
        <f t="shared" si="138"/>
        <v>0</v>
      </c>
      <c r="F645" s="173"/>
      <c r="G645" s="174"/>
      <c r="H645" s="1421"/>
      <c r="I645" s="173"/>
      <c r="J645" s="174"/>
      <c r="K645" s="1421"/>
      <c r="L645" s="287">
        <f t="shared" si="139"/>
        <v>0</v>
      </c>
      <c r="M645" s="12" t="str">
        <f t="shared" si="135"/>
        <v/>
      </c>
      <c r="N645" s="13"/>
    </row>
    <row r="646" spans="1:14" hidden="1">
      <c r="A646" s="22">
        <v>5</v>
      </c>
      <c r="B646" s="272">
        <v>800</v>
      </c>
      <c r="C646" s="1868" t="s">
        <v>198</v>
      </c>
      <c r="D646" s="1869"/>
      <c r="E646" s="310">
        <f t="shared" si="138"/>
        <v>0</v>
      </c>
      <c r="F646" s="1422"/>
      <c r="G646" s="1423"/>
      <c r="H646" s="1424"/>
      <c r="I646" s="1422"/>
      <c r="J646" s="1423"/>
      <c r="K646" s="1424"/>
      <c r="L646" s="310">
        <f t="shared" si="139"/>
        <v>0</v>
      </c>
      <c r="M646" s="12" t="str">
        <f t="shared" si="135"/>
        <v/>
      </c>
      <c r="N646" s="13"/>
    </row>
    <row r="647" spans="1:14" hidden="1">
      <c r="A647" s="23">
        <v>10</v>
      </c>
      <c r="B647" s="272">
        <v>1000</v>
      </c>
      <c r="C647" s="1864" t="s">
        <v>199</v>
      </c>
      <c r="D647" s="1865"/>
      <c r="E647" s="310">
        <f t="shared" ref="E647:L647" si="140">SUM(E648:E664)</f>
        <v>0</v>
      </c>
      <c r="F647" s="274">
        <f t="shared" si="140"/>
        <v>0</v>
      </c>
      <c r="G647" s="275">
        <f t="shared" si="140"/>
        <v>0</v>
      </c>
      <c r="H647" s="276">
        <f>SUM(H648:H664)</f>
        <v>0</v>
      </c>
      <c r="I647" s="274">
        <f t="shared" si="140"/>
        <v>0</v>
      </c>
      <c r="J647" s="275">
        <f t="shared" si="140"/>
        <v>0</v>
      </c>
      <c r="K647" s="276">
        <f t="shared" si="140"/>
        <v>0</v>
      </c>
      <c r="L647" s="310">
        <f t="shared" si="140"/>
        <v>0</v>
      </c>
      <c r="M647" s="12" t="str">
        <f t="shared" si="135"/>
        <v/>
      </c>
      <c r="N647" s="13"/>
    </row>
    <row r="648" spans="1:14" hidden="1">
      <c r="A648" s="23">
        <v>15</v>
      </c>
      <c r="B648" s="292"/>
      <c r="C648" s="279">
        <v>1011</v>
      </c>
      <c r="D648" s="311" t="s">
        <v>200</v>
      </c>
      <c r="E648" s="281">
        <f t="shared" ref="E648:E664" si="141">F648+G648+H648</f>
        <v>0</v>
      </c>
      <c r="F648" s="152"/>
      <c r="G648" s="153"/>
      <c r="H648" s="1418"/>
      <c r="I648" s="152"/>
      <c r="J648" s="153"/>
      <c r="K648" s="1418"/>
      <c r="L648" s="281">
        <f t="shared" ref="L648:L664" si="142">I648+J648+K648</f>
        <v>0</v>
      </c>
      <c r="M648" s="12" t="str">
        <f t="shared" si="135"/>
        <v/>
      </c>
      <c r="N648" s="13"/>
    </row>
    <row r="649" spans="1:14" hidden="1">
      <c r="A649" s="22">
        <v>35</v>
      </c>
      <c r="B649" s="292"/>
      <c r="C649" s="293">
        <v>1012</v>
      </c>
      <c r="D649" s="294" t="s">
        <v>201</v>
      </c>
      <c r="E649" s="295">
        <f t="shared" si="141"/>
        <v>0</v>
      </c>
      <c r="F649" s="158"/>
      <c r="G649" s="159"/>
      <c r="H649" s="1420"/>
      <c r="I649" s="158"/>
      <c r="J649" s="159"/>
      <c r="K649" s="1420"/>
      <c r="L649" s="295">
        <f t="shared" si="142"/>
        <v>0</v>
      </c>
      <c r="M649" s="12" t="str">
        <f t="shared" si="135"/>
        <v/>
      </c>
      <c r="N649" s="13"/>
    </row>
    <row r="650" spans="1:14" hidden="1">
      <c r="A650" s="23">
        <v>40</v>
      </c>
      <c r="B650" s="292"/>
      <c r="C650" s="293">
        <v>1013</v>
      </c>
      <c r="D650" s="294" t="s">
        <v>202</v>
      </c>
      <c r="E650" s="295">
        <f t="shared" si="141"/>
        <v>0</v>
      </c>
      <c r="F650" s="158"/>
      <c r="G650" s="159"/>
      <c r="H650" s="1420"/>
      <c r="I650" s="158"/>
      <c r="J650" s="159"/>
      <c r="K650" s="1420"/>
      <c r="L650" s="295">
        <f t="shared" si="142"/>
        <v>0</v>
      </c>
      <c r="M650" s="12" t="str">
        <f t="shared" si="135"/>
        <v/>
      </c>
      <c r="N650" s="13"/>
    </row>
    <row r="651" spans="1:14" hidden="1">
      <c r="A651" s="23">
        <v>45</v>
      </c>
      <c r="B651" s="292"/>
      <c r="C651" s="293">
        <v>1014</v>
      </c>
      <c r="D651" s="294" t="s">
        <v>203</v>
      </c>
      <c r="E651" s="295">
        <f t="shared" si="141"/>
        <v>0</v>
      </c>
      <c r="F651" s="158"/>
      <c r="G651" s="159"/>
      <c r="H651" s="1420"/>
      <c r="I651" s="158"/>
      <c r="J651" s="159"/>
      <c r="K651" s="1420"/>
      <c r="L651" s="295">
        <f t="shared" si="142"/>
        <v>0</v>
      </c>
      <c r="M651" s="12" t="str">
        <f t="shared" si="135"/>
        <v/>
      </c>
      <c r="N651" s="13"/>
    </row>
    <row r="652" spans="1:14" hidden="1">
      <c r="A652" s="23">
        <v>50</v>
      </c>
      <c r="B652" s="292"/>
      <c r="C652" s="293">
        <v>1015</v>
      </c>
      <c r="D652" s="294" t="s">
        <v>204</v>
      </c>
      <c r="E652" s="295">
        <f t="shared" si="141"/>
        <v>0</v>
      </c>
      <c r="F652" s="158"/>
      <c r="G652" s="159"/>
      <c r="H652" s="1420"/>
      <c r="I652" s="158"/>
      <c r="J652" s="159"/>
      <c r="K652" s="1420"/>
      <c r="L652" s="295">
        <f t="shared" si="142"/>
        <v>0</v>
      </c>
      <c r="M652" s="12" t="str">
        <f t="shared" si="135"/>
        <v/>
      </c>
      <c r="N652" s="13"/>
    </row>
    <row r="653" spans="1:14" hidden="1">
      <c r="A653" s="23">
        <v>55</v>
      </c>
      <c r="B653" s="292"/>
      <c r="C653" s="312">
        <v>1016</v>
      </c>
      <c r="D653" s="313" t="s">
        <v>205</v>
      </c>
      <c r="E653" s="314">
        <f t="shared" si="141"/>
        <v>0</v>
      </c>
      <c r="F653" s="164"/>
      <c r="G653" s="165"/>
      <c r="H653" s="1419"/>
      <c r="I653" s="164"/>
      <c r="J653" s="165"/>
      <c r="K653" s="1419"/>
      <c r="L653" s="314">
        <f t="shared" si="142"/>
        <v>0</v>
      </c>
      <c r="M653" s="12" t="str">
        <f t="shared" si="135"/>
        <v/>
      </c>
      <c r="N653" s="13"/>
    </row>
    <row r="654" spans="1:14" hidden="1">
      <c r="A654" s="23">
        <v>60</v>
      </c>
      <c r="B654" s="278"/>
      <c r="C654" s="318">
        <v>1020</v>
      </c>
      <c r="D654" s="319" t="s">
        <v>206</v>
      </c>
      <c r="E654" s="320">
        <f t="shared" si="141"/>
        <v>0</v>
      </c>
      <c r="F654" s="454"/>
      <c r="G654" s="455"/>
      <c r="H654" s="1428"/>
      <c r="I654" s="454"/>
      <c r="J654" s="455"/>
      <c r="K654" s="1428"/>
      <c r="L654" s="320">
        <f t="shared" si="142"/>
        <v>0</v>
      </c>
      <c r="M654" s="12" t="str">
        <f t="shared" si="135"/>
        <v/>
      </c>
      <c r="N654" s="13"/>
    </row>
    <row r="655" spans="1:14" hidden="1">
      <c r="A655" s="22">
        <v>65</v>
      </c>
      <c r="B655" s="292"/>
      <c r="C655" s="324">
        <v>1030</v>
      </c>
      <c r="D655" s="325" t="s">
        <v>207</v>
      </c>
      <c r="E655" s="326">
        <f t="shared" si="141"/>
        <v>0</v>
      </c>
      <c r="F655" s="449"/>
      <c r="G655" s="450"/>
      <c r="H655" s="1425"/>
      <c r="I655" s="449"/>
      <c r="J655" s="450"/>
      <c r="K655" s="1425"/>
      <c r="L655" s="326">
        <f t="shared" si="142"/>
        <v>0</v>
      </c>
      <c r="M655" s="12" t="str">
        <f t="shared" si="135"/>
        <v/>
      </c>
      <c r="N655" s="13"/>
    </row>
    <row r="656" spans="1:14" hidden="1">
      <c r="A656" s="23">
        <v>70</v>
      </c>
      <c r="B656" s="292"/>
      <c r="C656" s="318">
        <v>1051</v>
      </c>
      <c r="D656" s="331" t="s">
        <v>208</v>
      </c>
      <c r="E656" s="320">
        <f t="shared" si="141"/>
        <v>0</v>
      </c>
      <c r="F656" s="454"/>
      <c r="G656" s="455"/>
      <c r="H656" s="1428"/>
      <c r="I656" s="454"/>
      <c r="J656" s="455"/>
      <c r="K656" s="1428"/>
      <c r="L656" s="320">
        <f t="shared" si="142"/>
        <v>0</v>
      </c>
      <c r="M656" s="12" t="str">
        <f t="shared" si="135"/>
        <v/>
      </c>
      <c r="N656" s="13"/>
    </row>
    <row r="657" spans="1:14" hidden="1">
      <c r="A657" s="23">
        <v>75</v>
      </c>
      <c r="B657" s="292"/>
      <c r="C657" s="293">
        <v>1052</v>
      </c>
      <c r="D657" s="294" t="s">
        <v>209</v>
      </c>
      <c r="E657" s="295">
        <f t="shared" si="141"/>
        <v>0</v>
      </c>
      <c r="F657" s="158"/>
      <c r="G657" s="159"/>
      <c r="H657" s="1420"/>
      <c r="I657" s="158"/>
      <c r="J657" s="159"/>
      <c r="K657" s="1420"/>
      <c r="L657" s="295">
        <f t="shared" si="142"/>
        <v>0</v>
      </c>
      <c r="M657" s="12" t="str">
        <f t="shared" si="135"/>
        <v/>
      </c>
      <c r="N657" s="13"/>
    </row>
    <row r="658" spans="1:14" hidden="1">
      <c r="A658" s="23">
        <v>80</v>
      </c>
      <c r="B658" s="292"/>
      <c r="C658" s="324">
        <v>1053</v>
      </c>
      <c r="D658" s="325" t="s">
        <v>874</v>
      </c>
      <c r="E658" s="326">
        <f t="shared" si="141"/>
        <v>0</v>
      </c>
      <c r="F658" s="449"/>
      <c r="G658" s="450"/>
      <c r="H658" s="1425"/>
      <c r="I658" s="449"/>
      <c r="J658" s="450"/>
      <c r="K658" s="1425"/>
      <c r="L658" s="326">
        <f t="shared" si="142"/>
        <v>0</v>
      </c>
      <c r="M658" s="12" t="str">
        <f t="shared" si="135"/>
        <v/>
      </c>
      <c r="N658" s="13"/>
    </row>
    <row r="659" spans="1:14" hidden="1">
      <c r="A659" s="23">
        <v>80</v>
      </c>
      <c r="B659" s="292"/>
      <c r="C659" s="318">
        <v>1062</v>
      </c>
      <c r="D659" s="319" t="s">
        <v>210</v>
      </c>
      <c r="E659" s="320">
        <f t="shared" si="141"/>
        <v>0</v>
      </c>
      <c r="F659" s="454"/>
      <c r="G659" s="455"/>
      <c r="H659" s="1428"/>
      <c r="I659" s="454"/>
      <c r="J659" s="455"/>
      <c r="K659" s="1428"/>
      <c r="L659" s="320">
        <f t="shared" si="142"/>
        <v>0</v>
      </c>
      <c r="M659" s="12" t="str">
        <f t="shared" si="135"/>
        <v/>
      </c>
      <c r="N659" s="13"/>
    </row>
    <row r="660" spans="1:14" hidden="1">
      <c r="A660" s="23">
        <v>85</v>
      </c>
      <c r="B660" s="292"/>
      <c r="C660" s="324">
        <v>1063</v>
      </c>
      <c r="D660" s="332" t="s">
        <v>801</v>
      </c>
      <c r="E660" s="326">
        <f t="shared" si="141"/>
        <v>0</v>
      </c>
      <c r="F660" s="449"/>
      <c r="G660" s="450"/>
      <c r="H660" s="1425"/>
      <c r="I660" s="449"/>
      <c r="J660" s="450"/>
      <c r="K660" s="1425"/>
      <c r="L660" s="326">
        <f t="shared" si="142"/>
        <v>0</v>
      </c>
      <c r="M660" s="12" t="str">
        <f t="shared" si="135"/>
        <v/>
      </c>
      <c r="N660" s="13"/>
    </row>
    <row r="661" spans="1:14" hidden="1">
      <c r="A661" s="23">
        <v>90</v>
      </c>
      <c r="B661" s="292"/>
      <c r="C661" s="333">
        <v>1069</v>
      </c>
      <c r="D661" s="334" t="s">
        <v>211</v>
      </c>
      <c r="E661" s="335">
        <f t="shared" si="141"/>
        <v>0</v>
      </c>
      <c r="F661" s="600"/>
      <c r="G661" s="601"/>
      <c r="H661" s="1427"/>
      <c r="I661" s="600"/>
      <c r="J661" s="601"/>
      <c r="K661" s="1427"/>
      <c r="L661" s="335">
        <f t="shared" si="142"/>
        <v>0</v>
      </c>
      <c r="M661" s="12" t="str">
        <f t="shared" si="135"/>
        <v/>
      </c>
      <c r="N661" s="13"/>
    </row>
    <row r="662" spans="1:14" hidden="1">
      <c r="A662" s="23">
        <v>90</v>
      </c>
      <c r="B662" s="278"/>
      <c r="C662" s="318">
        <v>1091</v>
      </c>
      <c r="D662" s="331" t="s">
        <v>910</v>
      </c>
      <c r="E662" s="320">
        <f t="shared" si="141"/>
        <v>0</v>
      </c>
      <c r="F662" s="454"/>
      <c r="G662" s="455"/>
      <c r="H662" s="1428"/>
      <c r="I662" s="454"/>
      <c r="J662" s="455"/>
      <c r="K662" s="1428"/>
      <c r="L662" s="320">
        <f t="shared" si="142"/>
        <v>0</v>
      </c>
      <c r="M662" s="12" t="str">
        <f t="shared" si="135"/>
        <v/>
      </c>
      <c r="N662" s="13"/>
    </row>
    <row r="663" spans="1:14" hidden="1">
      <c r="A663" s="22">
        <v>115</v>
      </c>
      <c r="B663" s="292"/>
      <c r="C663" s="293">
        <v>1092</v>
      </c>
      <c r="D663" s="294" t="s">
        <v>305</v>
      </c>
      <c r="E663" s="295">
        <f t="shared" si="141"/>
        <v>0</v>
      </c>
      <c r="F663" s="158"/>
      <c r="G663" s="159"/>
      <c r="H663" s="1420"/>
      <c r="I663" s="158"/>
      <c r="J663" s="159"/>
      <c r="K663" s="1420"/>
      <c r="L663" s="295">
        <f t="shared" si="142"/>
        <v>0</v>
      </c>
      <c r="M663" s="12" t="str">
        <f t="shared" si="135"/>
        <v/>
      </c>
      <c r="N663" s="13"/>
    </row>
    <row r="664" spans="1:14" hidden="1">
      <c r="A664" s="22">
        <v>125</v>
      </c>
      <c r="B664" s="292"/>
      <c r="C664" s="285">
        <v>1098</v>
      </c>
      <c r="D664" s="339" t="s">
        <v>212</v>
      </c>
      <c r="E664" s="287">
        <f t="shared" si="141"/>
        <v>0</v>
      </c>
      <c r="F664" s="173"/>
      <c r="G664" s="174"/>
      <c r="H664" s="1421"/>
      <c r="I664" s="173"/>
      <c r="J664" s="174"/>
      <c r="K664" s="1421"/>
      <c r="L664" s="287">
        <f t="shared" si="142"/>
        <v>0</v>
      </c>
      <c r="M664" s="12" t="str">
        <f t="shared" si="135"/>
        <v/>
      </c>
      <c r="N664" s="13"/>
    </row>
    <row r="665" spans="1:14" hidden="1">
      <c r="A665" s="23">
        <v>130</v>
      </c>
      <c r="B665" s="272">
        <v>1900</v>
      </c>
      <c r="C665" s="1856" t="s">
        <v>272</v>
      </c>
      <c r="D665" s="1857"/>
      <c r="E665" s="310">
        <f t="shared" ref="E665:L665" si="143">SUM(E666:E668)</f>
        <v>0</v>
      </c>
      <c r="F665" s="274">
        <f t="shared" si="143"/>
        <v>0</v>
      </c>
      <c r="G665" s="275">
        <f t="shared" si="143"/>
        <v>0</v>
      </c>
      <c r="H665" s="276">
        <f>SUM(H666:H668)</f>
        <v>0</v>
      </c>
      <c r="I665" s="274">
        <f t="shared" si="143"/>
        <v>0</v>
      </c>
      <c r="J665" s="275">
        <f t="shared" si="143"/>
        <v>0</v>
      </c>
      <c r="K665" s="276">
        <f t="shared" si="143"/>
        <v>0</v>
      </c>
      <c r="L665" s="310">
        <f t="shared" si="143"/>
        <v>0</v>
      </c>
      <c r="M665" s="12" t="str">
        <f t="shared" si="135"/>
        <v/>
      </c>
      <c r="N665" s="13"/>
    </row>
    <row r="666" spans="1:14" hidden="1">
      <c r="A666" s="23">
        <v>135</v>
      </c>
      <c r="B666" s="292"/>
      <c r="C666" s="279">
        <v>1901</v>
      </c>
      <c r="D666" s="340" t="s">
        <v>911</v>
      </c>
      <c r="E666" s="281">
        <f>F666+G666+H666</f>
        <v>0</v>
      </c>
      <c r="F666" s="152"/>
      <c r="G666" s="153"/>
      <c r="H666" s="1418"/>
      <c r="I666" s="152"/>
      <c r="J666" s="153"/>
      <c r="K666" s="1418"/>
      <c r="L666" s="281">
        <f>I666+J666+K666</f>
        <v>0</v>
      </c>
      <c r="M666" s="12" t="str">
        <f t="shared" si="135"/>
        <v/>
      </c>
      <c r="N666" s="13"/>
    </row>
    <row r="667" spans="1:14" hidden="1">
      <c r="A667" s="23">
        <v>140</v>
      </c>
      <c r="B667" s="341"/>
      <c r="C667" s="293">
        <v>1981</v>
      </c>
      <c r="D667" s="342" t="s">
        <v>912</v>
      </c>
      <c r="E667" s="295">
        <f>F667+G667+H667</f>
        <v>0</v>
      </c>
      <c r="F667" s="158"/>
      <c r="G667" s="159"/>
      <c r="H667" s="1420"/>
      <c r="I667" s="158"/>
      <c r="J667" s="159"/>
      <c r="K667" s="1420"/>
      <c r="L667" s="295">
        <f>I667+J667+K667</f>
        <v>0</v>
      </c>
      <c r="M667" s="12" t="str">
        <f t="shared" si="135"/>
        <v/>
      </c>
      <c r="N667" s="13"/>
    </row>
    <row r="668" spans="1:14" hidden="1">
      <c r="A668" s="23">
        <v>145</v>
      </c>
      <c r="B668" s="292"/>
      <c r="C668" s="285">
        <v>1991</v>
      </c>
      <c r="D668" s="343" t="s">
        <v>913</v>
      </c>
      <c r="E668" s="287">
        <f>F668+G668+H668</f>
        <v>0</v>
      </c>
      <c r="F668" s="173"/>
      <c r="G668" s="174"/>
      <c r="H668" s="1421"/>
      <c r="I668" s="173"/>
      <c r="J668" s="174"/>
      <c r="K668" s="1421"/>
      <c r="L668" s="287">
        <f>I668+J668+K668</f>
        <v>0</v>
      </c>
      <c r="M668" s="12" t="str">
        <f t="shared" si="135"/>
        <v/>
      </c>
      <c r="N668" s="13"/>
    </row>
    <row r="669" spans="1:14" hidden="1">
      <c r="A669" s="23">
        <v>150</v>
      </c>
      <c r="B669" s="272">
        <v>2100</v>
      </c>
      <c r="C669" s="1856" t="s">
        <v>722</v>
      </c>
      <c r="D669" s="1857"/>
      <c r="E669" s="310">
        <f t="shared" ref="E669:L669" si="144">SUM(E670:E674)</f>
        <v>0</v>
      </c>
      <c r="F669" s="274">
        <f t="shared" si="144"/>
        <v>0</v>
      </c>
      <c r="G669" s="275">
        <f t="shared" si="144"/>
        <v>0</v>
      </c>
      <c r="H669" s="276">
        <f>SUM(H670:H674)</f>
        <v>0</v>
      </c>
      <c r="I669" s="274">
        <f t="shared" si="144"/>
        <v>0</v>
      </c>
      <c r="J669" s="275">
        <f t="shared" si="144"/>
        <v>0</v>
      </c>
      <c r="K669" s="276">
        <f t="shared" si="144"/>
        <v>0</v>
      </c>
      <c r="L669" s="310">
        <f t="shared" si="144"/>
        <v>0</v>
      </c>
      <c r="M669" s="12" t="str">
        <f t="shared" si="135"/>
        <v/>
      </c>
      <c r="N669" s="13"/>
    </row>
    <row r="670" spans="1:14" hidden="1">
      <c r="A670" s="23">
        <v>155</v>
      </c>
      <c r="B670" s="292"/>
      <c r="C670" s="279">
        <v>2110</v>
      </c>
      <c r="D670" s="344" t="s">
        <v>213</v>
      </c>
      <c r="E670" s="281">
        <f>F670+G670+H670</f>
        <v>0</v>
      </c>
      <c r="F670" s="152"/>
      <c r="G670" s="153"/>
      <c r="H670" s="1418"/>
      <c r="I670" s="152"/>
      <c r="J670" s="153"/>
      <c r="K670" s="1418"/>
      <c r="L670" s="281">
        <f>I670+J670+K670</f>
        <v>0</v>
      </c>
      <c r="M670" s="12" t="str">
        <f t="shared" si="135"/>
        <v/>
      </c>
      <c r="N670" s="13"/>
    </row>
    <row r="671" spans="1:14" hidden="1">
      <c r="A671" s="23">
        <v>160</v>
      </c>
      <c r="B671" s="341"/>
      <c r="C671" s="293">
        <v>2120</v>
      </c>
      <c r="D671" s="300" t="s">
        <v>214</v>
      </c>
      <c r="E671" s="295">
        <f>F671+G671+H671</f>
        <v>0</v>
      </c>
      <c r="F671" s="158"/>
      <c r="G671" s="159"/>
      <c r="H671" s="1420"/>
      <c r="I671" s="158"/>
      <c r="J671" s="159"/>
      <c r="K671" s="1420"/>
      <c r="L671" s="295">
        <f>I671+J671+K671</f>
        <v>0</v>
      </c>
      <c r="M671" s="12" t="str">
        <f t="shared" si="135"/>
        <v/>
      </c>
      <c r="N671" s="13"/>
    </row>
    <row r="672" spans="1:14" hidden="1">
      <c r="A672" s="23">
        <v>165</v>
      </c>
      <c r="B672" s="341"/>
      <c r="C672" s="293">
        <v>2125</v>
      </c>
      <c r="D672" s="300" t="s">
        <v>215</v>
      </c>
      <c r="E672" s="295">
        <f>F672+G672+H672</f>
        <v>0</v>
      </c>
      <c r="F672" s="488">
        <v>0</v>
      </c>
      <c r="G672" s="489">
        <v>0</v>
      </c>
      <c r="H672" s="160">
        <v>0</v>
      </c>
      <c r="I672" s="488">
        <v>0</v>
      </c>
      <c r="J672" s="489">
        <v>0</v>
      </c>
      <c r="K672" s="160">
        <v>0</v>
      </c>
      <c r="L672" s="295">
        <f>I672+J672+K672</f>
        <v>0</v>
      </c>
      <c r="M672" s="12" t="str">
        <f t="shared" si="135"/>
        <v/>
      </c>
      <c r="N672" s="13"/>
    </row>
    <row r="673" spans="1:14" hidden="1">
      <c r="A673" s="23">
        <v>175</v>
      </c>
      <c r="B673" s="291"/>
      <c r="C673" s="293">
        <v>2140</v>
      </c>
      <c r="D673" s="300" t="s">
        <v>216</v>
      </c>
      <c r="E673" s="295">
        <f>F673+G673+H673</f>
        <v>0</v>
      </c>
      <c r="F673" s="488">
        <v>0</v>
      </c>
      <c r="G673" s="489">
        <v>0</v>
      </c>
      <c r="H673" s="160">
        <v>0</v>
      </c>
      <c r="I673" s="488">
        <v>0</v>
      </c>
      <c r="J673" s="489">
        <v>0</v>
      </c>
      <c r="K673" s="160">
        <v>0</v>
      </c>
      <c r="L673" s="295">
        <f>I673+J673+K673</f>
        <v>0</v>
      </c>
      <c r="M673" s="12" t="str">
        <f t="shared" si="135"/>
        <v/>
      </c>
      <c r="N673" s="13"/>
    </row>
    <row r="674" spans="1:14" hidden="1">
      <c r="A674" s="23">
        <v>180</v>
      </c>
      <c r="B674" s="292"/>
      <c r="C674" s="285">
        <v>2190</v>
      </c>
      <c r="D674" s="345" t="s">
        <v>217</v>
      </c>
      <c r="E674" s="287">
        <f>F674+G674+H674</f>
        <v>0</v>
      </c>
      <c r="F674" s="173"/>
      <c r="G674" s="174"/>
      <c r="H674" s="1421"/>
      <c r="I674" s="173"/>
      <c r="J674" s="174"/>
      <c r="K674" s="1421"/>
      <c r="L674" s="287">
        <f>I674+J674+K674</f>
        <v>0</v>
      </c>
      <c r="M674" s="12" t="str">
        <f t="shared" si="135"/>
        <v/>
      </c>
      <c r="N674" s="13"/>
    </row>
    <row r="675" spans="1:14" hidden="1">
      <c r="A675" s="23">
        <v>185</v>
      </c>
      <c r="B675" s="272">
        <v>2200</v>
      </c>
      <c r="C675" s="1856" t="s">
        <v>218</v>
      </c>
      <c r="D675" s="1857"/>
      <c r="E675" s="310">
        <f t="shared" ref="E675:L675" si="145">SUM(E676:E677)</f>
        <v>0</v>
      </c>
      <c r="F675" s="274">
        <f t="shared" si="145"/>
        <v>0</v>
      </c>
      <c r="G675" s="275">
        <f t="shared" si="145"/>
        <v>0</v>
      </c>
      <c r="H675" s="276">
        <f>SUM(H676:H677)</f>
        <v>0</v>
      </c>
      <c r="I675" s="274">
        <f t="shared" si="145"/>
        <v>0</v>
      </c>
      <c r="J675" s="275">
        <f t="shared" si="145"/>
        <v>0</v>
      </c>
      <c r="K675" s="276">
        <f t="shared" si="145"/>
        <v>0</v>
      </c>
      <c r="L675" s="310">
        <f t="shared" si="145"/>
        <v>0</v>
      </c>
      <c r="M675" s="12" t="str">
        <f t="shared" si="135"/>
        <v/>
      </c>
      <c r="N675" s="13"/>
    </row>
    <row r="676" spans="1:14" hidden="1">
      <c r="A676" s="23">
        <v>190</v>
      </c>
      <c r="B676" s="292"/>
      <c r="C676" s="279">
        <v>2221</v>
      </c>
      <c r="D676" s="280" t="s">
        <v>306</v>
      </c>
      <c r="E676" s="281">
        <f t="shared" ref="E676:E681" si="146">F676+G676+H676</f>
        <v>0</v>
      </c>
      <c r="F676" s="152"/>
      <c r="G676" s="153"/>
      <c r="H676" s="1418"/>
      <c r="I676" s="152"/>
      <c r="J676" s="153"/>
      <c r="K676" s="1418"/>
      <c r="L676" s="281">
        <f t="shared" ref="L676:L681" si="147">I676+J676+K676</f>
        <v>0</v>
      </c>
      <c r="M676" s="12" t="str">
        <f t="shared" si="135"/>
        <v/>
      </c>
      <c r="N676" s="13"/>
    </row>
    <row r="677" spans="1:14" hidden="1">
      <c r="A677" s="23">
        <v>200</v>
      </c>
      <c r="B677" s="292"/>
      <c r="C677" s="285">
        <v>2224</v>
      </c>
      <c r="D677" s="286" t="s">
        <v>219</v>
      </c>
      <c r="E677" s="287">
        <f t="shared" si="146"/>
        <v>0</v>
      </c>
      <c r="F677" s="173"/>
      <c r="G677" s="174"/>
      <c r="H677" s="1421"/>
      <c r="I677" s="173"/>
      <c r="J677" s="174"/>
      <c r="K677" s="1421"/>
      <c r="L677" s="287">
        <f t="shared" si="147"/>
        <v>0</v>
      </c>
      <c r="M677" s="12" t="str">
        <f t="shared" si="135"/>
        <v/>
      </c>
      <c r="N677" s="13"/>
    </row>
    <row r="678" spans="1:14" hidden="1">
      <c r="A678" s="23">
        <v>200</v>
      </c>
      <c r="B678" s="272">
        <v>2500</v>
      </c>
      <c r="C678" s="1856" t="s">
        <v>220</v>
      </c>
      <c r="D678" s="1857"/>
      <c r="E678" s="310">
        <f t="shared" si="146"/>
        <v>0</v>
      </c>
      <c r="F678" s="1422"/>
      <c r="G678" s="1423"/>
      <c r="H678" s="1424"/>
      <c r="I678" s="1422"/>
      <c r="J678" s="1423"/>
      <c r="K678" s="1424"/>
      <c r="L678" s="310">
        <f t="shared" si="147"/>
        <v>0</v>
      </c>
      <c r="M678" s="12" t="str">
        <f t="shared" si="135"/>
        <v/>
      </c>
      <c r="N678" s="13"/>
    </row>
    <row r="679" spans="1:14" hidden="1">
      <c r="A679" s="23">
        <v>205</v>
      </c>
      <c r="B679" s="272">
        <v>2600</v>
      </c>
      <c r="C679" s="1862" t="s">
        <v>221</v>
      </c>
      <c r="D679" s="1863"/>
      <c r="E679" s="310">
        <f t="shared" si="146"/>
        <v>0</v>
      </c>
      <c r="F679" s="1422"/>
      <c r="G679" s="1423"/>
      <c r="H679" s="1424"/>
      <c r="I679" s="1422"/>
      <c r="J679" s="1423"/>
      <c r="K679" s="1424"/>
      <c r="L679" s="310">
        <f t="shared" si="147"/>
        <v>0</v>
      </c>
      <c r="M679" s="12" t="str">
        <f t="shared" si="135"/>
        <v/>
      </c>
      <c r="N679" s="13"/>
    </row>
    <row r="680" spans="1:14" hidden="1">
      <c r="A680" s="23">
        <v>210</v>
      </c>
      <c r="B680" s="272">
        <v>2700</v>
      </c>
      <c r="C680" s="1862" t="s">
        <v>222</v>
      </c>
      <c r="D680" s="1863"/>
      <c r="E680" s="310">
        <f t="shared" si="146"/>
        <v>0</v>
      </c>
      <c r="F680" s="1422"/>
      <c r="G680" s="1423"/>
      <c r="H680" s="1424"/>
      <c r="I680" s="1422"/>
      <c r="J680" s="1423"/>
      <c r="K680" s="1424"/>
      <c r="L680" s="310">
        <f t="shared" si="147"/>
        <v>0</v>
      </c>
      <c r="M680" s="12" t="str">
        <f t="shared" si="135"/>
        <v/>
      </c>
      <c r="N680" s="13"/>
    </row>
    <row r="681" spans="1:14" ht="36" hidden="1" customHeight="1">
      <c r="A681" s="23">
        <v>215</v>
      </c>
      <c r="B681" s="272">
        <v>2800</v>
      </c>
      <c r="C681" s="1862" t="s">
        <v>1660</v>
      </c>
      <c r="D681" s="1863"/>
      <c r="E681" s="310">
        <f t="shared" si="146"/>
        <v>0</v>
      </c>
      <c r="F681" s="1422"/>
      <c r="G681" s="1423"/>
      <c r="H681" s="1424"/>
      <c r="I681" s="1422"/>
      <c r="J681" s="1423"/>
      <c r="K681" s="1424"/>
      <c r="L681" s="310">
        <f t="shared" si="147"/>
        <v>0</v>
      </c>
      <c r="M681" s="12" t="str">
        <f t="shared" si="135"/>
        <v/>
      </c>
      <c r="N681" s="13"/>
    </row>
    <row r="682" spans="1:14" hidden="1">
      <c r="A682" s="22">
        <v>220</v>
      </c>
      <c r="B682" s="272">
        <v>2900</v>
      </c>
      <c r="C682" s="1856" t="s">
        <v>223</v>
      </c>
      <c r="D682" s="1857"/>
      <c r="E682" s="310">
        <f>SUM(E683:E690)</f>
        <v>0</v>
      </c>
      <c r="F682" s="274">
        <f>SUM(F683:F690)</f>
        <v>0</v>
      </c>
      <c r="G682" s="274">
        <f t="shared" ref="G682:L682" si="148">SUM(G683:G690)</f>
        <v>0</v>
      </c>
      <c r="H682" s="274">
        <f t="shared" si="148"/>
        <v>0</v>
      </c>
      <c r="I682" s="274">
        <f t="shared" si="148"/>
        <v>0</v>
      </c>
      <c r="J682" s="274">
        <f t="shared" si="148"/>
        <v>0</v>
      </c>
      <c r="K682" s="274">
        <f t="shared" si="148"/>
        <v>0</v>
      </c>
      <c r="L682" s="274">
        <f t="shared" si="148"/>
        <v>0</v>
      </c>
      <c r="M682" s="12" t="str">
        <f t="shared" si="135"/>
        <v/>
      </c>
      <c r="N682" s="13"/>
    </row>
    <row r="683" spans="1:14" hidden="1">
      <c r="A683" s="23">
        <v>225</v>
      </c>
      <c r="B683" s="346"/>
      <c r="C683" s="279">
        <v>2910</v>
      </c>
      <c r="D683" s="347" t="s">
        <v>2048</v>
      </c>
      <c r="E683" s="281">
        <f>F683+G683+H683</f>
        <v>0</v>
      </c>
      <c r="F683" s="152"/>
      <c r="G683" s="153"/>
      <c r="H683" s="1418"/>
      <c r="I683" s="152"/>
      <c r="J683" s="153"/>
      <c r="K683" s="1418"/>
      <c r="L683" s="281">
        <f>I683+J683+K683</f>
        <v>0</v>
      </c>
      <c r="M683" s="12" t="str">
        <f t="shared" si="135"/>
        <v/>
      </c>
      <c r="N683" s="13"/>
    </row>
    <row r="684" spans="1:14" hidden="1">
      <c r="A684" s="23">
        <v>230</v>
      </c>
      <c r="B684" s="346"/>
      <c r="C684" s="279">
        <v>2920</v>
      </c>
      <c r="D684" s="347" t="s">
        <v>224</v>
      </c>
      <c r="E684" s="281">
        <f t="shared" ref="E684:E690" si="149">F684+G684+H684</f>
        <v>0</v>
      </c>
      <c r="F684" s="152"/>
      <c r="G684" s="153"/>
      <c r="H684" s="1418"/>
      <c r="I684" s="152"/>
      <c r="J684" s="153"/>
      <c r="K684" s="1418"/>
      <c r="L684" s="281">
        <f t="shared" ref="L684:L690" si="150">I684+J684+K684</f>
        <v>0</v>
      </c>
      <c r="M684" s="12" t="str">
        <f t="shared" si="135"/>
        <v/>
      </c>
      <c r="N684" s="13"/>
    </row>
    <row r="685" spans="1:14" ht="31.5" hidden="1">
      <c r="A685" s="23">
        <v>245</v>
      </c>
      <c r="B685" s="346"/>
      <c r="C685" s="324">
        <v>2969</v>
      </c>
      <c r="D685" s="348" t="s">
        <v>225</v>
      </c>
      <c r="E685" s="326">
        <f t="shared" si="149"/>
        <v>0</v>
      </c>
      <c r="F685" s="449"/>
      <c r="G685" s="450"/>
      <c r="H685" s="1425"/>
      <c r="I685" s="449"/>
      <c r="J685" s="450"/>
      <c r="K685" s="1425"/>
      <c r="L685" s="326">
        <f t="shared" si="150"/>
        <v>0</v>
      </c>
      <c r="M685" s="12" t="str">
        <f t="shared" si="135"/>
        <v/>
      </c>
      <c r="N685" s="13"/>
    </row>
    <row r="686" spans="1:14" ht="31.5" hidden="1">
      <c r="A686" s="22">
        <v>220</v>
      </c>
      <c r="B686" s="346"/>
      <c r="C686" s="349">
        <v>2970</v>
      </c>
      <c r="D686" s="350" t="s">
        <v>226</v>
      </c>
      <c r="E686" s="351">
        <f t="shared" si="149"/>
        <v>0</v>
      </c>
      <c r="F686" s="636"/>
      <c r="G686" s="637"/>
      <c r="H686" s="1426"/>
      <c r="I686" s="636"/>
      <c r="J686" s="637"/>
      <c r="K686" s="1426"/>
      <c r="L686" s="351">
        <f t="shared" si="150"/>
        <v>0</v>
      </c>
      <c r="M686" s="12" t="str">
        <f t="shared" si="135"/>
        <v/>
      </c>
      <c r="N686" s="13"/>
    </row>
    <row r="687" spans="1:14" hidden="1">
      <c r="A687" s="23">
        <v>225</v>
      </c>
      <c r="B687" s="346"/>
      <c r="C687" s="333">
        <v>2989</v>
      </c>
      <c r="D687" s="355" t="s">
        <v>227</v>
      </c>
      <c r="E687" s="335">
        <f t="shared" si="149"/>
        <v>0</v>
      </c>
      <c r="F687" s="600"/>
      <c r="G687" s="601"/>
      <c r="H687" s="1427"/>
      <c r="I687" s="600"/>
      <c r="J687" s="601"/>
      <c r="K687" s="1427"/>
      <c r="L687" s="335">
        <f t="shared" si="150"/>
        <v>0</v>
      </c>
      <c r="M687" s="12" t="str">
        <f t="shared" si="135"/>
        <v/>
      </c>
      <c r="N687" s="13"/>
    </row>
    <row r="688" spans="1:14" hidden="1">
      <c r="A688" s="23">
        <v>230</v>
      </c>
      <c r="B688" s="292"/>
      <c r="C688" s="318">
        <v>2990</v>
      </c>
      <c r="D688" s="356" t="s">
        <v>2067</v>
      </c>
      <c r="E688" s="320">
        <f>F688+G688+H688</f>
        <v>0</v>
      </c>
      <c r="F688" s="454"/>
      <c r="G688" s="455"/>
      <c r="H688" s="1428"/>
      <c r="I688" s="454"/>
      <c r="J688" s="455"/>
      <c r="K688" s="1428"/>
      <c r="L688" s="320">
        <f>I688+J688+K688</f>
        <v>0</v>
      </c>
      <c r="M688" s="12" t="str">
        <f t="shared" si="135"/>
        <v/>
      </c>
      <c r="N688" s="13"/>
    </row>
    <row r="689" spans="1:14" hidden="1">
      <c r="A689" s="23">
        <v>235</v>
      </c>
      <c r="B689" s="292"/>
      <c r="C689" s="318">
        <v>2991</v>
      </c>
      <c r="D689" s="356" t="s">
        <v>228</v>
      </c>
      <c r="E689" s="320">
        <f t="shared" si="149"/>
        <v>0</v>
      </c>
      <c r="F689" s="454"/>
      <c r="G689" s="455"/>
      <c r="H689" s="1428"/>
      <c r="I689" s="454"/>
      <c r="J689" s="455"/>
      <c r="K689" s="1428"/>
      <c r="L689" s="320">
        <f t="shared" si="150"/>
        <v>0</v>
      </c>
      <c r="M689" s="12" t="str">
        <f t="shared" si="135"/>
        <v/>
      </c>
      <c r="N689" s="13"/>
    </row>
    <row r="690" spans="1:14" hidden="1">
      <c r="A690" s="23">
        <v>240</v>
      </c>
      <c r="B690" s="292"/>
      <c r="C690" s="285">
        <v>2992</v>
      </c>
      <c r="D690" s="357" t="s">
        <v>229</v>
      </c>
      <c r="E690" s="287">
        <f t="shared" si="149"/>
        <v>0</v>
      </c>
      <c r="F690" s="173"/>
      <c r="G690" s="174"/>
      <c r="H690" s="1421"/>
      <c r="I690" s="173"/>
      <c r="J690" s="174"/>
      <c r="K690" s="1421"/>
      <c r="L690" s="287">
        <f t="shared" si="150"/>
        <v>0</v>
      </c>
      <c r="M690" s="12" t="str">
        <f t="shared" si="135"/>
        <v/>
      </c>
      <c r="N690" s="13"/>
    </row>
    <row r="691" spans="1:14" hidden="1">
      <c r="A691" s="23">
        <v>245</v>
      </c>
      <c r="B691" s="272">
        <v>3300</v>
      </c>
      <c r="C691" s="358" t="s">
        <v>2098</v>
      </c>
      <c r="D691" s="1773"/>
      <c r="E691" s="310">
        <f t="shared" ref="E691:L691" si="151">SUM(E692:E696)</f>
        <v>0</v>
      </c>
      <c r="F691" s="274">
        <f t="shared" si="151"/>
        <v>0</v>
      </c>
      <c r="G691" s="275">
        <f t="shared" si="151"/>
        <v>0</v>
      </c>
      <c r="H691" s="276">
        <f t="shared" si="151"/>
        <v>0</v>
      </c>
      <c r="I691" s="274">
        <f t="shared" si="151"/>
        <v>0</v>
      </c>
      <c r="J691" s="275">
        <f t="shared" si="151"/>
        <v>0</v>
      </c>
      <c r="K691" s="276">
        <f t="shared" si="151"/>
        <v>0</v>
      </c>
      <c r="L691" s="310">
        <f t="shared" si="151"/>
        <v>0</v>
      </c>
      <c r="M691" s="12" t="str">
        <f t="shared" si="135"/>
        <v/>
      </c>
      <c r="N691" s="13"/>
    </row>
    <row r="692" spans="1:14" hidden="1">
      <c r="A692" s="22">
        <v>250</v>
      </c>
      <c r="B692" s="291"/>
      <c r="C692" s="279">
        <v>3301</v>
      </c>
      <c r="D692" s="359" t="s">
        <v>230</v>
      </c>
      <c r="E692" s="281">
        <f t="shared" ref="E692:E699" si="152">F692+G692+H692</f>
        <v>0</v>
      </c>
      <c r="F692" s="486">
        <v>0</v>
      </c>
      <c r="G692" s="487">
        <v>0</v>
      </c>
      <c r="H692" s="154">
        <v>0</v>
      </c>
      <c r="I692" s="486">
        <v>0</v>
      </c>
      <c r="J692" s="487">
        <v>0</v>
      </c>
      <c r="K692" s="154">
        <v>0</v>
      </c>
      <c r="L692" s="281">
        <f t="shared" ref="L692:L699" si="153">I692+J692+K692</f>
        <v>0</v>
      </c>
      <c r="M692" s="12" t="str">
        <f t="shared" si="135"/>
        <v/>
      </c>
      <c r="N692" s="13"/>
    </row>
    <row r="693" spans="1:14" hidden="1">
      <c r="A693" s="23">
        <v>255</v>
      </c>
      <c r="B693" s="291"/>
      <c r="C693" s="293">
        <v>3302</v>
      </c>
      <c r="D693" s="360" t="s">
        <v>715</v>
      </c>
      <c r="E693" s="295">
        <f t="shared" si="152"/>
        <v>0</v>
      </c>
      <c r="F693" s="488">
        <v>0</v>
      </c>
      <c r="G693" s="489">
        <v>0</v>
      </c>
      <c r="H693" s="160">
        <v>0</v>
      </c>
      <c r="I693" s="488">
        <v>0</v>
      </c>
      <c r="J693" s="489">
        <v>0</v>
      </c>
      <c r="K693" s="160">
        <v>0</v>
      </c>
      <c r="L693" s="295">
        <f t="shared" si="153"/>
        <v>0</v>
      </c>
      <c r="M693" s="12" t="str">
        <f t="shared" si="135"/>
        <v/>
      </c>
      <c r="N693" s="13"/>
    </row>
    <row r="694" spans="1:14" hidden="1">
      <c r="A694" s="23">
        <v>265</v>
      </c>
      <c r="B694" s="291"/>
      <c r="C694" s="293">
        <v>3303</v>
      </c>
      <c r="D694" s="360" t="s">
        <v>231</v>
      </c>
      <c r="E694" s="295">
        <f t="shared" si="152"/>
        <v>0</v>
      </c>
      <c r="F694" s="488">
        <v>0</v>
      </c>
      <c r="G694" s="489">
        <v>0</v>
      </c>
      <c r="H694" s="160">
        <v>0</v>
      </c>
      <c r="I694" s="488">
        <v>0</v>
      </c>
      <c r="J694" s="489">
        <v>0</v>
      </c>
      <c r="K694" s="160">
        <v>0</v>
      </c>
      <c r="L694" s="295">
        <f t="shared" si="153"/>
        <v>0</v>
      </c>
      <c r="M694" s="12" t="str">
        <f t="shared" si="135"/>
        <v/>
      </c>
      <c r="N694" s="13"/>
    </row>
    <row r="695" spans="1:14" hidden="1">
      <c r="A695" s="22">
        <v>270</v>
      </c>
      <c r="B695" s="291"/>
      <c r="C695" s="293">
        <v>3304</v>
      </c>
      <c r="D695" s="360" t="s">
        <v>232</v>
      </c>
      <c r="E695" s="295">
        <f t="shared" si="152"/>
        <v>0</v>
      </c>
      <c r="F695" s="488">
        <v>0</v>
      </c>
      <c r="G695" s="489">
        <v>0</v>
      </c>
      <c r="H695" s="160">
        <v>0</v>
      </c>
      <c r="I695" s="488">
        <v>0</v>
      </c>
      <c r="J695" s="489">
        <v>0</v>
      </c>
      <c r="K695" s="160">
        <v>0</v>
      </c>
      <c r="L695" s="295">
        <f t="shared" si="153"/>
        <v>0</v>
      </c>
      <c r="M695" s="12" t="str">
        <f t="shared" si="135"/>
        <v/>
      </c>
      <c r="N695" s="13"/>
    </row>
    <row r="696" spans="1:14" ht="31.5" hidden="1">
      <c r="A696" s="22">
        <v>290</v>
      </c>
      <c r="B696" s="291"/>
      <c r="C696" s="285">
        <v>3306</v>
      </c>
      <c r="D696" s="361" t="s">
        <v>1657</v>
      </c>
      <c r="E696" s="287">
        <f t="shared" si="152"/>
        <v>0</v>
      </c>
      <c r="F696" s="490">
        <v>0</v>
      </c>
      <c r="G696" s="491">
        <v>0</v>
      </c>
      <c r="H696" s="175">
        <v>0</v>
      </c>
      <c r="I696" s="490">
        <v>0</v>
      </c>
      <c r="J696" s="491">
        <v>0</v>
      </c>
      <c r="K696" s="175">
        <v>0</v>
      </c>
      <c r="L696" s="287">
        <f t="shared" si="153"/>
        <v>0</v>
      </c>
      <c r="M696" s="12" t="str">
        <f t="shared" si="135"/>
        <v/>
      </c>
      <c r="N696" s="13"/>
    </row>
    <row r="697" spans="1:14" hidden="1">
      <c r="A697" s="39">
        <v>320</v>
      </c>
      <c r="B697" s="272">
        <v>3900</v>
      </c>
      <c r="C697" s="1856" t="s">
        <v>233</v>
      </c>
      <c r="D697" s="1857"/>
      <c r="E697" s="310">
        <f t="shared" si="152"/>
        <v>0</v>
      </c>
      <c r="F697" s="1471">
        <v>0</v>
      </c>
      <c r="G697" s="1472">
        <v>0</v>
      </c>
      <c r="H697" s="1473">
        <v>0</v>
      </c>
      <c r="I697" s="1471">
        <v>0</v>
      </c>
      <c r="J697" s="1472">
        <v>0</v>
      </c>
      <c r="K697" s="1473">
        <v>0</v>
      </c>
      <c r="L697" s="310">
        <f t="shared" si="153"/>
        <v>0</v>
      </c>
      <c r="M697" s="12" t="str">
        <f t="shared" ref="M697:M743" si="154">(IF($E697&lt;&gt;0,$M$2,IF($L697&lt;&gt;0,$M$2,"")))</f>
        <v/>
      </c>
      <c r="N697" s="13"/>
    </row>
    <row r="698" spans="1:14" hidden="1">
      <c r="A698" s="22">
        <v>330</v>
      </c>
      <c r="B698" s="272">
        <v>4000</v>
      </c>
      <c r="C698" s="1856" t="s">
        <v>234</v>
      </c>
      <c r="D698" s="1857"/>
      <c r="E698" s="310">
        <f t="shared" si="152"/>
        <v>0</v>
      </c>
      <c r="F698" s="1422"/>
      <c r="G698" s="1423"/>
      <c r="H698" s="1424"/>
      <c r="I698" s="1422"/>
      <c r="J698" s="1423"/>
      <c r="K698" s="1424"/>
      <c r="L698" s="310">
        <f t="shared" si="153"/>
        <v>0</v>
      </c>
      <c r="M698" s="12" t="str">
        <f t="shared" si="154"/>
        <v/>
      </c>
      <c r="N698" s="13"/>
    </row>
    <row r="699" spans="1:14" hidden="1">
      <c r="A699" s="22">
        <v>350</v>
      </c>
      <c r="B699" s="272">
        <v>4100</v>
      </c>
      <c r="C699" s="1856" t="s">
        <v>235</v>
      </c>
      <c r="D699" s="1857"/>
      <c r="E699" s="310">
        <f t="shared" si="152"/>
        <v>0</v>
      </c>
      <c r="F699" s="1472">
        <v>0</v>
      </c>
      <c r="G699" s="1472">
        <v>0</v>
      </c>
      <c r="H699" s="1473">
        <v>0</v>
      </c>
      <c r="I699" s="1771">
        <v>0</v>
      </c>
      <c r="J699" s="1472">
        <v>0</v>
      </c>
      <c r="K699" s="1472">
        <v>0</v>
      </c>
      <c r="L699" s="310">
        <f t="shared" si="153"/>
        <v>0</v>
      </c>
      <c r="M699" s="12" t="str">
        <f t="shared" si="154"/>
        <v/>
      </c>
      <c r="N699" s="13"/>
    </row>
    <row r="700" spans="1:14" hidden="1">
      <c r="A700" s="23">
        <v>355</v>
      </c>
      <c r="B700" s="272">
        <v>4200</v>
      </c>
      <c r="C700" s="1856" t="s">
        <v>236</v>
      </c>
      <c r="D700" s="1857"/>
      <c r="E700" s="310">
        <f t="shared" ref="E700:L700" si="155">SUM(E701:E706)</f>
        <v>0</v>
      </c>
      <c r="F700" s="274">
        <f t="shared" si="155"/>
        <v>0</v>
      </c>
      <c r="G700" s="275">
        <f t="shared" si="155"/>
        <v>0</v>
      </c>
      <c r="H700" s="276">
        <f>SUM(H701:H706)</f>
        <v>0</v>
      </c>
      <c r="I700" s="274">
        <f t="shared" si="155"/>
        <v>0</v>
      </c>
      <c r="J700" s="275">
        <f t="shared" si="155"/>
        <v>0</v>
      </c>
      <c r="K700" s="276">
        <f t="shared" si="155"/>
        <v>0</v>
      </c>
      <c r="L700" s="310">
        <f t="shared" si="155"/>
        <v>0</v>
      </c>
      <c r="M700" s="12" t="str">
        <f t="shared" si="154"/>
        <v/>
      </c>
      <c r="N700" s="13"/>
    </row>
    <row r="701" spans="1:14" hidden="1">
      <c r="A701" s="23">
        <v>355</v>
      </c>
      <c r="B701" s="362"/>
      <c r="C701" s="279">
        <v>4201</v>
      </c>
      <c r="D701" s="280" t="s">
        <v>237</v>
      </c>
      <c r="E701" s="281">
        <f t="shared" ref="E701:E706" si="156">F701+G701+H701</f>
        <v>0</v>
      </c>
      <c r="F701" s="152"/>
      <c r="G701" s="153"/>
      <c r="H701" s="1418"/>
      <c r="I701" s="152"/>
      <c r="J701" s="153"/>
      <c r="K701" s="1418"/>
      <c r="L701" s="281">
        <f t="shared" ref="L701:L706" si="157">I701+J701+K701</f>
        <v>0</v>
      </c>
      <c r="M701" s="12" t="str">
        <f t="shared" si="154"/>
        <v/>
      </c>
      <c r="N701" s="13"/>
    </row>
    <row r="702" spans="1:14" hidden="1">
      <c r="A702" s="23">
        <v>375</v>
      </c>
      <c r="B702" s="362"/>
      <c r="C702" s="293">
        <v>4202</v>
      </c>
      <c r="D702" s="363" t="s">
        <v>238</v>
      </c>
      <c r="E702" s="295">
        <f t="shared" si="156"/>
        <v>0</v>
      </c>
      <c r="F702" s="158"/>
      <c r="G702" s="159"/>
      <c r="H702" s="1420"/>
      <c r="I702" s="158"/>
      <c r="J702" s="159"/>
      <c r="K702" s="1420"/>
      <c r="L702" s="295">
        <f t="shared" si="157"/>
        <v>0</v>
      </c>
      <c r="M702" s="12" t="str">
        <f t="shared" si="154"/>
        <v/>
      </c>
      <c r="N702" s="13"/>
    </row>
    <row r="703" spans="1:14" hidden="1">
      <c r="A703" s="23">
        <v>380</v>
      </c>
      <c r="B703" s="362"/>
      <c r="C703" s="293">
        <v>4214</v>
      </c>
      <c r="D703" s="363" t="s">
        <v>239</v>
      </c>
      <c r="E703" s="295">
        <f t="shared" si="156"/>
        <v>0</v>
      </c>
      <c r="F703" s="158"/>
      <c r="G703" s="159"/>
      <c r="H703" s="1420"/>
      <c r="I703" s="158"/>
      <c r="J703" s="159"/>
      <c r="K703" s="1420"/>
      <c r="L703" s="295">
        <f t="shared" si="157"/>
        <v>0</v>
      </c>
      <c r="M703" s="12" t="str">
        <f t="shared" si="154"/>
        <v/>
      </c>
      <c r="N703" s="13"/>
    </row>
    <row r="704" spans="1:14" hidden="1">
      <c r="A704" s="23">
        <v>385</v>
      </c>
      <c r="B704" s="362"/>
      <c r="C704" s="293">
        <v>4217</v>
      </c>
      <c r="D704" s="363" t="s">
        <v>240</v>
      </c>
      <c r="E704" s="295">
        <f t="shared" si="156"/>
        <v>0</v>
      </c>
      <c r="F704" s="158"/>
      <c r="G704" s="159"/>
      <c r="H704" s="1420"/>
      <c r="I704" s="158"/>
      <c r="J704" s="159"/>
      <c r="K704" s="1420"/>
      <c r="L704" s="295">
        <f t="shared" si="157"/>
        <v>0</v>
      </c>
      <c r="M704" s="12" t="str">
        <f t="shared" si="154"/>
        <v/>
      </c>
      <c r="N704" s="13"/>
    </row>
    <row r="705" spans="1:14" hidden="1">
      <c r="A705" s="23">
        <v>390</v>
      </c>
      <c r="B705" s="362"/>
      <c r="C705" s="293">
        <v>4218</v>
      </c>
      <c r="D705" s="294" t="s">
        <v>241</v>
      </c>
      <c r="E705" s="295">
        <f t="shared" si="156"/>
        <v>0</v>
      </c>
      <c r="F705" s="158"/>
      <c r="G705" s="159"/>
      <c r="H705" s="1420"/>
      <c r="I705" s="158"/>
      <c r="J705" s="159"/>
      <c r="K705" s="1420"/>
      <c r="L705" s="295">
        <f t="shared" si="157"/>
        <v>0</v>
      </c>
      <c r="M705" s="12" t="str">
        <f t="shared" si="154"/>
        <v/>
      </c>
      <c r="N705" s="13"/>
    </row>
    <row r="706" spans="1:14" hidden="1">
      <c r="A706" s="23">
        <v>390</v>
      </c>
      <c r="B706" s="362"/>
      <c r="C706" s="285">
        <v>4219</v>
      </c>
      <c r="D706" s="343" t="s">
        <v>242</v>
      </c>
      <c r="E706" s="287">
        <f t="shared" si="156"/>
        <v>0</v>
      </c>
      <c r="F706" s="173"/>
      <c r="G706" s="174"/>
      <c r="H706" s="1421"/>
      <c r="I706" s="173"/>
      <c r="J706" s="174"/>
      <c r="K706" s="1421"/>
      <c r="L706" s="287">
        <f t="shared" si="157"/>
        <v>0</v>
      </c>
      <c r="M706" s="12" t="str">
        <f t="shared" si="154"/>
        <v/>
      </c>
      <c r="N706" s="13"/>
    </row>
    <row r="707" spans="1:14" hidden="1">
      <c r="A707" s="23">
        <v>395</v>
      </c>
      <c r="B707" s="272">
        <v>4300</v>
      </c>
      <c r="C707" s="1856" t="s">
        <v>1661</v>
      </c>
      <c r="D707" s="1857"/>
      <c r="E707" s="310">
        <f t="shared" ref="E707:L707" si="158">SUM(E708:E710)</f>
        <v>0</v>
      </c>
      <c r="F707" s="274">
        <f t="shared" si="158"/>
        <v>0</v>
      </c>
      <c r="G707" s="275">
        <f t="shared" si="158"/>
        <v>0</v>
      </c>
      <c r="H707" s="276">
        <f>SUM(H708:H710)</f>
        <v>0</v>
      </c>
      <c r="I707" s="274">
        <f t="shared" si="158"/>
        <v>0</v>
      </c>
      <c r="J707" s="275">
        <f t="shared" si="158"/>
        <v>0</v>
      </c>
      <c r="K707" s="276">
        <f t="shared" si="158"/>
        <v>0</v>
      </c>
      <c r="L707" s="310">
        <f t="shared" si="158"/>
        <v>0</v>
      </c>
      <c r="M707" s="12" t="str">
        <f t="shared" si="154"/>
        <v/>
      </c>
      <c r="N707" s="13"/>
    </row>
    <row r="708" spans="1:14" hidden="1">
      <c r="A708" s="18">
        <v>397</v>
      </c>
      <c r="B708" s="362"/>
      <c r="C708" s="279">
        <v>4301</v>
      </c>
      <c r="D708" s="311" t="s">
        <v>243</v>
      </c>
      <c r="E708" s="281">
        <f t="shared" ref="E708:E713" si="159">F708+G708+H708</f>
        <v>0</v>
      </c>
      <c r="F708" s="152"/>
      <c r="G708" s="153"/>
      <c r="H708" s="1418"/>
      <c r="I708" s="152"/>
      <c r="J708" s="153"/>
      <c r="K708" s="1418"/>
      <c r="L708" s="281">
        <f t="shared" ref="L708:L713" si="160">I708+J708+K708</f>
        <v>0</v>
      </c>
      <c r="M708" s="12" t="str">
        <f t="shared" si="154"/>
        <v/>
      </c>
      <c r="N708" s="13"/>
    </row>
    <row r="709" spans="1:14" hidden="1">
      <c r="A709" s="14">
        <v>398</v>
      </c>
      <c r="B709" s="362"/>
      <c r="C709" s="293">
        <v>4302</v>
      </c>
      <c r="D709" s="363" t="s">
        <v>244</v>
      </c>
      <c r="E709" s="295">
        <f t="shared" si="159"/>
        <v>0</v>
      </c>
      <c r="F709" s="158"/>
      <c r="G709" s="159"/>
      <c r="H709" s="1420"/>
      <c r="I709" s="158"/>
      <c r="J709" s="159"/>
      <c r="K709" s="1420"/>
      <c r="L709" s="295">
        <f t="shared" si="160"/>
        <v>0</v>
      </c>
      <c r="M709" s="12" t="str">
        <f t="shared" si="154"/>
        <v/>
      </c>
      <c r="N709" s="13"/>
    </row>
    <row r="710" spans="1:14" hidden="1">
      <c r="A710" s="14">
        <v>399</v>
      </c>
      <c r="B710" s="362"/>
      <c r="C710" s="285">
        <v>4309</v>
      </c>
      <c r="D710" s="301" t="s">
        <v>245</v>
      </c>
      <c r="E710" s="287">
        <f t="shared" si="159"/>
        <v>0</v>
      </c>
      <c r="F710" s="173"/>
      <c r="G710" s="174"/>
      <c r="H710" s="1421"/>
      <c r="I710" s="173"/>
      <c r="J710" s="174"/>
      <c r="K710" s="1421"/>
      <c r="L710" s="287">
        <f t="shared" si="160"/>
        <v>0</v>
      </c>
      <c r="M710" s="12" t="str">
        <f t="shared" si="154"/>
        <v/>
      </c>
      <c r="N710" s="13"/>
    </row>
    <row r="711" spans="1:14" hidden="1">
      <c r="A711" s="14">
        <v>400</v>
      </c>
      <c r="B711" s="272">
        <v>4400</v>
      </c>
      <c r="C711" s="1856" t="s">
        <v>1658</v>
      </c>
      <c r="D711" s="1857"/>
      <c r="E711" s="310">
        <f t="shared" si="159"/>
        <v>0</v>
      </c>
      <c r="F711" s="1422"/>
      <c r="G711" s="1423"/>
      <c r="H711" s="1424"/>
      <c r="I711" s="1422"/>
      <c r="J711" s="1423"/>
      <c r="K711" s="1424"/>
      <c r="L711" s="310">
        <f t="shared" si="160"/>
        <v>0</v>
      </c>
      <c r="M711" s="12" t="str">
        <f t="shared" si="154"/>
        <v/>
      </c>
      <c r="N711" s="13"/>
    </row>
    <row r="712" spans="1:14" hidden="1">
      <c r="A712" s="14">
        <v>401</v>
      </c>
      <c r="B712" s="272">
        <v>4500</v>
      </c>
      <c r="C712" s="1856" t="s">
        <v>1659</v>
      </c>
      <c r="D712" s="1857"/>
      <c r="E712" s="310">
        <f t="shared" si="159"/>
        <v>0</v>
      </c>
      <c r="F712" s="1422"/>
      <c r="G712" s="1423"/>
      <c r="H712" s="1424"/>
      <c r="I712" s="1422"/>
      <c r="J712" s="1423"/>
      <c r="K712" s="1424"/>
      <c r="L712" s="310">
        <f t="shared" si="160"/>
        <v>0</v>
      </c>
      <c r="M712" s="12" t="str">
        <f t="shared" si="154"/>
        <v/>
      </c>
      <c r="N712" s="13"/>
    </row>
    <row r="713" spans="1:14" hidden="1">
      <c r="A713" s="40">
        <v>404</v>
      </c>
      <c r="B713" s="272">
        <v>4600</v>
      </c>
      <c r="C713" s="1862" t="s">
        <v>246</v>
      </c>
      <c r="D713" s="1863"/>
      <c r="E713" s="310">
        <f t="shared" si="159"/>
        <v>0</v>
      </c>
      <c r="F713" s="1422"/>
      <c r="G713" s="1423"/>
      <c r="H713" s="1424"/>
      <c r="I713" s="1422"/>
      <c r="J713" s="1423"/>
      <c r="K713" s="1424"/>
      <c r="L713" s="310">
        <f t="shared" si="160"/>
        <v>0</v>
      </c>
      <c r="M713" s="12" t="str">
        <f t="shared" si="154"/>
        <v/>
      </c>
      <c r="N713" s="13"/>
    </row>
    <row r="714" spans="1:14" hidden="1">
      <c r="A714" s="40">
        <v>404</v>
      </c>
      <c r="B714" s="272">
        <v>4900</v>
      </c>
      <c r="C714" s="1856" t="s">
        <v>273</v>
      </c>
      <c r="D714" s="1857"/>
      <c r="E714" s="310">
        <f t="shared" ref="E714:L714" si="161">+E715+E716</f>
        <v>0</v>
      </c>
      <c r="F714" s="274">
        <f t="shared" si="161"/>
        <v>0</v>
      </c>
      <c r="G714" s="275">
        <f t="shared" si="161"/>
        <v>0</v>
      </c>
      <c r="H714" s="276">
        <f>+H715+H716</f>
        <v>0</v>
      </c>
      <c r="I714" s="274">
        <f t="shared" si="161"/>
        <v>0</v>
      </c>
      <c r="J714" s="275">
        <f t="shared" si="161"/>
        <v>0</v>
      </c>
      <c r="K714" s="276">
        <f t="shared" si="161"/>
        <v>0</v>
      </c>
      <c r="L714" s="310">
        <f t="shared" si="161"/>
        <v>0</v>
      </c>
      <c r="M714" s="12" t="str">
        <f t="shared" si="154"/>
        <v/>
      </c>
      <c r="N714" s="13"/>
    </row>
    <row r="715" spans="1:14" hidden="1">
      <c r="A715" s="22">
        <v>440</v>
      </c>
      <c r="B715" s="362"/>
      <c r="C715" s="279">
        <v>4901</v>
      </c>
      <c r="D715" s="364" t="s">
        <v>274</v>
      </c>
      <c r="E715" s="281">
        <f>F715+G715+H715</f>
        <v>0</v>
      </c>
      <c r="F715" s="152"/>
      <c r="G715" s="153"/>
      <c r="H715" s="1418"/>
      <c r="I715" s="152"/>
      <c r="J715" s="153"/>
      <c r="K715" s="1418"/>
      <c r="L715" s="281">
        <f>I715+J715+K715</f>
        <v>0</v>
      </c>
      <c r="M715" s="12" t="str">
        <f t="shared" si="154"/>
        <v/>
      </c>
      <c r="N715" s="13"/>
    </row>
    <row r="716" spans="1:14" hidden="1">
      <c r="A716" s="22">
        <v>450</v>
      </c>
      <c r="B716" s="362"/>
      <c r="C716" s="285">
        <v>4902</v>
      </c>
      <c r="D716" s="301" t="s">
        <v>275</v>
      </c>
      <c r="E716" s="287">
        <f>F716+G716+H716</f>
        <v>0</v>
      </c>
      <c r="F716" s="173"/>
      <c r="G716" s="174"/>
      <c r="H716" s="1421"/>
      <c r="I716" s="173"/>
      <c r="J716" s="174"/>
      <c r="K716" s="1421"/>
      <c r="L716" s="287">
        <f>I716+J716+K716</f>
        <v>0</v>
      </c>
      <c r="M716" s="12" t="str">
        <f t="shared" si="154"/>
        <v/>
      </c>
      <c r="N716" s="13"/>
    </row>
    <row r="717" spans="1:14" hidden="1">
      <c r="A717" s="22">
        <v>495</v>
      </c>
      <c r="B717" s="365">
        <v>5100</v>
      </c>
      <c r="C717" s="1854" t="s">
        <v>247</v>
      </c>
      <c r="D717" s="1855"/>
      <c r="E717" s="310">
        <f>F717+G717+H717</f>
        <v>0</v>
      </c>
      <c r="F717" s="1422"/>
      <c r="G717" s="1423"/>
      <c r="H717" s="1424"/>
      <c r="I717" s="1422"/>
      <c r="J717" s="1423"/>
      <c r="K717" s="1424"/>
      <c r="L717" s="310">
        <f>I717+J717+K717</f>
        <v>0</v>
      </c>
      <c r="M717" s="12" t="str">
        <f t="shared" si="154"/>
        <v/>
      </c>
      <c r="N717" s="13"/>
    </row>
    <row r="718" spans="1:14" hidden="1">
      <c r="A718" s="23">
        <v>500</v>
      </c>
      <c r="B718" s="365">
        <v>5200</v>
      </c>
      <c r="C718" s="1854" t="s">
        <v>248</v>
      </c>
      <c r="D718" s="1855"/>
      <c r="E718" s="310">
        <f t="shared" ref="E718:L718" si="162">SUM(E719:E725)</f>
        <v>0</v>
      </c>
      <c r="F718" s="274">
        <f t="shared" si="162"/>
        <v>0</v>
      </c>
      <c r="G718" s="275">
        <f t="shared" si="162"/>
        <v>0</v>
      </c>
      <c r="H718" s="276">
        <f>SUM(H719:H725)</f>
        <v>0</v>
      </c>
      <c r="I718" s="274">
        <f t="shared" si="162"/>
        <v>0</v>
      </c>
      <c r="J718" s="275">
        <f t="shared" si="162"/>
        <v>0</v>
      </c>
      <c r="K718" s="276">
        <f t="shared" si="162"/>
        <v>0</v>
      </c>
      <c r="L718" s="310">
        <f t="shared" si="162"/>
        <v>0</v>
      </c>
      <c r="M718" s="12" t="str">
        <f t="shared" si="154"/>
        <v/>
      </c>
      <c r="N718" s="13"/>
    </row>
    <row r="719" spans="1:14" hidden="1">
      <c r="A719" s="23">
        <v>505</v>
      </c>
      <c r="B719" s="366"/>
      <c r="C719" s="367">
        <v>5201</v>
      </c>
      <c r="D719" s="368" t="s">
        <v>249</v>
      </c>
      <c r="E719" s="281">
        <f t="shared" ref="E719:E725" si="163">F719+G719+H719</f>
        <v>0</v>
      </c>
      <c r="F719" s="152"/>
      <c r="G719" s="153"/>
      <c r="H719" s="1418"/>
      <c r="I719" s="152"/>
      <c r="J719" s="153"/>
      <c r="K719" s="1418"/>
      <c r="L719" s="281">
        <f t="shared" ref="L719:L725" si="164">I719+J719+K719</f>
        <v>0</v>
      </c>
      <c r="M719" s="12" t="str">
        <f t="shared" si="154"/>
        <v/>
      </c>
      <c r="N719" s="13"/>
    </row>
    <row r="720" spans="1:14" hidden="1">
      <c r="A720" s="23">
        <v>510</v>
      </c>
      <c r="B720" s="366"/>
      <c r="C720" s="369">
        <v>5202</v>
      </c>
      <c r="D720" s="370" t="s">
        <v>250</v>
      </c>
      <c r="E720" s="295">
        <f t="shared" si="163"/>
        <v>0</v>
      </c>
      <c r="F720" s="158"/>
      <c r="G720" s="159"/>
      <c r="H720" s="1420"/>
      <c r="I720" s="158"/>
      <c r="J720" s="159"/>
      <c r="K720" s="1420"/>
      <c r="L720" s="295">
        <f t="shared" si="164"/>
        <v>0</v>
      </c>
      <c r="M720" s="12" t="str">
        <f t="shared" si="154"/>
        <v/>
      </c>
      <c r="N720" s="13"/>
    </row>
    <row r="721" spans="1:14" hidden="1">
      <c r="A721" s="23">
        <v>515</v>
      </c>
      <c r="B721" s="366"/>
      <c r="C721" s="369">
        <v>5203</v>
      </c>
      <c r="D721" s="370" t="s">
        <v>618</v>
      </c>
      <c r="E721" s="295">
        <f t="shared" si="163"/>
        <v>0</v>
      </c>
      <c r="F721" s="158"/>
      <c r="G721" s="159"/>
      <c r="H721" s="1420"/>
      <c r="I721" s="158"/>
      <c r="J721" s="159"/>
      <c r="K721" s="1420"/>
      <c r="L721" s="295">
        <f t="shared" si="164"/>
        <v>0</v>
      </c>
      <c r="M721" s="12" t="str">
        <f t="shared" si="154"/>
        <v/>
      </c>
      <c r="N721" s="13"/>
    </row>
    <row r="722" spans="1:14" hidden="1">
      <c r="A722" s="23">
        <v>520</v>
      </c>
      <c r="B722" s="366"/>
      <c r="C722" s="369">
        <v>5204</v>
      </c>
      <c r="D722" s="370" t="s">
        <v>619</v>
      </c>
      <c r="E722" s="295">
        <f t="shared" si="163"/>
        <v>0</v>
      </c>
      <c r="F722" s="158"/>
      <c r="G722" s="159"/>
      <c r="H722" s="1420"/>
      <c r="I722" s="158"/>
      <c r="J722" s="159"/>
      <c r="K722" s="1420"/>
      <c r="L722" s="295">
        <f t="shared" si="164"/>
        <v>0</v>
      </c>
      <c r="M722" s="12" t="str">
        <f t="shared" si="154"/>
        <v/>
      </c>
      <c r="N722" s="13"/>
    </row>
    <row r="723" spans="1:14" hidden="1">
      <c r="A723" s="23">
        <v>525</v>
      </c>
      <c r="B723" s="366"/>
      <c r="C723" s="369">
        <v>5205</v>
      </c>
      <c r="D723" s="370" t="s">
        <v>620</v>
      </c>
      <c r="E723" s="295">
        <f t="shared" si="163"/>
        <v>0</v>
      </c>
      <c r="F723" s="158"/>
      <c r="G723" s="159"/>
      <c r="H723" s="1420"/>
      <c r="I723" s="158"/>
      <c r="J723" s="159"/>
      <c r="K723" s="1420"/>
      <c r="L723" s="295">
        <f t="shared" si="164"/>
        <v>0</v>
      </c>
      <c r="M723" s="12" t="str">
        <f t="shared" si="154"/>
        <v/>
      </c>
      <c r="N723" s="13"/>
    </row>
    <row r="724" spans="1:14" hidden="1">
      <c r="A724" s="22">
        <v>635</v>
      </c>
      <c r="B724" s="366"/>
      <c r="C724" s="369">
        <v>5206</v>
      </c>
      <c r="D724" s="370" t="s">
        <v>621</v>
      </c>
      <c r="E724" s="295">
        <f t="shared" si="163"/>
        <v>0</v>
      </c>
      <c r="F724" s="158"/>
      <c r="G724" s="159"/>
      <c r="H724" s="1420"/>
      <c r="I724" s="158"/>
      <c r="J724" s="159"/>
      <c r="K724" s="1420"/>
      <c r="L724" s="295">
        <f t="shared" si="164"/>
        <v>0</v>
      </c>
      <c r="M724" s="12" t="str">
        <f t="shared" si="154"/>
        <v/>
      </c>
      <c r="N724" s="13"/>
    </row>
    <row r="725" spans="1:14" hidden="1">
      <c r="A725" s="23">
        <v>640</v>
      </c>
      <c r="B725" s="366"/>
      <c r="C725" s="371">
        <v>5219</v>
      </c>
      <c r="D725" s="372" t="s">
        <v>622</v>
      </c>
      <c r="E725" s="287">
        <f t="shared" si="163"/>
        <v>0</v>
      </c>
      <c r="F725" s="173"/>
      <c r="G725" s="174"/>
      <c r="H725" s="1421"/>
      <c r="I725" s="173"/>
      <c r="J725" s="174"/>
      <c r="K725" s="1421"/>
      <c r="L725" s="287">
        <f t="shared" si="164"/>
        <v>0</v>
      </c>
      <c r="M725" s="12" t="str">
        <f t="shared" si="154"/>
        <v/>
      </c>
      <c r="N725" s="13"/>
    </row>
    <row r="726" spans="1:14" hidden="1">
      <c r="A726" s="23">
        <v>645</v>
      </c>
      <c r="B726" s="365">
        <v>5300</v>
      </c>
      <c r="C726" s="1854" t="s">
        <v>623</v>
      </c>
      <c r="D726" s="1855"/>
      <c r="E726" s="310">
        <f t="shared" ref="E726:L726" si="165">SUM(E727:E728)</f>
        <v>0</v>
      </c>
      <c r="F726" s="274">
        <f t="shared" si="165"/>
        <v>0</v>
      </c>
      <c r="G726" s="275">
        <f t="shared" si="165"/>
        <v>0</v>
      </c>
      <c r="H726" s="276">
        <f>SUM(H727:H728)</f>
        <v>0</v>
      </c>
      <c r="I726" s="274">
        <f t="shared" si="165"/>
        <v>0</v>
      </c>
      <c r="J726" s="275">
        <f t="shared" si="165"/>
        <v>0</v>
      </c>
      <c r="K726" s="276">
        <f t="shared" si="165"/>
        <v>0</v>
      </c>
      <c r="L726" s="310">
        <f t="shared" si="165"/>
        <v>0</v>
      </c>
      <c r="M726" s="12" t="str">
        <f t="shared" si="154"/>
        <v/>
      </c>
      <c r="N726" s="13"/>
    </row>
    <row r="727" spans="1:14" hidden="1">
      <c r="A727" s="23">
        <v>650</v>
      </c>
      <c r="B727" s="366"/>
      <c r="C727" s="367">
        <v>5301</v>
      </c>
      <c r="D727" s="368" t="s">
        <v>307</v>
      </c>
      <c r="E727" s="281">
        <f>F727+G727+H727</f>
        <v>0</v>
      </c>
      <c r="F727" s="152"/>
      <c r="G727" s="153"/>
      <c r="H727" s="1418"/>
      <c r="I727" s="152"/>
      <c r="J727" s="153"/>
      <c r="K727" s="1418"/>
      <c r="L727" s="281">
        <f>I727+J727+K727</f>
        <v>0</v>
      </c>
      <c r="M727" s="12" t="str">
        <f t="shared" si="154"/>
        <v/>
      </c>
      <c r="N727" s="13"/>
    </row>
    <row r="728" spans="1:14" hidden="1">
      <c r="A728" s="22">
        <v>655</v>
      </c>
      <c r="B728" s="366"/>
      <c r="C728" s="371">
        <v>5309</v>
      </c>
      <c r="D728" s="372" t="s">
        <v>624</v>
      </c>
      <c r="E728" s="287">
        <f>F728+G728+H728</f>
        <v>0</v>
      </c>
      <c r="F728" s="173"/>
      <c r="G728" s="174"/>
      <c r="H728" s="1421"/>
      <c r="I728" s="173"/>
      <c r="J728" s="174"/>
      <c r="K728" s="1421"/>
      <c r="L728" s="287">
        <f>I728+J728+K728</f>
        <v>0</v>
      </c>
      <c r="M728" s="12" t="str">
        <f t="shared" si="154"/>
        <v/>
      </c>
      <c r="N728" s="13"/>
    </row>
    <row r="729" spans="1:14" hidden="1">
      <c r="A729" s="22">
        <v>665</v>
      </c>
      <c r="B729" s="365">
        <v>5400</v>
      </c>
      <c r="C729" s="1854" t="s">
        <v>685</v>
      </c>
      <c r="D729" s="1855"/>
      <c r="E729" s="310">
        <f>F729+G729+H729</f>
        <v>0</v>
      </c>
      <c r="F729" s="1422"/>
      <c r="G729" s="1423"/>
      <c r="H729" s="1424"/>
      <c r="I729" s="1422"/>
      <c r="J729" s="1423"/>
      <c r="K729" s="1424"/>
      <c r="L729" s="310">
        <f>I729+J729+K729</f>
        <v>0</v>
      </c>
      <c r="M729" s="12" t="str">
        <f t="shared" si="154"/>
        <v/>
      </c>
      <c r="N729" s="13"/>
    </row>
    <row r="730" spans="1:14" hidden="1">
      <c r="A730" s="22">
        <v>675</v>
      </c>
      <c r="B730" s="272">
        <v>5500</v>
      </c>
      <c r="C730" s="1856" t="s">
        <v>686</v>
      </c>
      <c r="D730" s="1857"/>
      <c r="E730" s="310">
        <f t="shared" ref="E730:L730" si="166">SUM(E731:E734)</f>
        <v>0</v>
      </c>
      <c r="F730" s="274">
        <f t="shared" si="166"/>
        <v>0</v>
      </c>
      <c r="G730" s="275">
        <f t="shared" si="166"/>
        <v>0</v>
      </c>
      <c r="H730" s="276">
        <f>SUM(H731:H734)</f>
        <v>0</v>
      </c>
      <c r="I730" s="274">
        <f t="shared" si="166"/>
        <v>0</v>
      </c>
      <c r="J730" s="275">
        <f t="shared" si="166"/>
        <v>0</v>
      </c>
      <c r="K730" s="276">
        <f t="shared" si="166"/>
        <v>0</v>
      </c>
      <c r="L730" s="310">
        <f t="shared" si="166"/>
        <v>0</v>
      </c>
      <c r="M730" s="12" t="str">
        <f t="shared" si="154"/>
        <v/>
      </c>
      <c r="N730" s="13"/>
    </row>
    <row r="731" spans="1:14" hidden="1">
      <c r="A731" s="22">
        <v>685</v>
      </c>
      <c r="B731" s="362"/>
      <c r="C731" s="279">
        <v>5501</v>
      </c>
      <c r="D731" s="311" t="s">
        <v>687</v>
      </c>
      <c r="E731" s="281">
        <f>F731+G731+H731</f>
        <v>0</v>
      </c>
      <c r="F731" s="152"/>
      <c r="G731" s="153"/>
      <c r="H731" s="1418"/>
      <c r="I731" s="152"/>
      <c r="J731" s="153"/>
      <c r="K731" s="1418"/>
      <c r="L731" s="281">
        <f>I731+J731+K731</f>
        <v>0</v>
      </c>
      <c r="M731" s="12" t="str">
        <f t="shared" si="154"/>
        <v/>
      </c>
      <c r="N731" s="13"/>
    </row>
    <row r="732" spans="1:14" hidden="1">
      <c r="A732" s="23">
        <v>690</v>
      </c>
      <c r="B732" s="362"/>
      <c r="C732" s="293">
        <v>5502</v>
      </c>
      <c r="D732" s="294" t="s">
        <v>688</v>
      </c>
      <c r="E732" s="295">
        <f>F732+G732+H732</f>
        <v>0</v>
      </c>
      <c r="F732" s="158"/>
      <c r="G732" s="159"/>
      <c r="H732" s="1420"/>
      <c r="I732" s="158"/>
      <c r="J732" s="159"/>
      <c r="K732" s="1420"/>
      <c r="L732" s="295">
        <f>I732+J732+K732</f>
        <v>0</v>
      </c>
      <c r="M732" s="12" t="str">
        <f t="shared" si="154"/>
        <v/>
      </c>
      <c r="N732" s="13"/>
    </row>
    <row r="733" spans="1:14" hidden="1">
      <c r="A733" s="23">
        <v>695</v>
      </c>
      <c r="B733" s="362"/>
      <c r="C733" s="293">
        <v>5503</v>
      </c>
      <c r="D733" s="363" t="s">
        <v>689</v>
      </c>
      <c r="E733" s="295">
        <f>F733+G733+H733</f>
        <v>0</v>
      </c>
      <c r="F733" s="158"/>
      <c r="G733" s="159"/>
      <c r="H733" s="1420"/>
      <c r="I733" s="158"/>
      <c r="J733" s="159"/>
      <c r="K733" s="1420"/>
      <c r="L733" s="295">
        <f>I733+J733+K733</f>
        <v>0</v>
      </c>
      <c r="M733" s="12" t="str">
        <f t="shared" si="154"/>
        <v/>
      </c>
      <c r="N733" s="13"/>
    </row>
    <row r="734" spans="1:14" hidden="1">
      <c r="A734" s="22">
        <v>700</v>
      </c>
      <c r="B734" s="362"/>
      <c r="C734" s="285">
        <v>5504</v>
      </c>
      <c r="D734" s="339" t="s">
        <v>690</v>
      </c>
      <c r="E734" s="287">
        <f>F734+G734+H734</f>
        <v>0</v>
      </c>
      <c r="F734" s="173"/>
      <c r="G734" s="174"/>
      <c r="H734" s="1421"/>
      <c r="I734" s="173"/>
      <c r="J734" s="174"/>
      <c r="K734" s="1421"/>
      <c r="L734" s="287">
        <f>I734+J734+K734</f>
        <v>0</v>
      </c>
      <c r="M734" s="12" t="str">
        <f t="shared" si="154"/>
        <v/>
      </c>
      <c r="N734" s="13"/>
    </row>
    <row r="735" spans="1:14" hidden="1">
      <c r="A735" s="22">
        <v>710</v>
      </c>
      <c r="B735" s="365">
        <v>5700</v>
      </c>
      <c r="C735" s="1858" t="s">
        <v>914</v>
      </c>
      <c r="D735" s="1859"/>
      <c r="E735" s="310">
        <f>SUM(E736:E738)</f>
        <v>0</v>
      </c>
      <c r="F735" s="1471">
        <v>0</v>
      </c>
      <c r="G735" s="1471">
        <v>0</v>
      </c>
      <c r="H735" s="1471">
        <v>0</v>
      </c>
      <c r="I735" s="1471">
        <v>0</v>
      </c>
      <c r="J735" s="1471">
        <v>0</v>
      </c>
      <c r="K735" s="1471">
        <v>0</v>
      </c>
      <c r="L735" s="310">
        <f>SUM(L736:L738)</f>
        <v>0</v>
      </c>
      <c r="M735" s="12" t="str">
        <f t="shared" si="154"/>
        <v/>
      </c>
      <c r="N735" s="13"/>
    </row>
    <row r="736" spans="1:14" hidden="1">
      <c r="A736" s="23">
        <v>715</v>
      </c>
      <c r="B736" s="366"/>
      <c r="C736" s="367">
        <v>5701</v>
      </c>
      <c r="D736" s="368" t="s">
        <v>691</v>
      </c>
      <c r="E736" s="281">
        <f>F736+G736+H736</f>
        <v>0</v>
      </c>
      <c r="F736" s="1472">
        <v>0</v>
      </c>
      <c r="G736" s="1472">
        <v>0</v>
      </c>
      <c r="H736" s="1473">
        <v>0</v>
      </c>
      <c r="I736" s="1771">
        <v>0</v>
      </c>
      <c r="J736" s="1472">
        <v>0</v>
      </c>
      <c r="K736" s="1472">
        <v>0</v>
      </c>
      <c r="L736" s="281">
        <f>I736+J736+K736</f>
        <v>0</v>
      </c>
      <c r="M736" s="12" t="str">
        <f t="shared" si="154"/>
        <v/>
      </c>
      <c r="N736" s="13"/>
    </row>
    <row r="737" spans="1:14" hidden="1">
      <c r="A737" s="23">
        <v>720</v>
      </c>
      <c r="B737" s="366"/>
      <c r="C737" s="373">
        <v>5702</v>
      </c>
      <c r="D737" s="374" t="s">
        <v>692</v>
      </c>
      <c r="E737" s="314">
        <f>F737+G737+H737</f>
        <v>0</v>
      </c>
      <c r="F737" s="1472">
        <v>0</v>
      </c>
      <c r="G737" s="1472">
        <v>0</v>
      </c>
      <c r="H737" s="1473">
        <v>0</v>
      </c>
      <c r="I737" s="1771">
        <v>0</v>
      </c>
      <c r="J737" s="1472">
        <v>0</v>
      </c>
      <c r="K737" s="1472">
        <v>0</v>
      </c>
      <c r="L737" s="314">
        <f>I737+J737+K737</f>
        <v>0</v>
      </c>
      <c r="M737" s="12" t="str">
        <f t="shared" si="154"/>
        <v/>
      </c>
      <c r="N737" s="13"/>
    </row>
    <row r="738" spans="1:14" hidden="1">
      <c r="A738" s="23">
        <v>725</v>
      </c>
      <c r="B738" s="292"/>
      <c r="C738" s="375">
        <v>4071</v>
      </c>
      <c r="D738" s="376" t="s">
        <v>693</v>
      </c>
      <c r="E738" s="377">
        <f>F738+G738+H738</f>
        <v>0</v>
      </c>
      <c r="F738" s="1472">
        <v>0</v>
      </c>
      <c r="G738" s="1472">
        <v>0</v>
      </c>
      <c r="H738" s="1473">
        <v>0</v>
      </c>
      <c r="I738" s="1771">
        <v>0</v>
      </c>
      <c r="J738" s="1472">
        <v>0</v>
      </c>
      <c r="K738" s="1472">
        <v>0</v>
      </c>
      <c r="L738" s="377">
        <f>I738+J738+K738</f>
        <v>0</v>
      </c>
      <c r="M738" s="12" t="str">
        <f t="shared" si="154"/>
        <v/>
      </c>
      <c r="N738" s="13"/>
    </row>
    <row r="739" spans="1:14" hidden="1">
      <c r="A739" s="23">
        <v>730</v>
      </c>
      <c r="B739" s="582"/>
      <c r="C739" s="1860" t="s">
        <v>694</v>
      </c>
      <c r="D739" s="1861"/>
      <c r="E739" s="1438"/>
      <c r="F739" s="1438"/>
      <c r="G739" s="1438"/>
      <c r="H739" s="1438"/>
      <c r="I739" s="1438"/>
      <c r="J739" s="1438"/>
      <c r="K739" s="1438"/>
      <c r="L739" s="1439"/>
      <c r="M739" s="12" t="str">
        <f t="shared" si="154"/>
        <v/>
      </c>
      <c r="N739" s="13"/>
    </row>
    <row r="740" spans="1:14" hidden="1">
      <c r="A740" s="23">
        <v>735</v>
      </c>
      <c r="B740" s="381">
        <v>98</v>
      </c>
      <c r="C740" s="1860" t="s">
        <v>694</v>
      </c>
      <c r="D740" s="1861"/>
      <c r="E740" s="382">
        <f>F740+G740+H740</f>
        <v>0</v>
      </c>
      <c r="F740" s="1429"/>
      <c r="G740" s="1430"/>
      <c r="H740" s="1431"/>
      <c r="I740" s="1461">
        <v>0</v>
      </c>
      <c r="J740" s="1462">
        <v>0</v>
      </c>
      <c r="K740" s="1463">
        <v>0</v>
      </c>
      <c r="L740" s="382">
        <f>I740+J740+K740</f>
        <v>0</v>
      </c>
      <c r="M740" s="12" t="str">
        <f t="shared" si="154"/>
        <v/>
      </c>
      <c r="N740" s="13"/>
    </row>
    <row r="741" spans="1:14" hidden="1">
      <c r="A741" s="23">
        <v>740</v>
      </c>
      <c r="B741" s="1433"/>
      <c r="C741" s="1434"/>
      <c r="D741" s="1435"/>
      <c r="E741" s="269"/>
      <c r="F741" s="269"/>
      <c r="G741" s="269"/>
      <c r="H741" s="269"/>
      <c r="I741" s="269"/>
      <c r="J741" s="269"/>
      <c r="K741" s="269"/>
      <c r="L741" s="270"/>
      <c r="M741" s="12" t="str">
        <f t="shared" si="154"/>
        <v/>
      </c>
      <c r="N741" s="13"/>
    </row>
    <row r="742" spans="1:14" hidden="1">
      <c r="A742" s="23">
        <v>745</v>
      </c>
      <c r="B742" s="1436"/>
      <c r="C742" s="111"/>
      <c r="D742" s="1437"/>
      <c r="E742" s="218"/>
      <c r="F742" s="218"/>
      <c r="G742" s="218"/>
      <c r="H742" s="218"/>
      <c r="I742" s="218"/>
      <c r="J742" s="218"/>
      <c r="K742" s="218"/>
      <c r="L742" s="389"/>
      <c r="M742" s="12" t="str">
        <f t="shared" si="154"/>
        <v/>
      </c>
      <c r="N742" s="13"/>
    </row>
    <row r="743" spans="1:14" hidden="1">
      <c r="A743" s="22">
        <v>750</v>
      </c>
      <c r="B743" s="1436"/>
      <c r="C743" s="111"/>
      <c r="D743" s="1437"/>
      <c r="E743" s="218"/>
      <c r="F743" s="218"/>
      <c r="G743" s="218"/>
      <c r="H743" s="218"/>
      <c r="I743" s="218"/>
      <c r="J743" s="218"/>
      <c r="K743" s="218"/>
      <c r="L743" s="389"/>
      <c r="M743" s="12" t="str">
        <f t="shared" si="154"/>
        <v/>
      </c>
      <c r="N743" s="13"/>
    </row>
    <row r="744" spans="1:14" ht="16.5" hidden="1" thickBot="1">
      <c r="A744" s="23">
        <v>755</v>
      </c>
      <c r="B744" s="1464"/>
      <c r="C744" s="393" t="s">
        <v>741</v>
      </c>
      <c r="D744" s="1432">
        <f>+B744</f>
        <v>0</v>
      </c>
      <c r="E744" s="395">
        <f t="shared" ref="E744:L744" si="167">SUM(E629,E632,E638,E646,E647,E665,E669,E675,E678,E679,E680,E681,E682,E691,E697,E698,E699,E700,E707,E711,E712,E713,E714,E717,E718,E726,E729,E730,E735)+E740</f>
        <v>0</v>
      </c>
      <c r="F744" s="396">
        <f t="shared" si="167"/>
        <v>0</v>
      </c>
      <c r="G744" s="397">
        <f t="shared" si="167"/>
        <v>0</v>
      </c>
      <c r="H744" s="398">
        <f t="shared" si="167"/>
        <v>0</v>
      </c>
      <c r="I744" s="396">
        <f t="shared" si="167"/>
        <v>0</v>
      </c>
      <c r="J744" s="397">
        <f t="shared" si="167"/>
        <v>0</v>
      </c>
      <c r="K744" s="398">
        <f t="shared" si="167"/>
        <v>0</v>
      </c>
      <c r="L744" s="395">
        <f t="shared" si="167"/>
        <v>0</v>
      </c>
      <c r="M744" s="12" t="str">
        <f>(IF($E744&lt;&gt;0,$M$2,IF($L744&lt;&gt;0,$M$2,"")))</f>
        <v/>
      </c>
      <c r="N744" s="73" t="str">
        <f>LEFT(C626,1)</f>
        <v>1</v>
      </c>
    </row>
    <row r="745" spans="1:14" hidden="1">
      <c r="A745" s="23">
        <v>760</v>
      </c>
      <c r="B745" s="79" t="s">
        <v>120</v>
      </c>
      <c r="C745" s="1"/>
      <c r="L745" s="6"/>
      <c r="M745" s="7" t="str">
        <f>(IF($E744&lt;&gt;0,$M$2,IF($L744&lt;&gt;0,$M$2,"")))</f>
        <v/>
      </c>
    </row>
    <row r="746" spans="1:14" hidden="1">
      <c r="A746" s="22">
        <v>765</v>
      </c>
      <c r="B746" s="1367"/>
      <c r="C746" s="1367"/>
      <c r="D746" s="1368"/>
      <c r="E746" s="1367"/>
      <c r="F746" s="1367"/>
      <c r="G746" s="1367"/>
      <c r="H746" s="1367"/>
      <c r="I746" s="1367"/>
      <c r="J746" s="1367"/>
      <c r="K746" s="1367"/>
      <c r="L746" s="1369"/>
      <c r="M746" s="7" t="str">
        <f>(IF($E744&lt;&gt;0,$M$2,IF($L744&lt;&gt;0,$M$2,"")))</f>
        <v/>
      </c>
    </row>
    <row r="747" spans="1:14" ht="18.75" hidden="1">
      <c r="A747" s="22">
        <v>775</v>
      </c>
      <c r="B747" s="65"/>
      <c r="C747" s="65"/>
      <c r="D747" s="65"/>
      <c r="E747" s="65"/>
      <c r="F747" s="65"/>
      <c r="G747" s="65"/>
      <c r="H747" s="65"/>
      <c r="I747" s="65"/>
      <c r="J747" s="65"/>
      <c r="K747" s="65"/>
      <c r="L747" s="77"/>
      <c r="M747" s="74" t="str">
        <f>(IF(E742&lt;&gt;0,$G$2,IF(L742&lt;&gt;0,$G$2,"")))</f>
        <v/>
      </c>
      <c r="N747" s="65"/>
    </row>
    <row r="748" spans="1:14" hidden="1">
      <c r="A748" s="23">
        <v>780</v>
      </c>
      <c r="B748" s="6"/>
      <c r="C748" s="6"/>
      <c r="D748" s="521"/>
      <c r="E748" s="38"/>
      <c r="F748" s="38"/>
      <c r="G748" s="38"/>
      <c r="H748" s="38"/>
      <c r="I748" s="38"/>
      <c r="J748" s="38"/>
      <c r="K748" s="38"/>
      <c r="L748" s="38"/>
      <c r="M748" s="7" t="str">
        <f>(IF($E881&lt;&gt;0,$M$2,IF($L881&lt;&gt;0,$M$2,"")))</f>
        <v/>
      </c>
    </row>
    <row r="749" spans="1:14" hidden="1">
      <c r="A749" s="23">
        <v>785</v>
      </c>
      <c r="B749" s="6"/>
      <c r="C749" s="1365"/>
      <c r="D749" s="1366"/>
      <c r="E749" s="38"/>
      <c r="F749" s="38"/>
      <c r="G749" s="38"/>
      <c r="H749" s="38"/>
      <c r="I749" s="38"/>
      <c r="J749" s="38"/>
      <c r="K749" s="38"/>
      <c r="L749" s="38"/>
      <c r="M749" s="7" t="str">
        <f>(IF($E881&lt;&gt;0,$M$2,IF($L881&lt;&gt;0,$M$2,"")))</f>
        <v/>
      </c>
    </row>
    <row r="750" spans="1:14" hidden="1">
      <c r="A750" s="23">
        <v>790</v>
      </c>
      <c r="B750" s="1870" t="str">
        <f>$B$7</f>
        <v>ОТЧЕТНИ ДАННИ ПО ЕБК ЗА ИЗПЪЛНЕНИЕТО НА БЮДЖЕТА</v>
      </c>
      <c r="C750" s="1871"/>
      <c r="D750" s="1871"/>
      <c r="E750" s="242"/>
      <c r="F750" s="242"/>
      <c r="G750" s="237"/>
      <c r="H750" s="237"/>
      <c r="I750" s="237"/>
      <c r="J750" s="237"/>
      <c r="K750" s="237"/>
      <c r="L750" s="237"/>
      <c r="M750" s="7" t="str">
        <f>(IF($E881&lt;&gt;0,$M$2,IF($L881&lt;&gt;0,$M$2,"")))</f>
        <v/>
      </c>
    </row>
    <row r="751" spans="1:14" hidden="1">
      <c r="A751" s="23">
        <v>795</v>
      </c>
      <c r="B751" s="228"/>
      <c r="C751" s="391"/>
      <c r="D751" s="400"/>
      <c r="E751" s="406" t="s">
        <v>464</v>
      </c>
      <c r="F751" s="406" t="s">
        <v>835</v>
      </c>
      <c r="G751" s="237"/>
      <c r="H751" s="1362" t="s">
        <v>1251</v>
      </c>
      <c r="I751" s="1363"/>
      <c r="J751" s="1364"/>
      <c r="K751" s="237"/>
      <c r="L751" s="237"/>
      <c r="M751" s="7" t="str">
        <f>(IF($E881&lt;&gt;0,$M$2,IF($L881&lt;&gt;0,$M$2,"")))</f>
        <v/>
      </c>
    </row>
    <row r="752" spans="1:14" ht="18.75" hidden="1">
      <c r="A752" s="22">
        <v>805</v>
      </c>
      <c r="B752" s="1872" t="str">
        <f>$B$9</f>
        <v>ДГ ЩАСТЛИВО ДЕТСТВО</v>
      </c>
      <c r="C752" s="1873"/>
      <c r="D752" s="1874"/>
      <c r="E752" s="115">
        <f>$E$9</f>
        <v>43831</v>
      </c>
      <c r="F752" s="226" t="str">
        <f>$F$9</f>
        <v>30.06.2020</v>
      </c>
      <c r="G752" s="237"/>
      <c r="H752" s="237"/>
      <c r="I752" s="237"/>
      <c r="J752" s="237"/>
      <c r="K752" s="237"/>
      <c r="L752" s="237"/>
      <c r="M752" s="7" t="str">
        <f>(IF($E881&lt;&gt;0,$M$2,IF($L881&lt;&gt;0,$M$2,"")))</f>
        <v/>
      </c>
    </row>
    <row r="753" spans="1:14" hidden="1">
      <c r="A753" s="23">
        <v>810</v>
      </c>
      <c r="B753" s="227" t="str">
        <f>$B$10</f>
        <v>(наименование на разпоредителя с бюджет)</v>
      </c>
      <c r="C753" s="228"/>
      <c r="D753" s="229"/>
      <c r="E753" s="237"/>
      <c r="F753" s="237"/>
      <c r="G753" s="237"/>
      <c r="H753" s="237"/>
      <c r="I753" s="237"/>
      <c r="J753" s="237"/>
      <c r="K753" s="237"/>
      <c r="L753" s="237"/>
      <c r="M753" s="7" t="str">
        <f>(IF($E881&lt;&gt;0,$M$2,IF($L881&lt;&gt;0,$M$2,"")))</f>
        <v/>
      </c>
    </row>
    <row r="754" spans="1:14" hidden="1">
      <c r="A754" s="23">
        <v>815</v>
      </c>
      <c r="B754" s="227"/>
      <c r="C754" s="228"/>
      <c r="D754" s="229"/>
      <c r="E754" s="237"/>
      <c r="F754" s="237"/>
      <c r="G754" s="237"/>
      <c r="H754" s="237"/>
      <c r="I754" s="237"/>
      <c r="J754" s="237"/>
      <c r="K754" s="237"/>
      <c r="L754" s="237"/>
      <c r="M754" s="7" t="str">
        <f>(IF($E881&lt;&gt;0,$M$2,IF($L881&lt;&gt;0,$M$2,"")))</f>
        <v/>
      </c>
    </row>
    <row r="755" spans="1:14" ht="19.5" hidden="1">
      <c r="A755" s="28">
        <v>525</v>
      </c>
      <c r="B755" s="1875" t="str">
        <f>$B$12</f>
        <v>Раковски</v>
      </c>
      <c r="C755" s="1876"/>
      <c r="D755" s="1877"/>
      <c r="E755" s="410" t="s">
        <v>890</v>
      </c>
      <c r="F755" s="1360" t="str">
        <f>$F$12</f>
        <v>6611</v>
      </c>
      <c r="G755" s="237"/>
      <c r="H755" s="237"/>
      <c r="I755" s="237"/>
      <c r="J755" s="237"/>
      <c r="K755" s="237"/>
      <c r="L755" s="237"/>
      <c r="M755" s="7" t="str">
        <f>(IF($E881&lt;&gt;0,$M$2,IF($L881&lt;&gt;0,$M$2,"")))</f>
        <v/>
      </c>
    </row>
    <row r="756" spans="1:14" hidden="1">
      <c r="A756" s="22">
        <v>820</v>
      </c>
      <c r="B756" s="233" t="str">
        <f>$B$13</f>
        <v>(наименование на първостепенния разпоредител с бюджет)</v>
      </c>
      <c r="C756" s="228"/>
      <c r="D756" s="229"/>
      <c r="E756" s="1361"/>
      <c r="F756" s="242"/>
      <c r="G756" s="237"/>
      <c r="H756" s="237"/>
      <c r="I756" s="237"/>
      <c r="J756" s="237"/>
      <c r="K756" s="237"/>
      <c r="L756" s="237"/>
      <c r="M756" s="7" t="str">
        <f>(IF($E881&lt;&gt;0,$M$2,IF($L881&lt;&gt;0,$M$2,"")))</f>
        <v/>
      </c>
    </row>
    <row r="757" spans="1:14" ht="19.5" hidden="1">
      <c r="A757" s="23">
        <v>821</v>
      </c>
      <c r="B757" s="236"/>
      <c r="C757" s="237"/>
      <c r="D757" s="124" t="s">
        <v>891</v>
      </c>
      <c r="E757" s="238">
        <f>$E$15</f>
        <v>0</v>
      </c>
      <c r="F757" s="414" t="str">
        <f>$F$15</f>
        <v>БЮДЖЕТ</v>
      </c>
      <c r="G757" s="218"/>
      <c r="H757" s="218"/>
      <c r="I757" s="218"/>
      <c r="J757" s="218"/>
      <c r="K757" s="218"/>
      <c r="L757" s="218"/>
      <c r="M757" s="7" t="str">
        <f>(IF($E881&lt;&gt;0,$M$2,IF($L881&lt;&gt;0,$M$2,"")))</f>
        <v/>
      </c>
    </row>
    <row r="758" spans="1:14" hidden="1">
      <c r="A758" s="23">
        <v>822</v>
      </c>
      <c r="B758" s="228"/>
      <c r="C758" s="391"/>
      <c r="D758" s="400"/>
      <c r="E758" s="237"/>
      <c r="F758" s="409"/>
      <c r="G758" s="409"/>
      <c r="H758" s="409"/>
      <c r="I758" s="409"/>
      <c r="J758" s="409"/>
      <c r="K758" s="409"/>
      <c r="L758" s="1377" t="s">
        <v>465</v>
      </c>
      <c r="M758" s="7" t="str">
        <f>(IF($E881&lt;&gt;0,$M$2,IF($L881&lt;&gt;0,$M$2,"")))</f>
        <v/>
      </c>
    </row>
    <row r="759" spans="1:14" ht="24.95" hidden="1" customHeight="1">
      <c r="A759" s="23">
        <v>823</v>
      </c>
      <c r="B759" s="247"/>
      <c r="C759" s="248"/>
      <c r="D759" s="249" t="s">
        <v>712</v>
      </c>
      <c r="E759" s="1878" t="s">
        <v>2108</v>
      </c>
      <c r="F759" s="1879"/>
      <c r="G759" s="1879"/>
      <c r="H759" s="1880"/>
      <c r="I759" s="1881" t="s">
        <v>2109</v>
      </c>
      <c r="J759" s="1882"/>
      <c r="K759" s="1882"/>
      <c r="L759" s="1883"/>
      <c r="M759" s="7" t="str">
        <f>(IF($E881&lt;&gt;0,$M$2,IF($L881&lt;&gt;0,$M$2,"")))</f>
        <v/>
      </c>
    </row>
    <row r="760" spans="1:14" ht="54.95" hidden="1" customHeight="1" thickBot="1">
      <c r="A760" s="23">
        <v>825</v>
      </c>
      <c r="B760" s="250" t="s">
        <v>62</v>
      </c>
      <c r="C760" s="251" t="s">
        <v>466</v>
      </c>
      <c r="D760" s="252" t="s">
        <v>713</v>
      </c>
      <c r="E760" s="1403" t="str">
        <f>$E$20</f>
        <v>Уточнен план                Общо</v>
      </c>
      <c r="F760" s="1407" t="str">
        <f>$F$20</f>
        <v>държавни дейности</v>
      </c>
      <c r="G760" s="1408" t="str">
        <f>$G$20</f>
        <v>местни дейности</v>
      </c>
      <c r="H760" s="1409" t="str">
        <f>$H$20</f>
        <v>дофинансиране</v>
      </c>
      <c r="I760" s="253" t="str">
        <f>$I$20</f>
        <v>държавни дейности -ОТЧЕТ</v>
      </c>
      <c r="J760" s="254" t="str">
        <f>$J$20</f>
        <v>местни дейности - ОТЧЕТ</v>
      </c>
      <c r="K760" s="255" t="str">
        <f>$K$20</f>
        <v>дофинансиране - ОТЧЕТ</v>
      </c>
      <c r="L760" s="1735" t="str">
        <f>$L$20</f>
        <v>ОТЧЕТ                                    ОБЩО</v>
      </c>
      <c r="M760" s="7" t="str">
        <f>(IF($E881&lt;&gt;0,$M$2,IF($L881&lt;&gt;0,$M$2,"")))</f>
        <v/>
      </c>
    </row>
    <row r="761" spans="1:14" ht="18.75" hidden="1">
      <c r="A761" s="23"/>
      <c r="B761" s="258"/>
      <c r="C761" s="259"/>
      <c r="D761" s="260" t="s">
        <v>743</v>
      </c>
      <c r="E761" s="1455" t="str">
        <f>$E$21</f>
        <v>(1)</v>
      </c>
      <c r="F761" s="143" t="str">
        <f>$F$21</f>
        <v>(2)</v>
      </c>
      <c r="G761" s="144" t="str">
        <f>$G$21</f>
        <v>(3)</v>
      </c>
      <c r="H761" s="145" t="str">
        <f>$H$21</f>
        <v>(4)</v>
      </c>
      <c r="I761" s="261" t="str">
        <f>$I$21</f>
        <v>(5)</v>
      </c>
      <c r="J761" s="262" t="str">
        <f>$J$21</f>
        <v>(6)</v>
      </c>
      <c r="K761" s="263" t="str">
        <f>$K$21</f>
        <v>(7)</v>
      </c>
      <c r="L761" s="264" t="str">
        <f>$L$21</f>
        <v>(8)</v>
      </c>
      <c r="M761" s="7" t="str">
        <f>(IF($E881&lt;&gt;0,$M$2,IF($L881&lt;&gt;0,$M$2,"")))</f>
        <v/>
      </c>
    </row>
    <row r="762" spans="1:14" hidden="1">
      <c r="A762" s="23"/>
      <c r="B762" s="1451"/>
      <c r="C762" s="1598" t="e">
        <f>VLOOKUP(D762,OP_LIST2,2,FALSE)</f>
        <v>#N/A</v>
      </c>
      <c r="D762" s="1458"/>
      <c r="E762" s="389"/>
      <c r="F762" s="1441"/>
      <c r="G762" s="1442"/>
      <c r="H762" s="1443"/>
      <c r="I762" s="1441"/>
      <c r="J762" s="1442"/>
      <c r="K762" s="1443"/>
      <c r="L762" s="1440"/>
      <c r="M762" s="7" t="str">
        <f>(IF($E881&lt;&gt;0,$M$2,IF($L881&lt;&gt;0,$M$2,"")))</f>
        <v/>
      </c>
    </row>
    <row r="763" spans="1:14" hidden="1">
      <c r="A763" s="23"/>
      <c r="B763" s="1454"/>
      <c r="C763" s="1459">
        <f>VLOOKUP(D764,EBK_DEIN2,2,FALSE)</f>
        <v>1122</v>
      </c>
      <c r="D763" s="1458" t="s">
        <v>792</v>
      </c>
      <c r="E763" s="389"/>
      <c r="F763" s="1444"/>
      <c r="G763" s="1445"/>
      <c r="H763" s="1446"/>
      <c r="I763" s="1444"/>
      <c r="J763" s="1445"/>
      <c r="K763" s="1446"/>
      <c r="L763" s="1440"/>
      <c r="M763" s="7" t="str">
        <f>(IF($E881&lt;&gt;0,$M$2,IF($L881&lt;&gt;0,$M$2,"")))</f>
        <v/>
      </c>
    </row>
    <row r="764" spans="1:14" hidden="1">
      <c r="A764" s="23"/>
      <c r="B764" s="1450"/>
      <c r="C764" s="1587">
        <f>+C763</f>
        <v>1122</v>
      </c>
      <c r="D764" s="1452" t="s">
        <v>389</v>
      </c>
      <c r="E764" s="389"/>
      <c r="F764" s="1444"/>
      <c r="G764" s="1445"/>
      <c r="H764" s="1446"/>
      <c r="I764" s="1444"/>
      <c r="J764" s="1445"/>
      <c r="K764" s="1446"/>
      <c r="L764" s="1440"/>
      <c r="M764" s="7" t="str">
        <f>(IF($E881&lt;&gt;0,$M$2,IF($L881&lt;&gt;0,$M$2,"")))</f>
        <v/>
      </c>
    </row>
    <row r="765" spans="1:14" hidden="1">
      <c r="A765" s="23"/>
      <c r="B765" s="1456"/>
      <c r="C765" s="1453"/>
      <c r="D765" s="1457" t="s">
        <v>714</v>
      </c>
      <c r="E765" s="389"/>
      <c r="F765" s="1447"/>
      <c r="G765" s="1448"/>
      <c r="H765" s="1449"/>
      <c r="I765" s="1447"/>
      <c r="J765" s="1448"/>
      <c r="K765" s="1449"/>
      <c r="L765" s="1440"/>
      <c r="M765" s="7" t="str">
        <f>(IF($E881&lt;&gt;0,$M$2,IF($L881&lt;&gt;0,$M$2,"")))</f>
        <v/>
      </c>
    </row>
    <row r="766" spans="1:14" hidden="1">
      <c r="A766" s="23"/>
      <c r="B766" s="272">
        <v>100</v>
      </c>
      <c r="C766" s="1884" t="s">
        <v>744</v>
      </c>
      <c r="D766" s="1885"/>
      <c r="E766" s="273">
        <f t="shared" ref="E766:L766" si="168">SUM(E767:E768)</f>
        <v>0</v>
      </c>
      <c r="F766" s="274">
        <f t="shared" si="168"/>
        <v>0</v>
      </c>
      <c r="G766" s="275">
        <f t="shared" si="168"/>
        <v>0</v>
      </c>
      <c r="H766" s="276">
        <f>SUM(H767:H768)</f>
        <v>0</v>
      </c>
      <c r="I766" s="274">
        <f t="shared" si="168"/>
        <v>0</v>
      </c>
      <c r="J766" s="275">
        <f t="shared" si="168"/>
        <v>0</v>
      </c>
      <c r="K766" s="276">
        <f t="shared" si="168"/>
        <v>0</v>
      </c>
      <c r="L766" s="273">
        <f t="shared" si="168"/>
        <v>0</v>
      </c>
      <c r="M766" s="12" t="str">
        <f>(IF($E766&lt;&gt;0,$M$2,IF($L766&lt;&gt;0,$M$2,"")))</f>
        <v/>
      </c>
      <c r="N766" s="13"/>
    </row>
    <row r="767" spans="1:14" hidden="1">
      <c r="A767" s="23"/>
      <c r="B767" s="278"/>
      <c r="C767" s="279">
        <v>101</v>
      </c>
      <c r="D767" s="280" t="s">
        <v>745</v>
      </c>
      <c r="E767" s="281">
        <f>F767+G767+H767</f>
        <v>0</v>
      </c>
      <c r="F767" s="152"/>
      <c r="G767" s="153"/>
      <c r="H767" s="1418"/>
      <c r="I767" s="152"/>
      <c r="J767" s="153"/>
      <c r="K767" s="1418"/>
      <c r="L767" s="281">
        <f>I767+J767+K767</f>
        <v>0</v>
      </c>
      <c r="M767" s="12" t="str">
        <f t="shared" ref="M767:M833" si="169">(IF($E767&lt;&gt;0,$M$2,IF($L767&lt;&gt;0,$M$2,"")))</f>
        <v/>
      </c>
      <c r="N767" s="13"/>
    </row>
    <row r="768" spans="1:14" hidden="1">
      <c r="A768" s="10"/>
      <c r="B768" s="278"/>
      <c r="C768" s="285">
        <v>102</v>
      </c>
      <c r="D768" s="286" t="s">
        <v>746</v>
      </c>
      <c r="E768" s="287">
        <f>F768+G768+H768</f>
        <v>0</v>
      </c>
      <c r="F768" s="173"/>
      <c r="G768" s="174"/>
      <c r="H768" s="1421"/>
      <c r="I768" s="173"/>
      <c r="J768" s="174"/>
      <c r="K768" s="1421"/>
      <c r="L768" s="287">
        <f>I768+J768+K768</f>
        <v>0</v>
      </c>
      <c r="M768" s="12" t="str">
        <f t="shared" si="169"/>
        <v/>
      </c>
      <c r="N768" s="13"/>
    </row>
    <row r="769" spans="1:14" hidden="1">
      <c r="A769" s="10"/>
      <c r="B769" s="272">
        <v>200</v>
      </c>
      <c r="C769" s="1864" t="s">
        <v>747</v>
      </c>
      <c r="D769" s="1865"/>
      <c r="E769" s="273">
        <f t="shared" ref="E769:L769" si="170">SUM(E770:E774)</f>
        <v>0</v>
      </c>
      <c r="F769" s="274">
        <f t="shared" si="170"/>
        <v>0</v>
      </c>
      <c r="G769" s="275">
        <f t="shared" si="170"/>
        <v>0</v>
      </c>
      <c r="H769" s="276">
        <f>SUM(H770:H774)</f>
        <v>0</v>
      </c>
      <c r="I769" s="274">
        <f t="shared" si="170"/>
        <v>0</v>
      </c>
      <c r="J769" s="275">
        <f t="shared" si="170"/>
        <v>0</v>
      </c>
      <c r="K769" s="276">
        <f t="shared" si="170"/>
        <v>0</v>
      </c>
      <c r="L769" s="273">
        <f t="shared" si="170"/>
        <v>0</v>
      </c>
      <c r="M769" s="12" t="str">
        <f t="shared" si="169"/>
        <v/>
      </c>
      <c r="N769" s="13"/>
    </row>
    <row r="770" spans="1:14" hidden="1">
      <c r="A770" s="10"/>
      <c r="B770" s="291"/>
      <c r="C770" s="279">
        <v>201</v>
      </c>
      <c r="D770" s="280" t="s">
        <v>748</v>
      </c>
      <c r="E770" s="281">
        <f>F770+G770+H770</f>
        <v>0</v>
      </c>
      <c r="F770" s="152"/>
      <c r="G770" s="153"/>
      <c r="H770" s="1418"/>
      <c r="I770" s="152"/>
      <c r="J770" s="153"/>
      <c r="K770" s="1418"/>
      <c r="L770" s="281">
        <f>I770+J770+K770</f>
        <v>0</v>
      </c>
      <c r="M770" s="12" t="str">
        <f t="shared" si="169"/>
        <v/>
      </c>
      <c r="N770" s="13"/>
    </row>
    <row r="771" spans="1:14" hidden="1">
      <c r="A771" s="10"/>
      <c r="B771" s="292"/>
      <c r="C771" s="293">
        <v>202</v>
      </c>
      <c r="D771" s="294" t="s">
        <v>749</v>
      </c>
      <c r="E771" s="295">
        <f>F771+G771+H771</f>
        <v>0</v>
      </c>
      <c r="F771" s="158"/>
      <c r="G771" s="159"/>
      <c r="H771" s="1420"/>
      <c r="I771" s="158"/>
      <c r="J771" s="159"/>
      <c r="K771" s="1420"/>
      <c r="L771" s="295">
        <f>I771+J771+K771</f>
        <v>0</v>
      </c>
      <c r="M771" s="12" t="str">
        <f t="shared" si="169"/>
        <v/>
      </c>
      <c r="N771" s="13"/>
    </row>
    <row r="772" spans="1:14" ht="31.5" hidden="1">
      <c r="A772" s="10"/>
      <c r="B772" s="299"/>
      <c r="C772" s="293">
        <v>205</v>
      </c>
      <c r="D772" s="294" t="s">
        <v>595</v>
      </c>
      <c r="E772" s="295">
        <f>F772+G772+H772</f>
        <v>0</v>
      </c>
      <c r="F772" s="158"/>
      <c r="G772" s="159"/>
      <c r="H772" s="1420"/>
      <c r="I772" s="158"/>
      <c r="J772" s="159"/>
      <c r="K772" s="1420"/>
      <c r="L772" s="295">
        <f>I772+J772+K772</f>
        <v>0</v>
      </c>
      <c r="M772" s="12" t="str">
        <f t="shared" si="169"/>
        <v/>
      </c>
      <c r="N772" s="13"/>
    </row>
    <row r="773" spans="1:14" hidden="1">
      <c r="A773" s="10"/>
      <c r="B773" s="299"/>
      <c r="C773" s="293">
        <v>208</v>
      </c>
      <c r="D773" s="300" t="s">
        <v>596</v>
      </c>
      <c r="E773" s="295">
        <f>F773+G773+H773</f>
        <v>0</v>
      </c>
      <c r="F773" s="158"/>
      <c r="G773" s="159"/>
      <c r="H773" s="1420"/>
      <c r="I773" s="158"/>
      <c r="J773" s="159"/>
      <c r="K773" s="1420"/>
      <c r="L773" s="295">
        <f>I773+J773+K773</f>
        <v>0</v>
      </c>
      <c r="M773" s="12" t="str">
        <f t="shared" si="169"/>
        <v/>
      </c>
      <c r="N773" s="13"/>
    </row>
    <row r="774" spans="1:14" hidden="1">
      <c r="A774" s="10"/>
      <c r="B774" s="291"/>
      <c r="C774" s="285">
        <v>209</v>
      </c>
      <c r="D774" s="301" t="s">
        <v>597</v>
      </c>
      <c r="E774" s="287">
        <f>F774+G774+H774</f>
        <v>0</v>
      </c>
      <c r="F774" s="173"/>
      <c r="G774" s="174"/>
      <c r="H774" s="1421"/>
      <c r="I774" s="173"/>
      <c r="J774" s="174"/>
      <c r="K774" s="1421"/>
      <c r="L774" s="287">
        <f>I774+J774+K774</f>
        <v>0</v>
      </c>
      <c r="M774" s="12" t="str">
        <f t="shared" si="169"/>
        <v/>
      </c>
      <c r="N774" s="13"/>
    </row>
    <row r="775" spans="1:14" hidden="1">
      <c r="A775" s="10"/>
      <c r="B775" s="272">
        <v>500</v>
      </c>
      <c r="C775" s="1866" t="s">
        <v>193</v>
      </c>
      <c r="D775" s="1867"/>
      <c r="E775" s="273">
        <f t="shared" ref="E775:L775" si="171">SUM(E776:E782)</f>
        <v>0</v>
      </c>
      <c r="F775" s="274">
        <f t="shared" si="171"/>
        <v>0</v>
      </c>
      <c r="G775" s="275">
        <f t="shared" si="171"/>
        <v>0</v>
      </c>
      <c r="H775" s="276">
        <f>SUM(H776:H782)</f>
        <v>0</v>
      </c>
      <c r="I775" s="274">
        <f t="shared" si="171"/>
        <v>0</v>
      </c>
      <c r="J775" s="275">
        <f t="shared" si="171"/>
        <v>0</v>
      </c>
      <c r="K775" s="276">
        <f t="shared" si="171"/>
        <v>0</v>
      </c>
      <c r="L775" s="273">
        <f t="shared" si="171"/>
        <v>0</v>
      </c>
      <c r="M775" s="12" t="str">
        <f t="shared" si="169"/>
        <v/>
      </c>
      <c r="N775" s="13"/>
    </row>
    <row r="776" spans="1:14" ht="18" hidden="1" customHeight="1">
      <c r="A776" s="10"/>
      <c r="B776" s="291"/>
      <c r="C776" s="302">
        <v>551</v>
      </c>
      <c r="D776" s="303" t="s">
        <v>194</v>
      </c>
      <c r="E776" s="281">
        <f t="shared" ref="E776:E783" si="172">F776+G776+H776</f>
        <v>0</v>
      </c>
      <c r="F776" s="152"/>
      <c r="G776" s="153"/>
      <c r="H776" s="1418"/>
      <c r="I776" s="152"/>
      <c r="J776" s="153"/>
      <c r="K776" s="1418"/>
      <c r="L776" s="281">
        <f t="shared" ref="L776:L783" si="173">I776+J776+K776</f>
        <v>0</v>
      </c>
      <c r="M776" s="12" t="str">
        <f t="shared" si="169"/>
        <v/>
      </c>
      <c r="N776" s="13"/>
    </row>
    <row r="777" spans="1:14" hidden="1">
      <c r="A777" s="10"/>
      <c r="B777" s="291"/>
      <c r="C777" s="304">
        <v>552</v>
      </c>
      <c r="D777" s="305" t="s">
        <v>909</v>
      </c>
      <c r="E777" s="295">
        <f t="shared" si="172"/>
        <v>0</v>
      </c>
      <c r="F777" s="158"/>
      <c r="G777" s="159"/>
      <c r="H777" s="1420"/>
      <c r="I777" s="158"/>
      <c r="J777" s="159"/>
      <c r="K777" s="1420"/>
      <c r="L777" s="295">
        <f t="shared" si="173"/>
        <v>0</v>
      </c>
      <c r="M777" s="12" t="str">
        <f t="shared" si="169"/>
        <v/>
      </c>
      <c r="N777" s="13"/>
    </row>
    <row r="778" spans="1:14" hidden="1">
      <c r="A778" s="10"/>
      <c r="B778" s="306"/>
      <c r="C778" s="304">
        <v>558</v>
      </c>
      <c r="D778" s="307" t="s">
        <v>871</v>
      </c>
      <c r="E778" s="295">
        <f>F778+G778+H778</f>
        <v>0</v>
      </c>
      <c r="F778" s="488">
        <v>0</v>
      </c>
      <c r="G778" s="489">
        <v>0</v>
      </c>
      <c r="H778" s="160">
        <v>0</v>
      </c>
      <c r="I778" s="488">
        <v>0</v>
      </c>
      <c r="J778" s="489">
        <v>0</v>
      </c>
      <c r="K778" s="160">
        <v>0</v>
      </c>
      <c r="L778" s="295">
        <f>I778+J778+K778</f>
        <v>0</v>
      </c>
      <c r="M778" s="12" t="str">
        <f t="shared" si="169"/>
        <v/>
      </c>
      <c r="N778" s="13"/>
    </row>
    <row r="779" spans="1:14" hidden="1">
      <c r="A779" s="10"/>
      <c r="B779" s="306"/>
      <c r="C779" s="304">
        <v>560</v>
      </c>
      <c r="D779" s="307" t="s">
        <v>195</v>
      </c>
      <c r="E779" s="295">
        <f t="shared" si="172"/>
        <v>0</v>
      </c>
      <c r="F779" s="158"/>
      <c r="G779" s="159"/>
      <c r="H779" s="1420"/>
      <c r="I779" s="158"/>
      <c r="J779" s="159"/>
      <c r="K779" s="1420"/>
      <c r="L779" s="295">
        <f t="shared" si="173"/>
        <v>0</v>
      </c>
      <c r="M779" s="12" t="str">
        <f t="shared" si="169"/>
        <v/>
      </c>
      <c r="N779" s="13"/>
    </row>
    <row r="780" spans="1:14" hidden="1">
      <c r="A780" s="10"/>
      <c r="B780" s="306"/>
      <c r="C780" s="304">
        <v>580</v>
      </c>
      <c r="D780" s="305" t="s">
        <v>196</v>
      </c>
      <c r="E780" s="295">
        <f t="shared" si="172"/>
        <v>0</v>
      </c>
      <c r="F780" s="158"/>
      <c r="G780" s="159"/>
      <c r="H780" s="1420"/>
      <c r="I780" s="158"/>
      <c r="J780" s="159"/>
      <c r="K780" s="1420"/>
      <c r="L780" s="295">
        <f t="shared" si="173"/>
        <v>0</v>
      </c>
      <c r="M780" s="12" t="str">
        <f t="shared" si="169"/>
        <v/>
      </c>
      <c r="N780" s="13"/>
    </row>
    <row r="781" spans="1:14" hidden="1">
      <c r="A781" s="10"/>
      <c r="B781" s="291"/>
      <c r="C781" s="304">
        <v>588</v>
      </c>
      <c r="D781" s="305" t="s">
        <v>873</v>
      </c>
      <c r="E781" s="295">
        <f>F781+G781+H781</f>
        <v>0</v>
      </c>
      <c r="F781" s="488">
        <v>0</v>
      </c>
      <c r="G781" s="489">
        <v>0</v>
      </c>
      <c r="H781" s="160">
        <v>0</v>
      </c>
      <c r="I781" s="488">
        <v>0</v>
      </c>
      <c r="J781" s="489">
        <v>0</v>
      </c>
      <c r="K781" s="160">
        <v>0</v>
      </c>
      <c r="L781" s="295">
        <f>I781+J781+K781</f>
        <v>0</v>
      </c>
      <c r="M781" s="12" t="str">
        <f t="shared" si="169"/>
        <v/>
      </c>
      <c r="N781" s="13"/>
    </row>
    <row r="782" spans="1:14" ht="31.5" hidden="1">
      <c r="A782" s="10"/>
      <c r="B782" s="291"/>
      <c r="C782" s="308">
        <v>590</v>
      </c>
      <c r="D782" s="309" t="s">
        <v>197</v>
      </c>
      <c r="E782" s="287">
        <f t="shared" si="172"/>
        <v>0</v>
      </c>
      <c r="F782" s="173"/>
      <c r="G782" s="174"/>
      <c r="H782" s="1421"/>
      <c r="I782" s="173"/>
      <c r="J782" s="174"/>
      <c r="K782" s="1421"/>
      <c r="L782" s="287">
        <f t="shared" si="173"/>
        <v>0</v>
      </c>
      <c r="M782" s="12" t="str">
        <f t="shared" si="169"/>
        <v/>
      </c>
      <c r="N782" s="13"/>
    </row>
    <row r="783" spans="1:14" hidden="1">
      <c r="A783" s="22">
        <v>5</v>
      </c>
      <c r="B783" s="272">
        <v>800</v>
      </c>
      <c r="C783" s="1868" t="s">
        <v>198</v>
      </c>
      <c r="D783" s="1869"/>
      <c r="E783" s="310">
        <f t="shared" si="172"/>
        <v>0</v>
      </c>
      <c r="F783" s="1422"/>
      <c r="G783" s="1423"/>
      <c r="H783" s="1424"/>
      <c r="I783" s="1422"/>
      <c r="J783" s="1423"/>
      <c r="K783" s="1424"/>
      <c r="L783" s="310">
        <f t="shared" si="173"/>
        <v>0</v>
      </c>
      <c r="M783" s="12" t="str">
        <f t="shared" si="169"/>
        <v/>
      </c>
      <c r="N783" s="13"/>
    </row>
    <row r="784" spans="1:14" hidden="1">
      <c r="A784" s="23">
        <v>10</v>
      </c>
      <c r="B784" s="272">
        <v>1000</v>
      </c>
      <c r="C784" s="1864" t="s">
        <v>199</v>
      </c>
      <c r="D784" s="1865"/>
      <c r="E784" s="310">
        <f t="shared" ref="E784:L784" si="174">SUM(E785:E801)</f>
        <v>0</v>
      </c>
      <c r="F784" s="274">
        <f t="shared" si="174"/>
        <v>0</v>
      </c>
      <c r="G784" s="275">
        <f t="shared" si="174"/>
        <v>0</v>
      </c>
      <c r="H784" s="276">
        <f>SUM(H785:H801)</f>
        <v>0</v>
      </c>
      <c r="I784" s="274">
        <f t="shared" si="174"/>
        <v>0</v>
      </c>
      <c r="J784" s="275">
        <f t="shared" si="174"/>
        <v>0</v>
      </c>
      <c r="K784" s="276">
        <f t="shared" si="174"/>
        <v>0</v>
      </c>
      <c r="L784" s="310">
        <f t="shared" si="174"/>
        <v>0</v>
      </c>
      <c r="M784" s="12" t="str">
        <f t="shared" si="169"/>
        <v/>
      </c>
      <c r="N784" s="13"/>
    </row>
    <row r="785" spans="1:14" hidden="1">
      <c r="A785" s="23">
        <v>15</v>
      </c>
      <c r="B785" s="292"/>
      <c r="C785" s="279">
        <v>1011</v>
      </c>
      <c r="D785" s="311" t="s">
        <v>200</v>
      </c>
      <c r="E785" s="281">
        <f t="shared" ref="E785:E801" si="175">F785+G785+H785</f>
        <v>0</v>
      </c>
      <c r="F785" s="152"/>
      <c r="G785" s="153"/>
      <c r="H785" s="1418"/>
      <c r="I785" s="152"/>
      <c r="J785" s="153"/>
      <c r="K785" s="1418"/>
      <c r="L785" s="281">
        <f t="shared" ref="L785:L801" si="176">I785+J785+K785</f>
        <v>0</v>
      </c>
      <c r="M785" s="12" t="str">
        <f t="shared" si="169"/>
        <v/>
      </c>
      <c r="N785" s="13"/>
    </row>
    <row r="786" spans="1:14" hidden="1">
      <c r="A786" s="22">
        <v>35</v>
      </c>
      <c r="B786" s="292"/>
      <c r="C786" s="293">
        <v>1012</v>
      </c>
      <c r="D786" s="294" t="s">
        <v>201</v>
      </c>
      <c r="E786" s="295">
        <f t="shared" si="175"/>
        <v>0</v>
      </c>
      <c r="F786" s="158"/>
      <c r="G786" s="159"/>
      <c r="H786" s="1420"/>
      <c r="I786" s="158"/>
      <c r="J786" s="159"/>
      <c r="K786" s="1420"/>
      <c r="L786" s="295">
        <f t="shared" si="176"/>
        <v>0</v>
      </c>
      <c r="M786" s="12" t="str">
        <f t="shared" si="169"/>
        <v/>
      </c>
      <c r="N786" s="13"/>
    </row>
    <row r="787" spans="1:14" hidden="1">
      <c r="A787" s="23">
        <v>40</v>
      </c>
      <c r="B787" s="292"/>
      <c r="C787" s="293">
        <v>1013</v>
      </c>
      <c r="D787" s="294" t="s">
        <v>202</v>
      </c>
      <c r="E787" s="295">
        <f t="shared" si="175"/>
        <v>0</v>
      </c>
      <c r="F787" s="158"/>
      <c r="G787" s="159"/>
      <c r="H787" s="1420"/>
      <c r="I787" s="158"/>
      <c r="J787" s="159"/>
      <c r="K787" s="1420"/>
      <c r="L787" s="295">
        <f t="shared" si="176"/>
        <v>0</v>
      </c>
      <c r="M787" s="12" t="str">
        <f t="shared" si="169"/>
        <v/>
      </c>
      <c r="N787" s="13"/>
    </row>
    <row r="788" spans="1:14" hidden="1">
      <c r="A788" s="23">
        <v>45</v>
      </c>
      <c r="B788" s="292"/>
      <c r="C788" s="293">
        <v>1014</v>
      </c>
      <c r="D788" s="294" t="s">
        <v>203</v>
      </c>
      <c r="E788" s="295">
        <f t="shared" si="175"/>
        <v>0</v>
      </c>
      <c r="F788" s="158"/>
      <c r="G788" s="159"/>
      <c r="H788" s="1420"/>
      <c r="I788" s="158"/>
      <c r="J788" s="159"/>
      <c r="K788" s="1420"/>
      <c r="L788" s="295">
        <f t="shared" si="176"/>
        <v>0</v>
      </c>
      <c r="M788" s="12" t="str">
        <f t="shared" si="169"/>
        <v/>
      </c>
      <c r="N788" s="13"/>
    </row>
    <row r="789" spans="1:14" hidden="1">
      <c r="A789" s="23">
        <v>50</v>
      </c>
      <c r="B789" s="292"/>
      <c r="C789" s="293">
        <v>1015</v>
      </c>
      <c r="D789" s="294" t="s">
        <v>204</v>
      </c>
      <c r="E789" s="295">
        <f t="shared" si="175"/>
        <v>0</v>
      </c>
      <c r="F789" s="158"/>
      <c r="G789" s="159"/>
      <c r="H789" s="1420"/>
      <c r="I789" s="158"/>
      <c r="J789" s="159"/>
      <c r="K789" s="1420"/>
      <c r="L789" s="295">
        <f t="shared" si="176"/>
        <v>0</v>
      </c>
      <c r="M789" s="12" t="str">
        <f t="shared" si="169"/>
        <v/>
      </c>
      <c r="N789" s="13"/>
    </row>
    <row r="790" spans="1:14" hidden="1">
      <c r="A790" s="23">
        <v>55</v>
      </c>
      <c r="B790" s="292"/>
      <c r="C790" s="312">
        <v>1016</v>
      </c>
      <c r="D790" s="313" t="s">
        <v>205</v>
      </c>
      <c r="E790" s="314">
        <f t="shared" si="175"/>
        <v>0</v>
      </c>
      <c r="F790" s="164"/>
      <c r="G790" s="165"/>
      <c r="H790" s="1419"/>
      <c r="I790" s="164"/>
      <c r="J790" s="165"/>
      <c r="K790" s="1419"/>
      <c r="L790" s="314">
        <f t="shared" si="176"/>
        <v>0</v>
      </c>
      <c r="M790" s="12" t="str">
        <f t="shared" si="169"/>
        <v/>
      </c>
      <c r="N790" s="13"/>
    </row>
    <row r="791" spans="1:14" hidden="1">
      <c r="A791" s="23">
        <v>60</v>
      </c>
      <c r="B791" s="278"/>
      <c r="C791" s="318">
        <v>1020</v>
      </c>
      <c r="D791" s="319" t="s">
        <v>206</v>
      </c>
      <c r="E791" s="320">
        <f t="shared" si="175"/>
        <v>0</v>
      </c>
      <c r="F791" s="454"/>
      <c r="G791" s="455"/>
      <c r="H791" s="1428"/>
      <c r="I791" s="454"/>
      <c r="J791" s="455"/>
      <c r="K791" s="1428"/>
      <c r="L791" s="320">
        <f t="shared" si="176"/>
        <v>0</v>
      </c>
      <c r="M791" s="12" t="str">
        <f t="shared" si="169"/>
        <v/>
      </c>
      <c r="N791" s="13"/>
    </row>
    <row r="792" spans="1:14" hidden="1">
      <c r="A792" s="22">
        <v>65</v>
      </c>
      <c r="B792" s="292"/>
      <c r="C792" s="324">
        <v>1030</v>
      </c>
      <c r="D792" s="325" t="s">
        <v>207</v>
      </c>
      <c r="E792" s="326">
        <f t="shared" si="175"/>
        <v>0</v>
      </c>
      <c r="F792" s="449"/>
      <c r="G792" s="450"/>
      <c r="H792" s="1425"/>
      <c r="I792" s="449"/>
      <c r="J792" s="450"/>
      <c r="K792" s="1425"/>
      <c r="L792" s="326">
        <f t="shared" si="176"/>
        <v>0</v>
      </c>
      <c r="M792" s="12" t="str">
        <f t="shared" si="169"/>
        <v/>
      </c>
      <c r="N792" s="13"/>
    </row>
    <row r="793" spans="1:14" hidden="1">
      <c r="A793" s="23">
        <v>70</v>
      </c>
      <c r="B793" s="292"/>
      <c r="C793" s="318">
        <v>1051</v>
      </c>
      <c r="D793" s="331" t="s">
        <v>208</v>
      </c>
      <c r="E793" s="320">
        <f t="shared" si="175"/>
        <v>0</v>
      </c>
      <c r="F793" s="454"/>
      <c r="G793" s="455"/>
      <c r="H793" s="1428"/>
      <c r="I793" s="454"/>
      <c r="J793" s="455"/>
      <c r="K793" s="1428"/>
      <c r="L793" s="320">
        <f t="shared" si="176"/>
        <v>0</v>
      </c>
      <c r="M793" s="12" t="str">
        <f t="shared" si="169"/>
        <v/>
      </c>
      <c r="N793" s="13"/>
    </row>
    <row r="794" spans="1:14" hidden="1">
      <c r="A794" s="23">
        <v>75</v>
      </c>
      <c r="B794" s="292"/>
      <c r="C794" s="293">
        <v>1052</v>
      </c>
      <c r="D794" s="294" t="s">
        <v>209</v>
      </c>
      <c r="E794" s="295">
        <f t="shared" si="175"/>
        <v>0</v>
      </c>
      <c r="F794" s="158"/>
      <c r="G794" s="159"/>
      <c r="H794" s="1420"/>
      <c r="I794" s="158"/>
      <c r="J794" s="159"/>
      <c r="K794" s="1420"/>
      <c r="L794" s="295">
        <f t="shared" si="176"/>
        <v>0</v>
      </c>
      <c r="M794" s="12" t="str">
        <f t="shared" si="169"/>
        <v/>
      </c>
      <c r="N794" s="13"/>
    </row>
    <row r="795" spans="1:14" hidden="1">
      <c r="A795" s="23">
        <v>80</v>
      </c>
      <c r="B795" s="292"/>
      <c r="C795" s="324">
        <v>1053</v>
      </c>
      <c r="D795" s="325" t="s">
        <v>874</v>
      </c>
      <c r="E795" s="326">
        <f t="shared" si="175"/>
        <v>0</v>
      </c>
      <c r="F795" s="449"/>
      <c r="G795" s="450"/>
      <c r="H795" s="1425"/>
      <c r="I795" s="449"/>
      <c r="J795" s="450"/>
      <c r="K795" s="1425"/>
      <c r="L795" s="326">
        <f t="shared" si="176"/>
        <v>0</v>
      </c>
      <c r="M795" s="12" t="str">
        <f t="shared" si="169"/>
        <v/>
      </c>
      <c r="N795" s="13"/>
    </row>
    <row r="796" spans="1:14" hidden="1">
      <c r="A796" s="23">
        <v>80</v>
      </c>
      <c r="B796" s="292"/>
      <c r="C796" s="318">
        <v>1062</v>
      </c>
      <c r="D796" s="319" t="s">
        <v>210</v>
      </c>
      <c r="E796" s="320">
        <f t="shared" si="175"/>
        <v>0</v>
      </c>
      <c r="F796" s="454"/>
      <c r="G796" s="455"/>
      <c r="H796" s="1428"/>
      <c r="I796" s="454"/>
      <c r="J796" s="455"/>
      <c r="K796" s="1428"/>
      <c r="L796" s="320">
        <f t="shared" si="176"/>
        <v>0</v>
      </c>
      <c r="M796" s="12" t="str">
        <f t="shared" si="169"/>
        <v/>
      </c>
      <c r="N796" s="13"/>
    </row>
    <row r="797" spans="1:14" hidden="1">
      <c r="A797" s="23">
        <v>85</v>
      </c>
      <c r="B797" s="292"/>
      <c r="C797" s="324">
        <v>1063</v>
      </c>
      <c r="D797" s="332" t="s">
        <v>801</v>
      </c>
      <c r="E797" s="326">
        <f t="shared" si="175"/>
        <v>0</v>
      </c>
      <c r="F797" s="449"/>
      <c r="G797" s="450"/>
      <c r="H797" s="1425"/>
      <c r="I797" s="449"/>
      <c r="J797" s="450"/>
      <c r="K797" s="1425"/>
      <c r="L797" s="326">
        <f t="shared" si="176"/>
        <v>0</v>
      </c>
      <c r="M797" s="12" t="str">
        <f t="shared" si="169"/>
        <v/>
      </c>
      <c r="N797" s="13"/>
    </row>
    <row r="798" spans="1:14" hidden="1">
      <c r="A798" s="23">
        <v>90</v>
      </c>
      <c r="B798" s="292"/>
      <c r="C798" s="333">
        <v>1069</v>
      </c>
      <c r="D798" s="334" t="s">
        <v>211</v>
      </c>
      <c r="E798" s="335">
        <f t="shared" si="175"/>
        <v>0</v>
      </c>
      <c r="F798" s="600"/>
      <c r="G798" s="601"/>
      <c r="H798" s="1427"/>
      <c r="I798" s="600"/>
      <c r="J798" s="601"/>
      <c r="K798" s="1427"/>
      <c r="L798" s="335">
        <f t="shared" si="176"/>
        <v>0</v>
      </c>
      <c r="M798" s="12" t="str">
        <f t="shared" si="169"/>
        <v/>
      </c>
      <c r="N798" s="13"/>
    </row>
    <row r="799" spans="1:14" hidden="1">
      <c r="A799" s="23">
        <v>90</v>
      </c>
      <c r="B799" s="278"/>
      <c r="C799" s="318">
        <v>1091</v>
      </c>
      <c r="D799" s="331" t="s">
        <v>910</v>
      </c>
      <c r="E799" s="320">
        <f t="shared" si="175"/>
        <v>0</v>
      </c>
      <c r="F799" s="454"/>
      <c r="G799" s="455"/>
      <c r="H799" s="1428"/>
      <c r="I799" s="454"/>
      <c r="J799" s="455"/>
      <c r="K799" s="1428"/>
      <c r="L799" s="320">
        <f t="shared" si="176"/>
        <v>0</v>
      </c>
      <c r="M799" s="12" t="str">
        <f t="shared" si="169"/>
        <v/>
      </c>
      <c r="N799" s="13"/>
    </row>
    <row r="800" spans="1:14" hidden="1">
      <c r="A800" s="22">
        <v>115</v>
      </c>
      <c r="B800" s="292"/>
      <c r="C800" s="293">
        <v>1092</v>
      </c>
      <c r="D800" s="294" t="s">
        <v>305</v>
      </c>
      <c r="E800" s="295">
        <f t="shared" si="175"/>
        <v>0</v>
      </c>
      <c r="F800" s="158"/>
      <c r="G800" s="159"/>
      <c r="H800" s="1420"/>
      <c r="I800" s="158"/>
      <c r="J800" s="159"/>
      <c r="K800" s="1420"/>
      <c r="L800" s="295">
        <f t="shared" si="176"/>
        <v>0</v>
      </c>
      <c r="M800" s="12" t="str">
        <f t="shared" si="169"/>
        <v/>
      </c>
      <c r="N800" s="13"/>
    </row>
    <row r="801" spans="1:14" hidden="1">
      <c r="A801" s="22">
        <v>125</v>
      </c>
      <c r="B801" s="292"/>
      <c r="C801" s="285">
        <v>1098</v>
      </c>
      <c r="D801" s="339" t="s">
        <v>212</v>
      </c>
      <c r="E801" s="287">
        <f t="shared" si="175"/>
        <v>0</v>
      </c>
      <c r="F801" s="173"/>
      <c r="G801" s="174"/>
      <c r="H801" s="1421"/>
      <c r="I801" s="173"/>
      <c r="J801" s="174"/>
      <c r="K801" s="1421"/>
      <c r="L801" s="287">
        <f t="shared" si="176"/>
        <v>0</v>
      </c>
      <c r="M801" s="12" t="str">
        <f t="shared" si="169"/>
        <v/>
      </c>
      <c r="N801" s="13"/>
    </row>
    <row r="802" spans="1:14" hidden="1">
      <c r="A802" s="23">
        <v>130</v>
      </c>
      <c r="B802" s="272">
        <v>1900</v>
      </c>
      <c r="C802" s="1856" t="s">
        <v>272</v>
      </c>
      <c r="D802" s="1857"/>
      <c r="E802" s="310">
        <f t="shared" ref="E802:L802" si="177">SUM(E803:E805)</f>
        <v>0</v>
      </c>
      <c r="F802" s="274">
        <f t="shared" si="177"/>
        <v>0</v>
      </c>
      <c r="G802" s="275">
        <f t="shared" si="177"/>
        <v>0</v>
      </c>
      <c r="H802" s="276">
        <f>SUM(H803:H805)</f>
        <v>0</v>
      </c>
      <c r="I802" s="274">
        <f t="shared" si="177"/>
        <v>0</v>
      </c>
      <c r="J802" s="275">
        <f t="shared" si="177"/>
        <v>0</v>
      </c>
      <c r="K802" s="276">
        <f t="shared" si="177"/>
        <v>0</v>
      </c>
      <c r="L802" s="310">
        <f t="shared" si="177"/>
        <v>0</v>
      </c>
      <c r="M802" s="12" t="str">
        <f t="shared" si="169"/>
        <v/>
      </c>
      <c r="N802" s="13"/>
    </row>
    <row r="803" spans="1:14" hidden="1">
      <c r="A803" s="23">
        <v>135</v>
      </c>
      <c r="B803" s="292"/>
      <c r="C803" s="279">
        <v>1901</v>
      </c>
      <c r="D803" s="340" t="s">
        <v>911</v>
      </c>
      <c r="E803" s="281">
        <f>F803+G803+H803</f>
        <v>0</v>
      </c>
      <c r="F803" s="152"/>
      <c r="G803" s="153"/>
      <c r="H803" s="1418"/>
      <c r="I803" s="152"/>
      <c r="J803" s="153"/>
      <c r="K803" s="1418"/>
      <c r="L803" s="281">
        <f>I803+J803+K803</f>
        <v>0</v>
      </c>
      <c r="M803" s="12" t="str">
        <f t="shared" si="169"/>
        <v/>
      </c>
      <c r="N803" s="13"/>
    </row>
    <row r="804" spans="1:14" hidden="1">
      <c r="A804" s="23">
        <v>140</v>
      </c>
      <c r="B804" s="341"/>
      <c r="C804" s="293">
        <v>1981</v>
      </c>
      <c r="D804" s="342" t="s">
        <v>912</v>
      </c>
      <c r="E804" s="295">
        <f>F804+G804+H804</f>
        <v>0</v>
      </c>
      <c r="F804" s="158"/>
      <c r="G804" s="159"/>
      <c r="H804" s="1420"/>
      <c r="I804" s="158"/>
      <c r="J804" s="159"/>
      <c r="K804" s="1420"/>
      <c r="L804" s="295">
        <f>I804+J804+K804</f>
        <v>0</v>
      </c>
      <c r="M804" s="12" t="str">
        <f t="shared" si="169"/>
        <v/>
      </c>
      <c r="N804" s="13"/>
    </row>
    <row r="805" spans="1:14" hidden="1">
      <c r="A805" s="23">
        <v>145</v>
      </c>
      <c r="B805" s="292"/>
      <c r="C805" s="285">
        <v>1991</v>
      </c>
      <c r="D805" s="343" t="s">
        <v>913</v>
      </c>
      <c r="E805" s="287">
        <f>F805+G805+H805</f>
        <v>0</v>
      </c>
      <c r="F805" s="173"/>
      <c r="G805" s="174"/>
      <c r="H805" s="1421"/>
      <c r="I805" s="173"/>
      <c r="J805" s="174"/>
      <c r="K805" s="1421"/>
      <c r="L805" s="287">
        <f>I805+J805+K805</f>
        <v>0</v>
      </c>
      <c r="M805" s="12" t="str">
        <f t="shared" si="169"/>
        <v/>
      </c>
      <c r="N805" s="13"/>
    </row>
    <row r="806" spans="1:14" hidden="1">
      <c r="A806" s="23">
        <v>150</v>
      </c>
      <c r="B806" s="272">
        <v>2100</v>
      </c>
      <c r="C806" s="1856" t="s">
        <v>722</v>
      </c>
      <c r="D806" s="1857"/>
      <c r="E806" s="310">
        <f t="shared" ref="E806:L806" si="178">SUM(E807:E811)</f>
        <v>0</v>
      </c>
      <c r="F806" s="274">
        <f t="shared" si="178"/>
        <v>0</v>
      </c>
      <c r="G806" s="275">
        <f t="shared" si="178"/>
        <v>0</v>
      </c>
      <c r="H806" s="276">
        <f>SUM(H807:H811)</f>
        <v>0</v>
      </c>
      <c r="I806" s="274">
        <f t="shared" si="178"/>
        <v>0</v>
      </c>
      <c r="J806" s="275">
        <f t="shared" si="178"/>
        <v>0</v>
      </c>
      <c r="K806" s="276">
        <f t="shared" si="178"/>
        <v>0</v>
      </c>
      <c r="L806" s="310">
        <f t="shared" si="178"/>
        <v>0</v>
      </c>
      <c r="M806" s="12" t="str">
        <f t="shared" si="169"/>
        <v/>
      </c>
      <c r="N806" s="13"/>
    </row>
    <row r="807" spans="1:14" hidden="1">
      <c r="A807" s="23">
        <v>155</v>
      </c>
      <c r="B807" s="292"/>
      <c r="C807" s="279">
        <v>2110</v>
      </c>
      <c r="D807" s="344" t="s">
        <v>213</v>
      </c>
      <c r="E807" s="281">
        <f>F807+G807+H807</f>
        <v>0</v>
      </c>
      <c r="F807" s="152"/>
      <c r="G807" s="153"/>
      <c r="H807" s="1418"/>
      <c r="I807" s="152"/>
      <c r="J807" s="153"/>
      <c r="K807" s="1418"/>
      <c r="L807" s="281">
        <f>I807+J807+K807</f>
        <v>0</v>
      </c>
      <c r="M807" s="12" t="str">
        <f t="shared" si="169"/>
        <v/>
      </c>
      <c r="N807" s="13"/>
    </row>
    <row r="808" spans="1:14" hidden="1">
      <c r="A808" s="23">
        <v>160</v>
      </c>
      <c r="B808" s="341"/>
      <c r="C808" s="293">
        <v>2120</v>
      </c>
      <c r="D808" s="300" t="s">
        <v>214</v>
      </c>
      <c r="E808" s="295">
        <f>F808+G808+H808</f>
        <v>0</v>
      </c>
      <c r="F808" s="158"/>
      <c r="G808" s="159"/>
      <c r="H808" s="1420"/>
      <c r="I808" s="158"/>
      <c r="J808" s="159"/>
      <c r="K808" s="1420"/>
      <c r="L808" s="295">
        <f>I808+J808+K808</f>
        <v>0</v>
      </c>
      <c r="M808" s="12" t="str">
        <f t="shared" si="169"/>
        <v/>
      </c>
      <c r="N808" s="13"/>
    </row>
    <row r="809" spans="1:14" hidden="1">
      <c r="A809" s="23">
        <v>165</v>
      </c>
      <c r="B809" s="341"/>
      <c r="C809" s="293">
        <v>2125</v>
      </c>
      <c r="D809" s="300" t="s">
        <v>215</v>
      </c>
      <c r="E809" s="295">
        <f>F809+G809+H809</f>
        <v>0</v>
      </c>
      <c r="F809" s="488">
        <v>0</v>
      </c>
      <c r="G809" s="489">
        <v>0</v>
      </c>
      <c r="H809" s="160">
        <v>0</v>
      </c>
      <c r="I809" s="488">
        <v>0</v>
      </c>
      <c r="J809" s="489">
        <v>0</v>
      </c>
      <c r="K809" s="160">
        <v>0</v>
      </c>
      <c r="L809" s="295">
        <f>I809+J809+K809</f>
        <v>0</v>
      </c>
      <c r="M809" s="12" t="str">
        <f t="shared" si="169"/>
        <v/>
      </c>
      <c r="N809" s="13"/>
    </row>
    <row r="810" spans="1:14" hidden="1">
      <c r="A810" s="23">
        <v>175</v>
      </c>
      <c r="B810" s="291"/>
      <c r="C810" s="293">
        <v>2140</v>
      </c>
      <c r="D810" s="300" t="s">
        <v>216</v>
      </c>
      <c r="E810" s="295">
        <f>F810+G810+H810</f>
        <v>0</v>
      </c>
      <c r="F810" s="488">
        <v>0</v>
      </c>
      <c r="G810" s="489">
        <v>0</v>
      </c>
      <c r="H810" s="160">
        <v>0</v>
      </c>
      <c r="I810" s="488">
        <v>0</v>
      </c>
      <c r="J810" s="489">
        <v>0</v>
      </c>
      <c r="K810" s="160">
        <v>0</v>
      </c>
      <c r="L810" s="295">
        <f>I810+J810+K810</f>
        <v>0</v>
      </c>
      <c r="M810" s="12" t="str">
        <f t="shared" si="169"/>
        <v/>
      </c>
      <c r="N810" s="13"/>
    </row>
    <row r="811" spans="1:14" hidden="1">
      <c r="A811" s="23">
        <v>180</v>
      </c>
      <c r="B811" s="292"/>
      <c r="C811" s="285">
        <v>2190</v>
      </c>
      <c r="D811" s="345" t="s">
        <v>217</v>
      </c>
      <c r="E811" s="287">
        <f>F811+G811+H811</f>
        <v>0</v>
      </c>
      <c r="F811" s="173"/>
      <c r="G811" s="174"/>
      <c r="H811" s="1421"/>
      <c r="I811" s="173"/>
      <c r="J811" s="174"/>
      <c r="K811" s="1421"/>
      <c r="L811" s="287">
        <f>I811+J811+K811</f>
        <v>0</v>
      </c>
      <c r="M811" s="12" t="str">
        <f t="shared" si="169"/>
        <v/>
      </c>
      <c r="N811" s="13"/>
    </row>
    <row r="812" spans="1:14" hidden="1">
      <c r="A812" s="23">
        <v>185</v>
      </c>
      <c r="B812" s="272">
        <v>2200</v>
      </c>
      <c r="C812" s="1856" t="s">
        <v>218</v>
      </c>
      <c r="D812" s="1857"/>
      <c r="E812" s="310">
        <f t="shared" ref="E812:L812" si="179">SUM(E813:E814)</f>
        <v>0</v>
      </c>
      <c r="F812" s="274">
        <f t="shared" si="179"/>
        <v>0</v>
      </c>
      <c r="G812" s="275">
        <f t="shared" si="179"/>
        <v>0</v>
      </c>
      <c r="H812" s="276">
        <f>SUM(H813:H814)</f>
        <v>0</v>
      </c>
      <c r="I812" s="274">
        <f t="shared" si="179"/>
        <v>0</v>
      </c>
      <c r="J812" s="275">
        <f t="shared" si="179"/>
        <v>0</v>
      </c>
      <c r="K812" s="276">
        <f t="shared" si="179"/>
        <v>0</v>
      </c>
      <c r="L812" s="310">
        <f t="shared" si="179"/>
        <v>0</v>
      </c>
      <c r="M812" s="12" t="str">
        <f t="shared" si="169"/>
        <v/>
      </c>
      <c r="N812" s="13"/>
    </row>
    <row r="813" spans="1:14" hidden="1">
      <c r="A813" s="23">
        <v>190</v>
      </c>
      <c r="B813" s="292"/>
      <c r="C813" s="279">
        <v>2221</v>
      </c>
      <c r="D813" s="280" t="s">
        <v>306</v>
      </c>
      <c r="E813" s="281">
        <f t="shared" ref="E813:E818" si="180">F813+G813+H813</f>
        <v>0</v>
      </c>
      <c r="F813" s="152"/>
      <c r="G813" s="153"/>
      <c r="H813" s="1418"/>
      <c r="I813" s="152"/>
      <c r="J813" s="153"/>
      <c r="K813" s="1418"/>
      <c r="L813" s="281">
        <f t="shared" ref="L813:L818" si="181">I813+J813+K813</f>
        <v>0</v>
      </c>
      <c r="M813" s="12" t="str">
        <f t="shared" si="169"/>
        <v/>
      </c>
      <c r="N813" s="13"/>
    </row>
    <row r="814" spans="1:14" hidden="1">
      <c r="A814" s="23">
        <v>200</v>
      </c>
      <c r="B814" s="292"/>
      <c r="C814" s="285">
        <v>2224</v>
      </c>
      <c r="D814" s="286" t="s">
        <v>219</v>
      </c>
      <c r="E814" s="287">
        <f t="shared" si="180"/>
        <v>0</v>
      </c>
      <c r="F814" s="173"/>
      <c r="G814" s="174"/>
      <c r="H814" s="1421"/>
      <c r="I814" s="173"/>
      <c r="J814" s="174"/>
      <c r="K814" s="1421"/>
      <c r="L814" s="287">
        <f t="shared" si="181"/>
        <v>0</v>
      </c>
      <c r="M814" s="12" t="str">
        <f t="shared" si="169"/>
        <v/>
      </c>
      <c r="N814" s="13"/>
    </row>
    <row r="815" spans="1:14" hidden="1">
      <c r="A815" s="23">
        <v>200</v>
      </c>
      <c r="B815" s="272">
        <v>2500</v>
      </c>
      <c r="C815" s="1856" t="s">
        <v>220</v>
      </c>
      <c r="D815" s="1857"/>
      <c r="E815" s="310">
        <f t="shared" si="180"/>
        <v>0</v>
      </c>
      <c r="F815" s="1422"/>
      <c r="G815" s="1423"/>
      <c r="H815" s="1424"/>
      <c r="I815" s="1422"/>
      <c r="J815" s="1423"/>
      <c r="K815" s="1424"/>
      <c r="L815" s="310">
        <f t="shared" si="181"/>
        <v>0</v>
      </c>
      <c r="M815" s="12" t="str">
        <f t="shared" si="169"/>
        <v/>
      </c>
      <c r="N815" s="13"/>
    </row>
    <row r="816" spans="1:14" hidden="1">
      <c r="A816" s="23">
        <v>205</v>
      </c>
      <c r="B816" s="272">
        <v>2600</v>
      </c>
      <c r="C816" s="1862" t="s">
        <v>221</v>
      </c>
      <c r="D816" s="1863"/>
      <c r="E816" s="310">
        <f t="shared" si="180"/>
        <v>0</v>
      </c>
      <c r="F816" s="1422"/>
      <c r="G816" s="1423"/>
      <c r="H816" s="1424"/>
      <c r="I816" s="1422"/>
      <c r="J816" s="1423"/>
      <c r="K816" s="1424"/>
      <c r="L816" s="310">
        <f t="shared" si="181"/>
        <v>0</v>
      </c>
      <c r="M816" s="12" t="str">
        <f t="shared" si="169"/>
        <v/>
      </c>
      <c r="N816" s="13"/>
    </row>
    <row r="817" spans="1:14" hidden="1">
      <c r="A817" s="23">
        <v>210</v>
      </c>
      <c r="B817" s="272">
        <v>2700</v>
      </c>
      <c r="C817" s="1862" t="s">
        <v>222</v>
      </c>
      <c r="D817" s="1863"/>
      <c r="E817" s="310">
        <f t="shared" si="180"/>
        <v>0</v>
      </c>
      <c r="F817" s="1422"/>
      <c r="G817" s="1423"/>
      <c r="H817" s="1424"/>
      <c r="I817" s="1422"/>
      <c r="J817" s="1423"/>
      <c r="K817" s="1424"/>
      <c r="L817" s="310">
        <f t="shared" si="181"/>
        <v>0</v>
      </c>
      <c r="M817" s="12" t="str">
        <f t="shared" si="169"/>
        <v/>
      </c>
      <c r="N817" s="13"/>
    </row>
    <row r="818" spans="1:14" ht="36" hidden="1" customHeight="1">
      <c r="A818" s="23">
        <v>215</v>
      </c>
      <c r="B818" s="272">
        <v>2800</v>
      </c>
      <c r="C818" s="1862" t="s">
        <v>1660</v>
      </c>
      <c r="D818" s="1863"/>
      <c r="E818" s="310">
        <f t="shared" si="180"/>
        <v>0</v>
      </c>
      <c r="F818" s="1422"/>
      <c r="G818" s="1423"/>
      <c r="H818" s="1424"/>
      <c r="I818" s="1422"/>
      <c r="J818" s="1423"/>
      <c r="K818" s="1424"/>
      <c r="L818" s="310">
        <f t="shared" si="181"/>
        <v>0</v>
      </c>
      <c r="M818" s="12" t="str">
        <f t="shared" si="169"/>
        <v/>
      </c>
      <c r="N818" s="13"/>
    </row>
    <row r="819" spans="1:14" hidden="1">
      <c r="A819" s="22">
        <v>220</v>
      </c>
      <c r="B819" s="272">
        <v>2900</v>
      </c>
      <c r="C819" s="1856" t="s">
        <v>223</v>
      </c>
      <c r="D819" s="1857"/>
      <c r="E819" s="310">
        <f>SUM(E820:E827)</f>
        <v>0</v>
      </c>
      <c r="F819" s="274">
        <f>SUM(F820:F827)</f>
        <v>0</v>
      </c>
      <c r="G819" s="274">
        <f t="shared" ref="G819:L819" si="182">SUM(G820:G827)</f>
        <v>0</v>
      </c>
      <c r="H819" s="274">
        <f t="shared" si="182"/>
        <v>0</v>
      </c>
      <c r="I819" s="274">
        <f t="shared" si="182"/>
        <v>0</v>
      </c>
      <c r="J819" s="274">
        <f t="shared" si="182"/>
        <v>0</v>
      </c>
      <c r="K819" s="274">
        <f t="shared" si="182"/>
        <v>0</v>
      </c>
      <c r="L819" s="274">
        <f t="shared" si="182"/>
        <v>0</v>
      </c>
      <c r="M819" s="12" t="str">
        <f t="shared" si="169"/>
        <v/>
      </c>
      <c r="N819" s="13"/>
    </row>
    <row r="820" spans="1:14" hidden="1">
      <c r="A820" s="23">
        <v>225</v>
      </c>
      <c r="B820" s="346"/>
      <c r="C820" s="279">
        <v>2910</v>
      </c>
      <c r="D820" s="347" t="s">
        <v>2048</v>
      </c>
      <c r="E820" s="281">
        <f>F820+G820+H820</f>
        <v>0</v>
      </c>
      <c r="F820" s="152"/>
      <c r="G820" s="153"/>
      <c r="H820" s="1418"/>
      <c r="I820" s="152"/>
      <c r="J820" s="153"/>
      <c r="K820" s="1418"/>
      <c r="L820" s="281">
        <f>I820+J820+K820</f>
        <v>0</v>
      </c>
      <c r="M820" s="12" t="str">
        <f t="shared" si="169"/>
        <v/>
      </c>
      <c r="N820" s="13"/>
    </row>
    <row r="821" spans="1:14" hidden="1">
      <c r="A821" s="23">
        <v>230</v>
      </c>
      <c r="B821" s="346"/>
      <c r="C821" s="279">
        <v>2920</v>
      </c>
      <c r="D821" s="347" t="s">
        <v>224</v>
      </c>
      <c r="E821" s="281">
        <f t="shared" ref="E821:E827" si="183">F821+G821+H821</f>
        <v>0</v>
      </c>
      <c r="F821" s="152"/>
      <c r="G821" s="153"/>
      <c r="H821" s="1418"/>
      <c r="I821" s="152"/>
      <c r="J821" s="153"/>
      <c r="K821" s="1418"/>
      <c r="L821" s="281">
        <f t="shared" ref="L821:L827" si="184">I821+J821+K821</f>
        <v>0</v>
      </c>
      <c r="M821" s="12" t="str">
        <f t="shared" si="169"/>
        <v/>
      </c>
      <c r="N821" s="13"/>
    </row>
    <row r="822" spans="1:14" ht="31.5" hidden="1">
      <c r="A822" s="23">
        <v>245</v>
      </c>
      <c r="B822" s="346"/>
      <c r="C822" s="324">
        <v>2969</v>
      </c>
      <c r="D822" s="348" t="s">
        <v>225</v>
      </c>
      <c r="E822" s="326">
        <f t="shared" si="183"/>
        <v>0</v>
      </c>
      <c r="F822" s="449"/>
      <c r="G822" s="450"/>
      <c r="H822" s="1425"/>
      <c r="I822" s="449"/>
      <c r="J822" s="450"/>
      <c r="K822" s="1425"/>
      <c r="L822" s="326">
        <f t="shared" si="184"/>
        <v>0</v>
      </c>
      <c r="M822" s="12" t="str">
        <f t="shared" si="169"/>
        <v/>
      </c>
      <c r="N822" s="13"/>
    </row>
    <row r="823" spans="1:14" ht="31.5" hidden="1">
      <c r="A823" s="22">
        <v>220</v>
      </c>
      <c r="B823" s="346"/>
      <c r="C823" s="349">
        <v>2970</v>
      </c>
      <c r="D823" s="350" t="s">
        <v>226</v>
      </c>
      <c r="E823" s="351">
        <f t="shared" si="183"/>
        <v>0</v>
      </c>
      <c r="F823" s="636"/>
      <c r="G823" s="637"/>
      <c r="H823" s="1426"/>
      <c r="I823" s="636"/>
      <c r="J823" s="637"/>
      <c r="K823" s="1426"/>
      <c r="L823" s="351">
        <f t="shared" si="184"/>
        <v>0</v>
      </c>
      <c r="M823" s="12" t="str">
        <f t="shared" si="169"/>
        <v/>
      </c>
      <c r="N823" s="13"/>
    </row>
    <row r="824" spans="1:14" hidden="1">
      <c r="A824" s="23">
        <v>225</v>
      </c>
      <c r="B824" s="346"/>
      <c r="C824" s="333">
        <v>2989</v>
      </c>
      <c r="D824" s="355" t="s">
        <v>227</v>
      </c>
      <c r="E824" s="335">
        <f t="shared" si="183"/>
        <v>0</v>
      </c>
      <c r="F824" s="600"/>
      <c r="G824" s="601"/>
      <c r="H824" s="1427"/>
      <c r="I824" s="600"/>
      <c r="J824" s="601"/>
      <c r="K824" s="1427"/>
      <c r="L824" s="335">
        <f t="shared" si="184"/>
        <v>0</v>
      </c>
      <c r="M824" s="12" t="str">
        <f t="shared" si="169"/>
        <v/>
      </c>
      <c r="N824" s="13"/>
    </row>
    <row r="825" spans="1:14" hidden="1">
      <c r="A825" s="23">
        <v>230</v>
      </c>
      <c r="B825" s="292"/>
      <c r="C825" s="318">
        <v>2990</v>
      </c>
      <c r="D825" s="356" t="s">
        <v>2067</v>
      </c>
      <c r="E825" s="320">
        <f>F825+G825+H825</f>
        <v>0</v>
      </c>
      <c r="F825" s="454"/>
      <c r="G825" s="455"/>
      <c r="H825" s="1428"/>
      <c r="I825" s="454"/>
      <c r="J825" s="455"/>
      <c r="K825" s="1428"/>
      <c r="L825" s="320">
        <f>I825+J825+K825</f>
        <v>0</v>
      </c>
      <c r="M825" s="12" t="str">
        <f t="shared" si="169"/>
        <v/>
      </c>
      <c r="N825" s="13"/>
    </row>
    <row r="826" spans="1:14" hidden="1">
      <c r="A826" s="23">
        <v>235</v>
      </c>
      <c r="B826" s="292"/>
      <c r="C826" s="318">
        <v>2991</v>
      </c>
      <c r="D826" s="356" t="s">
        <v>228</v>
      </c>
      <c r="E826" s="320">
        <f t="shared" si="183"/>
        <v>0</v>
      </c>
      <c r="F826" s="454"/>
      <c r="G826" s="455"/>
      <c r="H826" s="1428"/>
      <c r="I826" s="454"/>
      <c r="J826" s="455"/>
      <c r="K826" s="1428"/>
      <c r="L826" s="320">
        <f t="shared" si="184"/>
        <v>0</v>
      </c>
      <c r="M826" s="12" t="str">
        <f t="shared" si="169"/>
        <v/>
      </c>
      <c r="N826" s="13"/>
    </row>
    <row r="827" spans="1:14" hidden="1">
      <c r="A827" s="23">
        <v>240</v>
      </c>
      <c r="B827" s="292"/>
      <c r="C827" s="285">
        <v>2992</v>
      </c>
      <c r="D827" s="357" t="s">
        <v>229</v>
      </c>
      <c r="E827" s="287">
        <f t="shared" si="183"/>
        <v>0</v>
      </c>
      <c r="F827" s="173"/>
      <c r="G827" s="174"/>
      <c r="H827" s="1421"/>
      <c r="I827" s="173"/>
      <c r="J827" s="174"/>
      <c r="K827" s="1421"/>
      <c r="L827" s="287">
        <f t="shared" si="184"/>
        <v>0</v>
      </c>
      <c r="M827" s="12" t="str">
        <f t="shared" si="169"/>
        <v/>
      </c>
      <c r="N827" s="13"/>
    </row>
    <row r="828" spans="1:14" hidden="1">
      <c r="A828" s="23">
        <v>245</v>
      </c>
      <c r="B828" s="272">
        <v>3300</v>
      </c>
      <c r="C828" s="358" t="s">
        <v>2098</v>
      </c>
      <c r="D828" s="1773"/>
      <c r="E828" s="310">
        <f t="shared" ref="E828:L828" si="185">SUM(E829:E833)</f>
        <v>0</v>
      </c>
      <c r="F828" s="274">
        <f t="shared" si="185"/>
        <v>0</v>
      </c>
      <c r="G828" s="275">
        <f t="shared" si="185"/>
        <v>0</v>
      </c>
      <c r="H828" s="276">
        <f t="shared" si="185"/>
        <v>0</v>
      </c>
      <c r="I828" s="274">
        <f t="shared" si="185"/>
        <v>0</v>
      </c>
      <c r="J828" s="275">
        <f t="shared" si="185"/>
        <v>0</v>
      </c>
      <c r="K828" s="276">
        <f t="shared" si="185"/>
        <v>0</v>
      </c>
      <c r="L828" s="310">
        <f t="shared" si="185"/>
        <v>0</v>
      </c>
      <c r="M828" s="12" t="str">
        <f t="shared" si="169"/>
        <v/>
      </c>
      <c r="N828" s="13"/>
    </row>
    <row r="829" spans="1:14" hidden="1">
      <c r="A829" s="22">
        <v>250</v>
      </c>
      <c r="B829" s="291"/>
      <c r="C829" s="279">
        <v>3301</v>
      </c>
      <c r="D829" s="359" t="s">
        <v>230</v>
      </c>
      <c r="E829" s="281">
        <f t="shared" ref="E829:E836" si="186">F829+G829+H829</f>
        <v>0</v>
      </c>
      <c r="F829" s="486">
        <v>0</v>
      </c>
      <c r="G829" s="487">
        <v>0</v>
      </c>
      <c r="H829" s="154">
        <v>0</v>
      </c>
      <c r="I829" s="486">
        <v>0</v>
      </c>
      <c r="J829" s="487">
        <v>0</v>
      </c>
      <c r="K829" s="154">
        <v>0</v>
      </c>
      <c r="L829" s="281">
        <f t="shared" ref="L829:L836" si="187">I829+J829+K829</f>
        <v>0</v>
      </c>
      <c r="M829" s="12" t="str">
        <f t="shared" si="169"/>
        <v/>
      </c>
      <c r="N829" s="13"/>
    </row>
    <row r="830" spans="1:14" hidden="1">
      <c r="A830" s="23">
        <v>255</v>
      </c>
      <c r="B830" s="291"/>
      <c r="C830" s="293">
        <v>3302</v>
      </c>
      <c r="D830" s="360" t="s">
        <v>715</v>
      </c>
      <c r="E830" s="295">
        <f t="shared" si="186"/>
        <v>0</v>
      </c>
      <c r="F830" s="488">
        <v>0</v>
      </c>
      <c r="G830" s="489">
        <v>0</v>
      </c>
      <c r="H830" s="160">
        <v>0</v>
      </c>
      <c r="I830" s="488">
        <v>0</v>
      </c>
      <c r="J830" s="489">
        <v>0</v>
      </c>
      <c r="K830" s="160">
        <v>0</v>
      </c>
      <c r="L830" s="295">
        <f t="shared" si="187"/>
        <v>0</v>
      </c>
      <c r="M830" s="12" t="str">
        <f t="shared" si="169"/>
        <v/>
      </c>
      <c r="N830" s="13"/>
    </row>
    <row r="831" spans="1:14" hidden="1">
      <c r="A831" s="23">
        <v>265</v>
      </c>
      <c r="B831" s="291"/>
      <c r="C831" s="293">
        <v>3303</v>
      </c>
      <c r="D831" s="360" t="s">
        <v>231</v>
      </c>
      <c r="E831" s="295">
        <f t="shared" si="186"/>
        <v>0</v>
      </c>
      <c r="F831" s="488">
        <v>0</v>
      </c>
      <c r="G831" s="489">
        <v>0</v>
      </c>
      <c r="H831" s="160">
        <v>0</v>
      </c>
      <c r="I831" s="488">
        <v>0</v>
      </c>
      <c r="J831" s="489">
        <v>0</v>
      </c>
      <c r="K831" s="160">
        <v>0</v>
      </c>
      <c r="L831" s="295">
        <f t="shared" si="187"/>
        <v>0</v>
      </c>
      <c r="M831" s="12" t="str">
        <f t="shared" si="169"/>
        <v/>
      </c>
      <c r="N831" s="13"/>
    </row>
    <row r="832" spans="1:14" hidden="1">
      <c r="A832" s="22">
        <v>270</v>
      </c>
      <c r="B832" s="291"/>
      <c r="C832" s="293">
        <v>3304</v>
      </c>
      <c r="D832" s="360" t="s">
        <v>232</v>
      </c>
      <c r="E832" s="295">
        <f t="shared" si="186"/>
        <v>0</v>
      </c>
      <c r="F832" s="488">
        <v>0</v>
      </c>
      <c r="G832" s="489">
        <v>0</v>
      </c>
      <c r="H832" s="160">
        <v>0</v>
      </c>
      <c r="I832" s="488">
        <v>0</v>
      </c>
      <c r="J832" s="489">
        <v>0</v>
      </c>
      <c r="K832" s="160">
        <v>0</v>
      </c>
      <c r="L832" s="295">
        <f t="shared" si="187"/>
        <v>0</v>
      </c>
      <c r="M832" s="12" t="str">
        <f t="shared" si="169"/>
        <v/>
      </c>
      <c r="N832" s="13"/>
    </row>
    <row r="833" spans="1:14" ht="31.5" hidden="1">
      <c r="A833" s="22">
        <v>290</v>
      </c>
      <c r="B833" s="291"/>
      <c r="C833" s="285">
        <v>3306</v>
      </c>
      <c r="D833" s="361" t="s">
        <v>1657</v>
      </c>
      <c r="E833" s="287">
        <f t="shared" si="186"/>
        <v>0</v>
      </c>
      <c r="F833" s="490">
        <v>0</v>
      </c>
      <c r="G833" s="491">
        <v>0</v>
      </c>
      <c r="H833" s="175">
        <v>0</v>
      </c>
      <c r="I833" s="490">
        <v>0</v>
      </c>
      <c r="J833" s="491">
        <v>0</v>
      </c>
      <c r="K833" s="175">
        <v>0</v>
      </c>
      <c r="L833" s="287">
        <f t="shared" si="187"/>
        <v>0</v>
      </c>
      <c r="M833" s="12" t="str">
        <f t="shared" si="169"/>
        <v/>
      </c>
      <c r="N833" s="13"/>
    </row>
    <row r="834" spans="1:14" hidden="1">
      <c r="A834" s="39">
        <v>320</v>
      </c>
      <c r="B834" s="272">
        <v>3900</v>
      </c>
      <c r="C834" s="1856" t="s">
        <v>233</v>
      </c>
      <c r="D834" s="1857"/>
      <c r="E834" s="310">
        <f t="shared" si="186"/>
        <v>0</v>
      </c>
      <c r="F834" s="1471">
        <v>0</v>
      </c>
      <c r="G834" s="1472">
        <v>0</v>
      </c>
      <c r="H834" s="1473">
        <v>0</v>
      </c>
      <c r="I834" s="1471">
        <v>0</v>
      </c>
      <c r="J834" s="1472">
        <v>0</v>
      </c>
      <c r="K834" s="1473">
        <v>0</v>
      </c>
      <c r="L834" s="310">
        <f t="shared" si="187"/>
        <v>0</v>
      </c>
      <c r="M834" s="12" t="str">
        <f t="shared" ref="M834:M880" si="188">(IF($E834&lt;&gt;0,$M$2,IF($L834&lt;&gt;0,$M$2,"")))</f>
        <v/>
      </c>
      <c r="N834" s="13"/>
    </row>
    <row r="835" spans="1:14" hidden="1">
      <c r="A835" s="22">
        <v>330</v>
      </c>
      <c r="B835" s="272">
        <v>4000</v>
      </c>
      <c r="C835" s="1856" t="s">
        <v>234</v>
      </c>
      <c r="D835" s="1857"/>
      <c r="E835" s="310">
        <f t="shared" si="186"/>
        <v>0</v>
      </c>
      <c r="F835" s="1422"/>
      <c r="G835" s="1423"/>
      <c r="H835" s="1424"/>
      <c r="I835" s="1422"/>
      <c r="J835" s="1423"/>
      <c r="K835" s="1424"/>
      <c r="L835" s="310">
        <f t="shared" si="187"/>
        <v>0</v>
      </c>
      <c r="M835" s="12" t="str">
        <f t="shared" si="188"/>
        <v/>
      </c>
      <c r="N835" s="13"/>
    </row>
    <row r="836" spans="1:14" hidden="1">
      <c r="A836" s="22">
        <v>350</v>
      </c>
      <c r="B836" s="272">
        <v>4100</v>
      </c>
      <c r="C836" s="1856" t="s">
        <v>235</v>
      </c>
      <c r="D836" s="1857"/>
      <c r="E836" s="310">
        <f t="shared" si="186"/>
        <v>0</v>
      </c>
      <c r="F836" s="1472">
        <v>0</v>
      </c>
      <c r="G836" s="1472">
        <v>0</v>
      </c>
      <c r="H836" s="1473">
        <v>0</v>
      </c>
      <c r="I836" s="1771">
        <v>0</v>
      </c>
      <c r="J836" s="1472">
        <v>0</v>
      </c>
      <c r="K836" s="1472">
        <v>0</v>
      </c>
      <c r="L836" s="310">
        <f t="shared" si="187"/>
        <v>0</v>
      </c>
      <c r="M836" s="12" t="str">
        <f t="shared" si="188"/>
        <v/>
      </c>
      <c r="N836" s="13"/>
    </row>
    <row r="837" spans="1:14" hidden="1">
      <c r="A837" s="23">
        <v>355</v>
      </c>
      <c r="B837" s="272">
        <v>4200</v>
      </c>
      <c r="C837" s="1856" t="s">
        <v>236</v>
      </c>
      <c r="D837" s="1857"/>
      <c r="E837" s="310">
        <f t="shared" ref="E837:L837" si="189">SUM(E838:E843)</f>
        <v>0</v>
      </c>
      <c r="F837" s="274">
        <f t="shared" si="189"/>
        <v>0</v>
      </c>
      <c r="G837" s="275">
        <f t="shared" si="189"/>
        <v>0</v>
      </c>
      <c r="H837" s="276">
        <f>SUM(H838:H843)</f>
        <v>0</v>
      </c>
      <c r="I837" s="274">
        <f t="shared" si="189"/>
        <v>0</v>
      </c>
      <c r="J837" s="275">
        <f t="shared" si="189"/>
        <v>0</v>
      </c>
      <c r="K837" s="276">
        <f t="shared" si="189"/>
        <v>0</v>
      </c>
      <c r="L837" s="310">
        <f t="shared" si="189"/>
        <v>0</v>
      </c>
      <c r="M837" s="12" t="str">
        <f t="shared" si="188"/>
        <v/>
      </c>
      <c r="N837" s="13"/>
    </row>
    <row r="838" spans="1:14" hidden="1">
      <c r="A838" s="23">
        <v>355</v>
      </c>
      <c r="B838" s="362"/>
      <c r="C838" s="279">
        <v>4201</v>
      </c>
      <c r="D838" s="280" t="s">
        <v>237</v>
      </c>
      <c r="E838" s="281">
        <f t="shared" ref="E838:E843" si="190">F838+G838+H838</f>
        <v>0</v>
      </c>
      <c r="F838" s="152"/>
      <c r="G838" s="153"/>
      <c r="H838" s="1418"/>
      <c r="I838" s="152"/>
      <c r="J838" s="153"/>
      <c r="K838" s="1418"/>
      <c r="L838" s="281">
        <f t="shared" ref="L838:L843" si="191">I838+J838+K838</f>
        <v>0</v>
      </c>
      <c r="M838" s="12" t="str">
        <f t="shared" si="188"/>
        <v/>
      </c>
      <c r="N838" s="13"/>
    </row>
    <row r="839" spans="1:14" hidden="1">
      <c r="A839" s="23">
        <v>375</v>
      </c>
      <c r="B839" s="362"/>
      <c r="C839" s="293">
        <v>4202</v>
      </c>
      <c r="D839" s="363" t="s">
        <v>238</v>
      </c>
      <c r="E839" s="295">
        <f t="shared" si="190"/>
        <v>0</v>
      </c>
      <c r="F839" s="158"/>
      <c r="G839" s="159"/>
      <c r="H839" s="1420"/>
      <c r="I839" s="158"/>
      <c r="J839" s="159"/>
      <c r="K839" s="1420"/>
      <c r="L839" s="295">
        <f t="shared" si="191"/>
        <v>0</v>
      </c>
      <c r="M839" s="12" t="str">
        <f t="shared" si="188"/>
        <v/>
      </c>
      <c r="N839" s="13"/>
    </row>
    <row r="840" spans="1:14" hidden="1">
      <c r="A840" s="23">
        <v>380</v>
      </c>
      <c r="B840" s="362"/>
      <c r="C840" s="293">
        <v>4214</v>
      </c>
      <c r="D840" s="363" t="s">
        <v>239</v>
      </c>
      <c r="E840" s="295">
        <f t="shared" si="190"/>
        <v>0</v>
      </c>
      <c r="F840" s="158"/>
      <c r="G840" s="159"/>
      <c r="H840" s="1420"/>
      <c r="I840" s="158"/>
      <c r="J840" s="159"/>
      <c r="K840" s="1420"/>
      <c r="L840" s="295">
        <f t="shared" si="191"/>
        <v>0</v>
      </c>
      <c r="M840" s="12" t="str">
        <f t="shared" si="188"/>
        <v/>
      </c>
      <c r="N840" s="13"/>
    </row>
    <row r="841" spans="1:14" hidden="1">
      <c r="A841" s="23">
        <v>385</v>
      </c>
      <c r="B841" s="362"/>
      <c r="C841" s="293">
        <v>4217</v>
      </c>
      <c r="D841" s="363" t="s">
        <v>240</v>
      </c>
      <c r="E841" s="295">
        <f t="shared" si="190"/>
        <v>0</v>
      </c>
      <c r="F841" s="158"/>
      <c r="G841" s="159"/>
      <c r="H841" s="1420"/>
      <c r="I841" s="158"/>
      <c r="J841" s="159"/>
      <c r="K841" s="1420"/>
      <c r="L841" s="295">
        <f t="shared" si="191"/>
        <v>0</v>
      </c>
      <c r="M841" s="12" t="str">
        <f t="shared" si="188"/>
        <v/>
      </c>
      <c r="N841" s="13"/>
    </row>
    <row r="842" spans="1:14" hidden="1">
      <c r="A842" s="23">
        <v>390</v>
      </c>
      <c r="B842" s="362"/>
      <c r="C842" s="293">
        <v>4218</v>
      </c>
      <c r="D842" s="294" t="s">
        <v>241</v>
      </c>
      <c r="E842" s="295">
        <f t="shared" si="190"/>
        <v>0</v>
      </c>
      <c r="F842" s="158"/>
      <c r="G842" s="159"/>
      <c r="H842" s="1420"/>
      <c r="I842" s="158"/>
      <c r="J842" s="159"/>
      <c r="K842" s="1420"/>
      <c r="L842" s="295">
        <f t="shared" si="191"/>
        <v>0</v>
      </c>
      <c r="M842" s="12" t="str">
        <f t="shared" si="188"/>
        <v/>
      </c>
      <c r="N842" s="13"/>
    </row>
    <row r="843" spans="1:14" hidden="1">
      <c r="A843" s="23">
        <v>390</v>
      </c>
      <c r="B843" s="362"/>
      <c r="C843" s="285">
        <v>4219</v>
      </c>
      <c r="D843" s="343" t="s">
        <v>242</v>
      </c>
      <c r="E843" s="287">
        <f t="shared" si="190"/>
        <v>0</v>
      </c>
      <c r="F843" s="173"/>
      <c r="G843" s="174"/>
      <c r="H843" s="1421"/>
      <c r="I843" s="173"/>
      <c r="J843" s="174"/>
      <c r="K843" s="1421"/>
      <c r="L843" s="287">
        <f t="shared" si="191"/>
        <v>0</v>
      </c>
      <c r="M843" s="12" t="str">
        <f t="shared" si="188"/>
        <v/>
      </c>
      <c r="N843" s="13"/>
    </row>
    <row r="844" spans="1:14" hidden="1">
      <c r="A844" s="23">
        <v>395</v>
      </c>
      <c r="B844" s="272">
        <v>4300</v>
      </c>
      <c r="C844" s="1856" t="s">
        <v>1661</v>
      </c>
      <c r="D844" s="1857"/>
      <c r="E844" s="310">
        <f t="shared" ref="E844:L844" si="192">SUM(E845:E847)</f>
        <v>0</v>
      </c>
      <c r="F844" s="274">
        <f t="shared" si="192"/>
        <v>0</v>
      </c>
      <c r="G844" s="275">
        <f t="shared" si="192"/>
        <v>0</v>
      </c>
      <c r="H844" s="276">
        <f>SUM(H845:H847)</f>
        <v>0</v>
      </c>
      <c r="I844" s="274">
        <f t="shared" si="192"/>
        <v>0</v>
      </c>
      <c r="J844" s="275">
        <f t="shared" si="192"/>
        <v>0</v>
      </c>
      <c r="K844" s="276">
        <f t="shared" si="192"/>
        <v>0</v>
      </c>
      <c r="L844" s="310">
        <f t="shared" si="192"/>
        <v>0</v>
      </c>
      <c r="M844" s="12" t="str">
        <f t="shared" si="188"/>
        <v/>
      </c>
      <c r="N844" s="13"/>
    </row>
    <row r="845" spans="1:14" hidden="1">
      <c r="A845" s="18">
        <v>397</v>
      </c>
      <c r="B845" s="362"/>
      <c r="C845" s="279">
        <v>4301</v>
      </c>
      <c r="D845" s="311" t="s">
        <v>243</v>
      </c>
      <c r="E845" s="281">
        <f t="shared" ref="E845:E850" si="193">F845+G845+H845</f>
        <v>0</v>
      </c>
      <c r="F845" s="152"/>
      <c r="G845" s="153"/>
      <c r="H845" s="1418"/>
      <c r="I845" s="152"/>
      <c r="J845" s="153"/>
      <c r="K845" s="1418"/>
      <c r="L845" s="281">
        <f t="shared" ref="L845:L850" si="194">I845+J845+K845</f>
        <v>0</v>
      </c>
      <c r="M845" s="12" t="str">
        <f t="shared" si="188"/>
        <v/>
      </c>
      <c r="N845" s="13"/>
    </row>
    <row r="846" spans="1:14" hidden="1">
      <c r="A846" s="14">
        <v>398</v>
      </c>
      <c r="B846" s="362"/>
      <c r="C846" s="293">
        <v>4302</v>
      </c>
      <c r="D846" s="363" t="s">
        <v>244</v>
      </c>
      <c r="E846" s="295">
        <f t="shared" si="193"/>
        <v>0</v>
      </c>
      <c r="F846" s="158"/>
      <c r="G846" s="159"/>
      <c r="H846" s="1420"/>
      <c r="I846" s="158"/>
      <c r="J846" s="159"/>
      <c r="K846" s="1420"/>
      <c r="L846" s="295">
        <f t="shared" si="194"/>
        <v>0</v>
      </c>
      <c r="M846" s="12" t="str">
        <f t="shared" si="188"/>
        <v/>
      </c>
      <c r="N846" s="13"/>
    </row>
    <row r="847" spans="1:14" hidden="1">
      <c r="A847" s="14">
        <v>399</v>
      </c>
      <c r="B847" s="362"/>
      <c r="C847" s="285">
        <v>4309</v>
      </c>
      <c r="D847" s="301" t="s">
        <v>245</v>
      </c>
      <c r="E847" s="287">
        <f t="shared" si="193"/>
        <v>0</v>
      </c>
      <c r="F847" s="173"/>
      <c r="G847" s="174"/>
      <c r="H847" s="1421"/>
      <c r="I847" s="173"/>
      <c r="J847" s="174"/>
      <c r="K847" s="1421"/>
      <c r="L847" s="287">
        <f t="shared" si="194"/>
        <v>0</v>
      </c>
      <c r="M847" s="12" t="str">
        <f t="shared" si="188"/>
        <v/>
      </c>
      <c r="N847" s="13"/>
    </row>
    <row r="848" spans="1:14" hidden="1">
      <c r="A848" s="14">
        <v>400</v>
      </c>
      <c r="B848" s="272">
        <v>4400</v>
      </c>
      <c r="C848" s="1856" t="s">
        <v>1658</v>
      </c>
      <c r="D848" s="1857"/>
      <c r="E848" s="310">
        <f t="shared" si="193"/>
        <v>0</v>
      </c>
      <c r="F848" s="1422"/>
      <c r="G848" s="1423"/>
      <c r="H848" s="1424"/>
      <c r="I848" s="1422"/>
      <c r="J848" s="1423"/>
      <c r="K848" s="1424"/>
      <c r="L848" s="310">
        <f t="shared" si="194"/>
        <v>0</v>
      </c>
      <c r="M848" s="12" t="str">
        <f t="shared" si="188"/>
        <v/>
      </c>
      <c r="N848" s="13"/>
    </row>
    <row r="849" spans="1:14" hidden="1">
      <c r="A849" s="14">
        <v>401</v>
      </c>
      <c r="B849" s="272">
        <v>4500</v>
      </c>
      <c r="C849" s="1856" t="s">
        <v>1659</v>
      </c>
      <c r="D849" s="1857"/>
      <c r="E849" s="310">
        <f t="shared" si="193"/>
        <v>0</v>
      </c>
      <c r="F849" s="1422"/>
      <c r="G849" s="1423"/>
      <c r="H849" s="1424"/>
      <c r="I849" s="1422"/>
      <c r="J849" s="1423"/>
      <c r="K849" s="1424"/>
      <c r="L849" s="310">
        <f t="shared" si="194"/>
        <v>0</v>
      </c>
      <c r="M849" s="12" t="str">
        <f t="shared" si="188"/>
        <v/>
      </c>
      <c r="N849" s="13"/>
    </row>
    <row r="850" spans="1:14" hidden="1">
      <c r="A850" s="40">
        <v>404</v>
      </c>
      <c r="B850" s="272">
        <v>4600</v>
      </c>
      <c r="C850" s="1862" t="s">
        <v>246</v>
      </c>
      <c r="D850" s="1863"/>
      <c r="E850" s="310">
        <f t="shared" si="193"/>
        <v>0</v>
      </c>
      <c r="F850" s="1422"/>
      <c r="G850" s="1423"/>
      <c r="H850" s="1424"/>
      <c r="I850" s="1422"/>
      <c r="J850" s="1423"/>
      <c r="K850" s="1424"/>
      <c r="L850" s="310">
        <f t="shared" si="194"/>
        <v>0</v>
      </c>
      <c r="M850" s="12" t="str">
        <f t="shared" si="188"/>
        <v/>
      </c>
      <c r="N850" s="13"/>
    </row>
    <row r="851" spans="1:14" hidden="1">
      <c r="A851" s="40">
        <v>404</v>
      </c>
      <c r="B851" s="272">
        <v>4900</v>
      </c>
      <c r="C851" s="1856" t="s">
        <v>273</v>
      </c>
      <c r="D851" s="1857"/>
      <c r="E851" s="310">
        <f t="shared" ref="E851:L851" si="195">+E852+E853</f>
        <v>0</v>
      </c>
      <c r="F851" s="274">
        <f t="shared" si="195"/>
        <v>0</v>
      </c>
      <c r="G851" s="275">
        <f t="shared" si="195"/>
        <v>0</v>
      </c>
      <c r="H851" s="276">
        <f>+H852+H853</f>
        <v>0</v>
      </c>
      <c r="I851" s="274">
        <f t="shared" si="195"/>
        <v>0</v>
      </c>
      <c r="J851" s="275">
        <f t="shared" si="195"/>
        <v>0</v>
      </c>
      <c r="K851" s="276">
        <f t="shared" si="195"/>
        <v>0</v>
      </c>
      <c r="L851" s="310">
        <f t="shared" si="195"/>
        <v>0</v>
      </c>
      <c r="M851" s="12" t="str">
        <f t="shared" si="188"/>
        <v/>
      </c>
      <c r="N851" s="13"/>
    </row>
    <row r="852" spans="1:14" hidden="1">
      <c r="A852" s="22">
        <v>440</v>
      </c>
      <c r="B852" s="362"/>
      <c r="C852" s="279">
        <v>4901</v>
      </c>
      <c r="D852" s="364" t="s">
        <v>274</v>
      </c>
      <c r="E852" s="281">
        <f>F852+G852+H852</f>
        <v>0</v>
      </c>
      <c r="F852" s="152"/>
      <c r="G852" s="153"/>
      <c r="H852" s="1418"/>
      <c r="I852" s="152"/>
      <c r="J852" s="153"/>
      <c r="K852" s="1418"/>
      <c r="L852" s="281">
        <f>I852+J852+K852</f>
        <v>0</v>
      </c>
      <c r="M852" s="12" t="str">
        <f t="shared" si="188"/>
        <v/>
      </c>
      <c r="N852" s="13"/>
    </row>
    <row r="853" spans="1:14" hidden="1">
      <c r="A853" s="22">
        <v>450</v>
      </c>
      <c r="B853" s="362"/>
      <c r="C853" s="285">
        <v>4902</v>
      </c>
      <c r="D853" s="301" t="s">
        <v>275</v>
      </c>
      <c r="E853" s="287">
        <f>F853+G853+H853</f>
        <v>0</v>
      </c>
      <c r="F853" s="173"/>
      <c r="G853" s="174"/>
      <c r="H853" s="1421"/>
      <c r="I853" s="173"/>
      <c r="J853" s="174"/>
      <c r="K853" s="1421"/>
      <c r="L853" s="287">
        <f>I853+J853+K853</f>
        <v>0</v>
      </c>
      <c r="M853" s="12" t="str">
        <f t="shared" si="188"/>
        <v/>
      </c>
      <c r="N853" s="13"/>
    </row>
    <row r="854" spans="1:14" hidden="1">
      <c r="A854" s="22">
        <v>495</v>
      </c>
      <c r="B854" s="365">
        <v>5100</v>
      </c>
      <c r="C854" s="1854" t="s">
        <v>247</v>
      </c>
      <c r="D854" s="1855"/>
      <c r="E854" s="310">
        <f>F854+G854+H854</f>
        <v>0</v>
      </c>
      <c r="F854" s="1422"/>
      <c r="G854" s="1423"/>
      <c r="H854" s="1424"/>
      <c r="I854" s="1422"/>
      <c r="J854" s="1423"/>
      <c r="K854" s="1424"/>
      <c r="L854" s="310">
        <f>I854+J854+K854</f>
        <v>0</v>
      </c>
      <c r="M854" s="12" t="str">
        <f t="shared" si="188"/>
        <v/>
      </c>
      <c r="N854" s="13"/>
    </row>
    <row r="855" spans="1:14" hidden="1">
      <c r="A855" s="23">
        <v>500</v>
      </c>
      <c r="B855" s="365">
        <v>5200</v>
      </c>
      <c r="C855" s="1854" t="s">
        <v>248</v>
      </c>
      <c r="D855" s="1855"/>
      <c r="E855" s="310">
        <f t="shared" ref="E855:L855" si="196">SUM(E856:E862)</f>
        <v>0</v>
      </c>
      <c r="F855" s="274">
        <f t="shared" si="196"/>
        <v>0</v>
      </c>
      <c r="G855" s="275">
        <f t="shared" si="196"/>
        <v>0</v>
      </c>
      <c r="H855" s="276">
        <f>SUM(H856:H862)</f>
        <v>0</v>
      </c>
      <c r="I855" s="274">
        <f t="shared" si="196"/>
        <v>0</v>
      </c>
      <c r="J855" s="275">
        <f t="shared" si="196"/>
        <v>0</v>
      </c>
      <c r="K855" s="276">
        <f t="shared" si="196"/>
        <v>0</v>
      </c>
      <c r="L855" s="310">
        <f t="shared" si="196"/>
        <v>0</v>
      </c>
      <c r="M855" s="12" t="str">
        <f t="shared" si="188"/>
        <v/>
      </c>
      <c r="N855" s="13"/>
    </row>
    <row r="856" spans="1:14" hidden="1">
      <c r="A856" s="23">
        <v>505</v>
      </c>
      <c r="B856" s="366"/>
      <c r="C856" s="367">
        <v>5201</v>
      </c>
      <c r="D856" s="368" t="s">
        <v>249</v>
      </c>
      <c r="E856" s="281">
        <f t="shared" ref="E856:E862" si="197">F856+G856+H856</f>
        <v>0</v>
      </c>
      <c r="F856" s="152"/>
      <c r="G856" s="153"/>
      <c r="H856" s="1418"/>
      <c r="I856" s="152"/>
      <c r="J856" s="153"/>
      <c r="K856" s="1418"/>
      <c r="L856" s="281">
        <f t="shared" ref="L856:L862" si="198">I856+J856+K856</f>
        <v>0</v>
      </c>
      <c r="M856" s="12" t="str">
        <f t="shared" si="188"/>
        <v/>
      </c>
      <c r="N856" s="13"/>
    </row>
    <row r="857" spans="1:14" hidden="1">
      <c r="A857" s="23">
        <v>510</v>
      </c>
      <c r="B857" s="366"/>
      <c r="C857" s="369">
        <v>5202</v>
      </c>
      <c r="D857" s="370" t="s">
        <v>250</v>
      </c>
      <c r="E857" s="295">
        <f t="shared" si="197"/>
        <v>0</v>
      </c>
      <c r="F857" s="158"/>
      <c r="G857" s="159"/>
      <c r="H857" s="1420"/>
      <c r="I857" s="158"/>
      <c r="J857" s="159"/>
      <c r="K857" s="1420"/>
      <c r="L857" s="295">
        <f t="shared" si="198"/>
        <v>0</v>
      </c>
      <c r="M857" s="12" t="str">
        <f t="shared" si="188"/>
        <v/>
      </c>
      <c r="N857" s="13"/>
    </row>
    <row r="858" spans="1:14" hidden="1">
      <c r="A858" s="23">
        <v>515</v>
      </c>
      <c r="B858" s="366"/>
      <c r="C858" s="369">
        <v>5203</v>
      </c>
      <c r="D858" s="370" t="s">
        <v>618</v>
      </c>
      <c r="E858" s="295">
        <f t="shared" si="197"/>
        <v>0</v>
      </c>
      <c r="F858" s="158"/>
      <c r="G858" s="159"/>
      <c r="H858" s="1420"/>
      <c r="I858" s="158"/>
      <c r="J858" s="159"/>
      <c r="K858" s="1420"/>
      <c r="L858" s="295">
        <f t="shared" si="198"/>
        <v>0</v>
      </c>
      <c r="M858" s="12" t="str">
        <f t="shared" si="188"/>
        <v/>
      </c>
      <c r="N858" s="13"/>
    </row>
    <row r="859" spans="1:14" hidden="1">
      <c r="A859" s="23">
        <v>520</v>
      </c>
      <c r="B859" s="366"/>
      <c r="C859" s="369">
        <v>5204</v>
      </c>
      <c r="D859" s="370" t="s">
        <v>619</v>
      </c>
      <c r="E859" s="295">
        <f t="shared" si="197"/>
        <v>0</v>
      </c>
      <c r="F859" s="158"/>
      <c r="G859" s="159"/>
      <c r="H859" s="1420"/>
      <c r="I859" s="158"/>
      <c r="J859" s="159"/>
      <c r="K859" s="1420"/>
      <c r="L859" s="295">
        <f t="shared" si="198"/>
        <v>0</v>
      </c>
      <c r="M859" s="12" t="str">
        <f t="shared" si="188"/>
        <v/>
      </c>
      <c r="N859" s="13"/>
    </row>
    <row r="860" spans="1:14" hidden="1">
      <c r="A860" s="23">
        <v>525</v>
      </c>
      <c r="B860" s="366"/>
      <c r="C860" s="369">
        <v>5205</v>
      </c>
      <c r="D860" s="370" t="s">
        <v>620</v>
      </c>
      <c r="E860" s="295">
        <f t="shared" si="197"/>
        <v>0</v>
      </c>
      <c r="F860" s="158"/>
      <c r="G860" s="159"/>
      <c r="H860" s="1420"/>
      <c r="I860" s="158"/>
      <c r="J860" s="159"/>
      <c r="K860" s="1420"/>
      <c r="L860" s="295">
        <f t="shared" si="198"/>
        <v>0</v>
      </c>
      <c r="M860" s="12" t="str">
        <f t="shared" si="188"/>
        <v/>
      </c>
      <c r="N860" s="13"/>
    </row>
    <row r="861" spans="1:14" hidden="1">
      <c r="A861" s="22">
        <v>635</v>
      </c>
      <c r="B861" s="366"/>
      <c r="C861" s="369">
        <v>5206</v>
      </c>
      <c r="D861" s="370" t="s">
        <v>621</v>
      </c>
      <c r="E861" s="295">
        <f t="shared" si="197"/>
        <v>0</v>
      </c>
      <c r="F861" s="158"/>
      <c r="G861" s="159"/>
      <c r="H861" s="1420"/>
      <c r="I861" s="158"/>
      <c r="J861" s="159"/>
      <c r="K861" s="1420"/>
      <c r="L861" s="295">
        <f t="shared" si="198"/>
        <v>0</v>
      </c>
      <c r="M861" s="12" t="str">
        <f t="shared" si="188"/>
        <v/>
      </c>
      <c r="N861" s="13"/>
    </row>
    <row r="862" spans="1:14" hidden="1">
      <c r="A862" s="23">
        <v>640</v>
      </c>
      <c r="B862" s="366"/>
      <c r="C862" s="371">
        <v>5219</v>
      </c>
      <c r="D862" s="372" t="s">
        <v>622</v>
      </c>
      <c r="E862" s="287">
        <f t="shared" si="197"/>
        <v>0</v>
      </c>
      <c r="F862" s="173"/>
      <c r="G862" s="174"/>
      <c r="H862" s="1421"/>
      <c r="I862" s="173"/>
      <c r="J862" s="174"/>
      <c r="K862" s="1421"/>
      <c r="L862" s="287">
        <f t="shared" si="198"/>
        <v>0</v>
      </c>
      <c r="M862" s="12" t="str">
        <f t="shared" si="188"/>
        <v/>
      </c>
      <c r="N862" s="13"/>
    </row>
    <row r="863" spans="1:14" hidden="1">
      <c r="A863" s="23">
        <v>645</v>
      </c>
      <c r="B863" s="365">
        <v>5300</v>
      </c>
      <c r="C863" s="1854" t="s">
        <v>623</v>
      </c>
      <c r="D863" s="1855"/>
      <c r="E863" s="310">
        <f t="shared" ref="E863:L863" si="199">SUM(E864:E865)</f>
        <v>0</v>
      </c>
      <c r="F863" s="274">
        <f t="shared" si="199"/>
        <v>0</v>
      </c>
      <c r="G863" s="275">
        <f t="shared" si="199"/>
        <v>0</v>
      </c>
      <c r="H863" s="276">
        <f>SUM(H864:H865)</f>
        <v>0</v>
      </c>
      <c r="I863" s="274">
        <f t="shared" si="199"/>
        <v>0</v>
      </c>
      <c r="J863" s="275">
        <f t="shared" si="199"/>
        <v>0</v>
      </c>
      <c r="K863" s="276">
        <f t="shared" si="199"/>
        <v>0</v>
      </c>
      <c r="L863" s="310">
        <f t="shared" si="199"/>
        <v>0</v>
      </c>
      <c r="M863" s="12" t="str">
        <f t="shared" si="188"/>
        <v/>
      </c>
      <c r="N863" s="13"/>
    </row>
    <row r="864" spans="1:14" hidden="1">
      <c r="A864" s="23">
        <v>650</v>
      </c>
      <c r="B864" s="366"/>
      <c r="C864" s="367">
        <v>5301</v>
      </c>
      <c r="D864" s="368" t="s">
        <v>307</v>
      </c>
      <c r="E864" s="281">
        <f>F864+G864+H864</f>
        <v>0</v>
      </c>
      <c r="F864" s="152"/>
      <c r="G864" s="153"/>
      <c r="H864" s="1418"/>
      <c r="I864" s="152"/>
      <c r="J864" s="153"/>
      <c r="K864" s="1418"/>
      <c r="L864" s="281">
        <f>I864+J864+K864</f>
        <v>0</v>
      </c>
      <c r="M864" s="12" t="str">
        <f t="shared" si="188"/>
        <v/>
      </c>
      <c r="N864" s="13"/>
    </row>
    <row r="865" spans="1:14" hidden="1">
      <c r="A865" s="22">
        <v>655</v>
      </c>
      <c r="B865" s="366"/>
      <c r="C865" s="371">
        <v>5309</v>
      </c>
      <c r="D865" s="372" t="s">
        <v>624</v>
      </c>
      <c r="E865" s="287">
        <f>F865+G865+H865</f>
        <v>0</v>
      </c>
      <c r="F865" s="173"/>
      <c r="G865" s="174"/>
      <c r="H865" s="1421"/>
      <c r="I865" s="173"/>
      <c r="J865" s="174"/>
      <c r="K865" s="1421"/>
      <c r="L865" s="287">
        <f>I865+J865+K865</f>
        <v>0</v>
      </c>
      <c r="M865" s="12" t="str">
        <f t="shared" si="188"/>
        <v/>
      </c>
      <c r="N865" s="13"/>
    </row>
    <row r="866" spans="1:14" hidden="1">
      <c r="A866" s="22">
        <v>665</v>
      </c>
      <c r="B866" s="365">
        <v>5400</v>
      </c>
      <c r="C866" s="1854" t="s">
        <v>685</v>
      </c>
      <c r="D866" s="1855"/>
      <c r="E866" s="310">
        <f>F866+G866+H866</f>
        <v>0</v>
      </c>
      <c r="F866" s="1422"/>
      <c r="G866" s="1423"/>
      <c r="H866" s="1424"/>
      <c r="I866" s="1422"/>
      <c r="J866" s="1423"/>
      <c r="K866" s="1424"/>
      <c r="L866" s="310">
        <f>I866+J866+K866</f>
        <v>0</v>
      </c>
      <c r="M866" s="12" t="str">
        <f t="shared" si="188"/>
        <v/>
      </c>
      <c r="N866" s="13"/>
    </row>
    <row r="867" spans="1:14" hidden="1">
      <c r="A867" s="22">
        <v>675</v>
      </c>
      <c r="B867" s="272">
        <v>5500</v>
      </c>
      <c r="C867" s="1856" t="s">
        <v>686</v>
      </c>
      <c r="D867" s="1857"/>
      <c r="E867" s="310">
        <f t="shared" ref="E867:L867" si="200">SUM(E868:E871)</f>
        <v>0</v>
      </c>
      <c r="F867" s="274">
        <f t="shared" si="200"/>
        <v>0</v>
      </c>
      <c r="G867" s="275">
        <f t="shared" si="200"/>
        <v>0</v>
      </c>
      <c r="H867" s="276">
        <f>SUM(H868:H871)</f>
        <v>0</v>
      </c>
      <c r="I867" s="274">
        <f t="shared" si="200"/>
        <v>0</v>
      </c>
      <c r="J867" s="275">
        <f t="shared" si="200"/>
        <v>0</v>
      </c>
      <c r="K867" s="276">
        <f t="shared" si="200"/>
        <v>0</v>
      </c>
      <c r="L867" s="310">
        <f t="shared" si="200"/>
        <v>0</v>
      </c>
      <c r="M867" s="12" t="str">
        <f t="shared" si="188"/>
        <v/>
      </c>
      <c r="N867" s="13"/>
    </row>
    <row r="868" spans="1:14" hidden="1">
      <c r="A868" s="22">
        <v>685</v>
      </c>
      <c r="B868" s="362"/>
      <c r="C868" s="279">
        <v>5501</v>
      </c>
      <c r="D868" s="311" t="s">
        <v>687</v>
      </c>
      <c r="E868" s="281">
        <f>F868+G868+H868</f>
        <v>0</v>
      </c>
      <c r="F868" s="152"/>
      <c r="G868" s="153"/>
      <c r="H868" s="1418"/>
      <c r="I868" s="152"/>
      <c r="J868" s="153"/>
      <c r="K868" s="1418"/>
      <c r="L868" s="281">
        <f>I868+J868+K868</f>
        <v>0</v>
      </c>
      <c r="M868" s="12" t="str">
        <f t="shared" si="188"/>
        <v/>
      </c>
      <c r="N868" s="13"/>
    </row>
    <row r="869" spans="1:14" hidden="1">
      <c r="A869" s="23">
        <v>690</v>
      </c>
      <c r="B869" s="362"/>
      <c r="C869" s="293">
        <v>5502</v>
      </c>
      <c r="D869" s="294" t="s">
        <v>688</v>
      </c>
      <c r="E869" s="295">
        <f>F869+G869+H869</f>
        <v>0</v>
      </c>
      <c r="F869" s="158"/>
      <c r="G869" s="159"/>
      <c r="H869" s="1420"/>
      <c r="I869" s="158"/>
      <c r="J869" s="159"/>
      <c r="K869" s="1420"/>
      <c r="L869" s="295">
        <f>I869+J869+K869</f>
        <v>0</v>
      </c>
      <c r="M869" s="12" t="str">
        <f t="shared" si="188"/>
        <v/>
      </c>
      <c r="N869" s="13"/>
    </row>
    <row r="870" spans="1:14" hidden="1">
      <c r="A870" s="23">
        <v>695</v>
      </c>
      <c r="B870" s="362"/>
      <c r="C870" s="293">
        <v>5503</v>
      </c>
      <c r="D870" s="363" t="s">
        <v>689</v>
      </c>
      <c r="E870" s="295">
        <f>F870+G870+H870</f>
        <v>0</v>
      </c>
      <c r="F870" s="158"/>
      <c r="G870" s="159"/>
      <c r="H870" s="1420"/>
      <c r="I870" s="158"/>
      <c r="J870" s="159"/>
      <c r="K870" s="1420"/>
      <c r="L870" s="295">
        <f>I870+J870+K870</f>
        <v>0</v>
      </c>
      <c r="M870" s="12" t="str">
        <f t="shared" si="188"/>
        <v/>
      </c>
      <c r="N870" s="13"/>
    </row>
    <row r="871" spans="1:14" hidden="1">
      <c r="A871" s="22">
        <v>700</v>
      </c>
      <c r="B871" s="362"/>
      <c r="C871" s="285">
        <v>5504</v>
      </c>
      <c r="D871" s="339" t="s">
        <v>690</v>
      </c>
      <c r="E871" s="287">
        <f>F871+G871+H871</f>
        <v>0</v>
      </c>
      <c r="F871" s="173"/>
      <c r="G871" s="174"/>
      <c r="H871" s="1421"/>
      <c r="I871" s="173"/>
      <c r="J871" s="174"/>
      <c r="K871" s="1421"/>
      <c r="L871" s="287">
        <f>I871+J871+K871</f>
        <v>0</v>
      </c>
      <c r="M871" s="12" t="str">
        <f t="shared" si="188"/>
        <v/>
      </c>
      <c r="N871" s="13"/>
    </row>
    <row r="872" spans="1:14" hidden="1">
      <c r="A872" s="22">
        <v>710</v>
      </c>
      <c r="B872" s="365">
        <v>5700</v>
      </c>
      <c r="C872" s="1858" t="s">
        <v>914</v>
      </c>
      <c r="D872" s="1859"/>
      <c r="E872" s="310">
        <f>SUM(E873:E875)</f>
        <v>0</v>
      </c>
      <c r="F872" s="1471">
        <v>0</v>
      </c>
      <c r="G872" s="1471">
        <v>0</v>
      </c>
      <c r="H872" s="1471">
        <v>0</v>
      </c>
      <c r="I872" s="1471">
        <v>0</v>
      </c>
      <c r="J872" s="1471">
        <v>0</v>
      </c>
      <c r="K872" s="1471">
        <v>0</v>
      </c>
      <c r="L872" s="310">
        <f>SUM(L873:L875)</f>
        <v>0</v>
      </c>
      <c r="M872" s="12" t="str">
        <f t="shared" si="188"/>
        <v/>
      </c>
      <c r="N872" s="13"/>
    </row>
    <row r="873" spans="1:14" hidden="1">
      <c r="A873" s="23">
        <v>715</v>
      </c>
      <c r="B873" s="366"/>
      <c r="C873" s="367">
        <v>5701</v>
      </c>
      <c r="D873" s="368" t="s">
        <v>691</v>
      </c>
      <c r="E873" s="281">
        <f>F873+G873+H873</f>
        <v>0</v>
      </c>
      <c r="F873" s="1472">
        <v>0</v>
      </c>
      <c r="G873" s="1472">
        <v>0</v>
      </c>
      <c r="H873" s="1473">
        <v>0</v>
      </c>
      <c r="I873" s="1771">
        <v>0</v>
      </c>
      <c r="J873" s="1472">
        <v>0</v>
      </c>
      <c r="K873" s="1472">
        <v>0</v>
      </c>
      <c r="L873" s="281">
        <f>I873+J873+K873</f>
        <v>0</v>
      </c>
      <c r="M873" s="12" t="str">
        <f t="shared" si="188"/>
        <v/>
      </c>
      <c r="N873" s="13"/>
    </row>
    <row r="874" spans="1:14" hidden="1">
      <c r="A874" s="23">
        <v>720</v>
      </c>
      <c r="B874" s="366"/>
      <c r="C874" s="373">
        <v>5702</v>
      </c>
      <c r="D874" s="374" t="s">
        <v>692</v>
      </c>
      <c r="E874" s="314">
        <f>F874+G874+H874</f>
        <v>0</v>
      </c>
      <c r="F874" s="1472">
        <v>0</v>
      </c>
      <c r="G874" s="1472">
        <v>0</v>
      </c>
      <c r="H874" s="1473">
        <v>0</v>
      </c>
      <c r="I874" s="1771">
        <v>0</v>
      </c>
      <c r="J874" s="1472">
        <v>0</v>
      </c>
      <c r="K874" s="1472">
        <v>0</v>
      </c>
      <c r="L874" s="314">
        <f>I874+J874+K874</f>
        <v>0</v>
      </c>
      <c r="M874" s="12" t="str">
        <f t="shared" si="188"/>
        <v/>
      </c>
      <c r="N874" s="13"/>
    </row>
    <row r="875" spans="1:14" hidden="1">
      <c r="A875" s="23">
        <v>725</v>
      </c>
      <c r="B875" s="292"/>
      <c r="C875" s="375">
        <v>4071</v>
      </c>
      <c r="D875" s="376" t="s">
        <v>693</v>
      </c>
      <c r="E875" s="377">
        <f>F875+G875+H875</f>
        <v>0</v>
      </c>
      <c r="F875" s="1472">
        <v>0</v>
      </c>
      <c r="G875" s="1472">
        <v>0</v>
      </c>
      <c r="H875" s="1473">
        <v>0</v>
      </c>
      <c r="I875" s="1771">
        <v>0</v>
      </c>
      <c r="J875" s="1472">
        <v>0</v>
      </c>
      <c r="K875" s="1472">
        <v>0</v>
      </c>
      <c r="L875" s="377">
        <f>I875+J875+K875</f>
        <v>0</v>
      </c>
      <c r="M875" s="12" t="str">
        <f t="shared" si="188"/>
        <v/>
      </c>
      <c r="N875" s="13"/>
    </row>
    <row r="876" spans="1:14" hidden="1">
      <c r="A876" s="23">
        <v>730</v>
      </c>
      <c r="B876" s="582"/>
      <c r="C876" s="1860" t="s">
        <v>694</v>
      </c>
      <c r="D876" s="1861"/>
      <c r="E876" s="1438"/>
      <c r="F876" s="1438"/>
      <c r="G876" s="1438"/>
      <c r="H876" s="1438"/>
      <c r="I876" s="1438"/>
      <c r="J876" s="1438"/>
      <c r="K876" s="1438"/>
      <c r="L876" s="1439"/>
      <c r="M876" s="12" t="str">
        <f t="shared" si="188"/>
        <v/>
      </c>
      <c r="N876" s="13"/>
    </row>
    <row r="877" spans="1:14" hidden="1">
      <c r="A877" s="23">
        <v>735</v>
      </c>
      <c r="B877" s="381">
        <v>98</v>
      </c>
      <c r="C877" s="1860" t="s">
        <v>694</v>
      </c>
      <c r="D877" s="1861"/>
      <c r="E877" s="382">
        <f>F877+G877+H877</f>
        <v>0</v>
      </c>
      <c r="F877" s="1429"/>
      <c r="G877" s="1430"/>
      <c r="H877" s="1431"/>
      <c r="I877" s="1461">
        <v>0</v>
      </c>
      <c r="J877" s="1462">
        <v>0</v>
      </c>
      <c r="K877" s="1463">
        <v>0</v>
      </c>
      <c r="L877" s="382">
        <f>I877+J877+K877</f>
        <v>0</v>
      </c>
      <c r="M877" s="12" t="str">
        <f t="shared" si="188"/>
        <v/>
      </c>
      <c r="N877" s="13"/>
    </row>
    <row r="878" spans="1:14" hidden="1">
      <c r="A878" s="23">
        <v>740</v>
      </c>
      <c r="B878" s="1433"/>
      <c r="C878" s="1434"/>
      <c r="D878" s="1435"/>
      <c r="E878" s="269"/>
      <c r="F878" s="269"/>
      <c r="G878" s="269"/>
      <c r="H878" s="269"/>
      <c r="I878" s="269"/>
      <c r="J878" s="269"/>
      <c r="K878" s="269"/>
      <c r="L878" s="270"/>
      <c r="M878" s="12" t="str">
        <f t="shared" si="188"/>
        <v/>
      </c>
      <c r="N878" s="13"/>
    </row>
    <row r="879" spans="1:14" hidden="1">
      <c r="A879" s="23">
        <v>745</v>
      </c>
      <c r="B879" s="1436"/>
      <c r="C879" s="111"/>
      <c r="D879" s="1437"/>
      <c r="E879" s="218"/>
      <c r="F879" s="218"/>
      <c r="G879" s="218"/>
      <c r="H879" s="218"/>
      <c r="I879" s="218"/>
      <c r="J879" s="218"/>
      <c r="K879" s="218"/>
      <c r="L879" s="389"/>
      <c r="M879" s="12" t="str">
        <f t="shared" si="188"/>
        <v/>
      </c>
      <c r="N879" s="13"/>
    </row>
    <row r="880" spans="1:14" hidden="1">
      <c r="A880" s="22">
        <v>750</v>
      </c>
      <c r="B880" s="1436"/>
      <c r="C880" s="111"/>
      <c r="D880" s="1437"/>
      <c r="E880" s="218"/>
      <c r="F880" s="218"/>
      <c r="G880" s="218"/>
      <c r="H880" s="218"/>
      <c r="I880" s="218"/>
      <c r="J880" s="218"/>
      <c r="K880" s="218"/>
      <c r="L880" s="389"/>
      <c r="M880" s="12" t="str">
        <f t="shared" si="188"/>
        <v/>
      </c>
      <c r="N880" s="13"/>
    </row>
    <row r="881" spans="1:14" ht="16.5" hidden="1" thickBot="1">
      <c r="A881" s="23">
        <v>755</v>
      </c>
      <c r="B881" s="1464"/>
      <c r="C881" s="393" t="s">
        <v>741</v>
      </c>
      <c r="D881" s="1432">
        <f>+B881</f>
        <v>0</v>
      </c>
      <c r="E881" s="395">
        <f t="shared" ref="E881:L881" si="201">SUM(E766,E769,E775,E783,E784,E802,E806,E812,E815,E816,E817,E818,E819,E828,E834,E835,E836,E837,E844,E848,E849,E850,E851,E854,E855,E863,E866,E867,E872)+E877</f>
        <v>0</v>
      </c>
      <c r="F881" s="396">
        <f t="shared" si="201"/>
        <v>0</v>
      </c>
      <c r="G881" s="397">
        <f t="shared" si="201"/>
        <v>0</v>
      </c>
      <c r="H881" s="398">
        <f t="shared" si="201"/>
        <v>0</v>
      </c>
      <c r="I881" s="396">
        <f t="shared" si="201"/>
        <v>0</v>
      </c>
      <c r="J881" s="397">
        <f t="shared" si="201"/>
        <v>0</v>
      </c>
      <c r="K881" s="398">
        <f t="shared" si="201"/>
        <v>0</v>
      </c>
      <c r="L881" s="395">
        <f t="shared" si="201"/>
        <v>0</v>
      </c>
      <c r="M881" s="12" t="str">
        <f>(IF($E881&lt;&gt;0,$M$2,IF($L881&lt;&gt;0,$M$2,"")))</f>
        <v/>
      </c>
      <c r="N881" s="73" t="str">
        <f>LEFT(C763,1)</f>
        <v>1</v>
      </c>
    </row>
    <row r="882" spans="1:14" hidden="1">
      <c r="A882" s="23">
        <v>760</v>
      </c>
      <c r="B882" s="79" t="s">
        <v>120</v>
      </c>
      <c r="C882" s="1"/>
      <c r="L882" s="6"/>
      <c r="M882" s="7" t="str">
        <f>(IF($E881&lt;&gt;0,$M$2,IF($L881&lt;&gt;0,$M$2,"")))</f>
        <v/>
      </c>
    </row>
    <row r="883" spans="1:14" hidden="1">
      <c r="A883" s="22">
        <v>765</v>
      </c>
      <c r="B883" s="1367"/>
      <c r="C883" s="1367"/>
      <c r="D883" s="1368"/>
      <c r="E883" s="1367"/>
      <c r="F883" s="1367"/>
      <c r="G883" s="1367"/>
      <c r="H883" s="1367"/>
      <c r="I883" s="1367"/>
      <c r="J883" s="1367"/>
      <c r="K883" s="1367"/>
      <c r="L883" s="1369"/>
      <c r="M883" s="7" t="str">
        <f>(IF($E881&lt;&gt;0,$M$2,IF($L881&lt;&gt;0,$M$2,"")))</f>
        <v/>
      </c>
    </row>
    <row r="884" spans="1:14" ht="18.75" hidden="1">
      <c r="A884" s="22">
        <v>775</v>
      </c>
      <c r="B884" s="65"/>
      <c r="C884" s="65"/>
      <c r="D884" s="65"/>
      <c r="E884" s="65"/>
      <c r="F884" s="65"/>
      <c r="G884" s="65"/>
      <c r="H884" s="65"/>
      <c r="I884" s="65"/>
      <c r="J884" s="65"/>
      <c r="K884" s="65"/>
      <c r="L884" s="77"/>
      <c r="M884" s="74" t="str">
        <f>(IF(E879&lt;&gt;0,$G$2,IF(L879&lt;&gt;0,$G$2,"")))</f>
        <v/>
      </c>
      <c r="N884" s="65"/>
    </row>
    <row r="885" spans="1:14" hidden="1">
      <c r="A885" s="23">
        <v>780</v>
      </c>
      <c r="B885" s="6"/>
      <c r="C885" s="6"/>
      <c r="D885" s="521"/>
      <c r="E885" s="38"/>
      <c r="F885" s="38"/>
      <c r="G885" s="38"/>
      <c r="H885" s="38"/>
      <c r="I885" s="38"/>
      <c r="J885" s="38"/>
      <c r="K885" s="38"/>
      <c r="L885" s="38"/>
      <c r="M885" s="7" t="str">
        <f>(IF($E1018&lt;&gt;0,$M$2,IF($L1018&lt;&gt;0,$M$2,"")))</f>
        <v/>
      </c>
    </row>
    <row r="886" spans="1:14" hidden="1">
      <c r="A886" s="23">
        <v>785</v>
      </c>
      <c r="B886" s="6"/>
      <c r="C886" s="1365"/>
      <c r="D886" s="1366"/>
      <c r="E886" s="38"/>
      <c r="F886" s="38"/>
      <c r="G886" s="38"/>
      <c r="H886" s="38"/>
      <c r="I886" s="38"/>
      <c r="J886" s="38"/>
      <c r="K886" s="38"/>
      <c r="L886" s="38"/>
      <c r="M886" s="7" t="str">
        <f>(IF($E1018&lt;&gt;0,$M$2,IF($L1018&lt;&gt;0,$M$2,"")))</f>
        <v/>
      </c>
    </row>
    <row r="887" spans="1:14" hidden="1">
      <c r="A887" s="23">
        <v>790</v>
      </c>
      <c r="B887" s="1870" t="str">
        <f>$B$7</f>
        <v>ОТЧЕТНИ ДАННИ ПО ЕБК ЗА ИЗПЪЛНЕНИЕТО НА БЮДЖЕТА</v>
      </c>
      <c r="C887" s="1871"/>
      <c r="D887" s="1871"/>
      <c r="E887" s="242"/>
      <c r="F887" s="242"/>
      <c r="G887" s="237"/>
      <c r="H887" s="237"/>
      <c r="I887" s="237"/>
      <c r="J887" s="237"/>
      <c r="K887" s="237"/>
      <c r="L887" s="237"/>
      <c r="M887" s="7" t="str">
        <f>(IF($E1018&lt;&gt;0,$M$2,IF($L1018&lt;&gt;0,$M$2,"")))</f>
        <v/>
      </c>
    </row>
    <row r="888" spans="1:14" hidden="1">
      <c r="A888" s="23">
        <v>795</v>
      </c>
      <c r="B888" s="228"/>
      <c r="C888" s="391"/>
      <c r="D888" s="400"/>
      <c r="E888" s="406" t="s">
        <v>464</v>
      </c>
      <c r="F888" s="406" t="s">
        <v>835</v>
      </c>
      <c r="G888" s="237"/>
      <c r="H888" s="1362" t="s">
        <v>1251</v>
      </c>
      <c r="I888" s="1363"/>
      <c r="J888" s="1364"/>
      <c r="K888" s="237"/>
      <c r="L888" s="237"/>
      <c r="M888" s="7" t="str">
        <f>(IF($E1018&lt;&gt;0,$M$2,IF($L1018&lt;&gt;0,$M$2,"")))</f>
        <v/>
      </c>
    </row>
    <row r="889" spans="1:14" ht="18.75" hidden="1">
      <c r="A889" s="22">
        <v>805</v>
      </c>
      <c r="B889" s="1872" t="str">
        <f>$B$9</f>
        <v>ДГ ЩАСТЛИВО ДЕТСТВО</v>
      </c>
      <c r="C889" s="1873"/>
      <c r="D889" s="1874"/>
      <c r="E889" s="115">
        <f>$E$9</f>
        <v>43831</v>
      </c>
      <c r="F889" s="226" t="str">
        <f>$F$9</f>
        <v>30.06.2020</v>
      </c>
      <c r="G889" s="237"/>
      <c r="H889" s="237"/>
      <c r="I889" s="237"/>
      <c r="J889" s="237"/>
      <c r="K889" s="237"/>
      <c r="L889" s="237"/>
      <c r="M889" s="7" t="str">
        <f>(IF($E1018&lt;&gt;0,$M$2,IF($L1018&lt;&gt;0,$M$2,"")))</f>
        <v/>
      </c>
    </row>
    <row r="890" spans="1:14" hidden="1">
      <c r="A890" s="23">
        <v>810</v>
      </c>
      <c r="B890" s="227" t="str">
        <f>$B$10</f>
        <v>(наименование на разпоредителя с бюджет)</v>
      </c>
      <c r="C890" s="228"/>
      <c r="D890" s="229"/>
      <c r="E890" s="237"/>
      <c r="F890" s="237"/>
      <c r="G890" s="237"/>
      <c r="H890" s="237"/>
      <c r="I890" s="237"/>
      <c r="J890" s="237"/>
      <c r="K890" s="237"/>
      <c r="L890" s="237"/>
      <c r="M890" s="7" t="str">
        <f>(IF($E1018&lt;&gt;0,$M$2,IF($L1018&lt;&gt;0,$M$2,"")))</f>
        <v/>
      </c>
    </row>
    <row r="891" spans="1:14" hidden="1">
      <c r="A891" s="23">
        <v>815</v>
      </c>
      <c r="B891" s="227"/>
      <c r="C891" s="228"/>
      <c r="D891" s="229"/>
      <c r="E891" s="237"/>
      <c r="F891" s="237"/>
      <c r="G891" s="237"/>
      <c r="H891" s="237"/>
      <c r="I891" s="237"/>
      <c r="J891" s="237"/>
      <c r="K891" s="237"/>
      <c r="L891" s="237"/>
      <c r="M891" s="7" t="str">
        <f>(IF($E1018&lt;&gt;0,$M$2,IF($L1018&lt;&gt;0,$M$2,"")))</f>
        <v/>
      </c>
    </row>
    <row r="892" spans="1:14" ht="19.5" hidden="1">
      <c r="A892" s="28">
        <v>525</v>
      </c>
      <c r="B892" s="1875" t="str">
        <f>$B$12</f>
        <v>Раковски</v>
      </c>
      <c r="C892" s="1876"/>
      <c r="D892" s="1877"/>
      <c r="E892" s="410" t="s">
        <v>890</v>
      </c>
      <c r="F892" s="1360" t="str">
        <f>$F$12</f>
        <v>6611</v>
      </c>
      <c r="G892" s="237"/>
      <c r="H892" s="237"/>
      <c r="I892" s="237"/>
      <c r="J892" s="237"/>
      <c r="K892" s="237"/>
      <c r="L892" s="237"/>
      <c r="M892" s="7" t="str">
        <f>(IF($E1018&lt;&gt;0,$M$2,IF($L1018&lt;&gt;0,$M$2,"")))</f>
        <v/>
      </c>
    </row>
    <row r="893" spans="1:14" hidden="1">
      <c r="A893" s="22">
        <v>820</v>
      </c>
      <c r="B893" s="233" t="str">
        <f>$B$13</f>
        <v>(наименование на първостепенния разпоредител с бюджет)</v>
      </c>
      <c r="C893" s="228"/>
      <c r="D893" s="229"/>
      <c r="E893" s="1361"/>
      <c r="F893" s="242"/>
      <c r="G893" s="237"/>
      <c r="H893" s="237"/>
      <c r="I893" s="237"/>
      <c r="J893" s="237"/>
      <c r="K893" s="237"/>
      <c r="L893" s="237"/>
      <c r="M893" s="7" t="str">
        <f>(IF($E1018&lt;&gt;0,$M$2,IF($L1018&lt;&gt;0,$M$2,"")))</f>
        <v/>
      </c>
    </row>
    <row r="894" spans="1:14" ht="19.5" hidden="1">
      <c r="A894" s="23">
        <v>821</v>
      </c>
      <c r="B894" s="236"/>
      <c r="C894" s="237"/>
      <c r="D894" s="124" t="s">
        <v>891</v>
      </c>
      <c r="E894" s="238">
        <f>$E$15</f>
        <v>0</v>
      </c>
      <c r="F894" s="414" t="str">
        <f>$F$15</f>
        <v>БЮДЖЕТ</v>
      </c>
      <c r="G894" s="218"/>
      <c r="H894" s="218"/>
      <c r="I894" s="218"/>
      <c r="J894" s="218"/>
      <c r="K894" s="218"/>
      <c r="L894" s="218"/>
      <c r="M894" s="7" t="str">
        <f>(IF($E1018&lt;&gt;0,$M$2,IF($L1018&lt;&gt;0,$M$2,"")))</f>
        <v/>
      </c>
    </row>
    <row r="895" spans="1:14" hidden="1">
      <c r="A895" s="23">
        <v>822</v>
      </c>
      <c r="B895" s="228"/>
      <c r="C895" s="391"/>
      <c r="D895" s="400"/>
      <c r="E895" s="237"/>
      <c r="F895" s="409"/>
      <c r="G895" s="409"/>
      <c r="H895" s="409"/>
      <c r="I895" s="409"/>
      <c r="J895" s="409"/>
      <c r="K895" s="409"/>
      <c r="L895" s="1377" t="s">
        <v>465</v>
      </c>
      <c r="M895" s="7" t="str">
        <f>(IF($E1018&lt;&gt;0,$M$2,IF($L1018&lt;&gt;0,$M$2,"")))</f>
        <v/>
      </c>
    </row>
    <row r="896" spans="1:14" ht="24.95" hidden="1" customHeight="1">
      <c r="A896" s="23">
        <v>823</v>
      </c>
      <c r="B896" s="247"/>
      <c r="C896" s="248"/>
      <c r="D896" s="249" t="s">
        <v>712</v>
      </c>
      <c r="E896" s="1878" t="s">
        <v>2108</v>
      </c>
      <c r="F896" s="1879"/>
      <c r="G896" s="1879"/>
      <c r="H896" s="1880"/>
      <c r="I896" s="1881" t="s">
        <v>2109</v>
      </c>
      <c r="J896" s="1882"/>
      <c r="K896" s="1882"/>
      <c r="L896" s="1883"/>
      <c r="M896" s="7" t="str">
        <f>(IF($E1018&lt;&gt;0,$M$2,IF($L1018&lt;&gt;0,$M$2,"")))</f>
        <v/>
      </c>
    </row>
    <row r="897" spans="1:14" ht="54.95" hidden="1" customHeight="1" thickBot="1">
      <c r="A897" s="23">
        <v>825</v>
      </c>
      <c r="B897" s="250" t="s">
        <v>62</v>
      </c>
      <c r="C897" s="251" t="s">
        <v>466</v>
      </c>
      <c r="D897" s="252" t="s">
        <v>713</v>
      </c>
      <c r="E897" s="1403" t="str">
        <f>$E$20</f>
        <v>Уточнен план                Общо</v>
      </c>
      <c r="F897" s="1407" t="str">
        <f>$F$20</f>
        <v>държавни дейности</v>
      </c>
      <c r="G897" s="1408" t="str">
        <f>$G$20</f>
        <v>местни дейности</v>
      </c>
      <c r="H897" s="1409" t="str">
        <f>$H$20</f>
        <v>дофинансиране</v>
      </c>
      <c r="I897" s="253" t="str">
        <f>$I$20</f>
        <v>държавни дейности -ОТЧЕТ</v>
      </c>
      <c r="J897" s="254" t="str">
        <f>$J$20</f>
        <v>местни дейности - ОТЧЕТ</v>
      </c>
      <c r="K897" s="255" t="str">
        <f>$K$20</f>
        <v>дофинансиране - ОТЧЕТ</v>
      </c>
      <c r="L897" s="1735" t="str">
        <f>$L$20</f>
        <v>ОТЧЕТ                                    ОБЩО</v>
      </c>
      <c r="M897" s="7" t="str">
        <f>(IF($E1018&lt;&gt;0,$M$2,IF($L1018&lt;&gt;0,$M$2,"")))</f>
        <v/>
      </c>
    </row>
    <row r="898" spans="1:14" ht="18.75" hidden="1">
      <c r="A898" s="23"/>
      <c r="B898" s="258"/>
      <c r="C898" s="259"/>
      <c r="D898" s="260" t="s">
        <v>743</v>
      </c>
      <c r="E898" s="1455" t="str">
        <f>$E$21</f>
        <v>(1)</v>
      </c>
      <c r="F898" s="143" t="str">
        <f>$F$21</f>
        <v>(2)</v>
      </c>
      <c r="G898" s="144" t="str">
        <f>$G$21</f>
        <v>(3)</v>
      </c>
      <c r="H898" s="145" t="str">
        <f>$H$21</f>
        <v>(4)</v>
      </c>
      <c r="I898" s="261" t="str">
        <f>$I$21</f>
        <v>(5)</v>
      </c>
      <c r="J898" s="262" t="str">
        <f>$J$21</f>
        <v>(6)</v>
      </c>
      <c r="K898" s="263" t="str">
        <f>$K$21</f>
        <v>(7)</v>
      </c>
      <c r="L898" s="264" t="str">
        <f>$L$21</f>
        <v>(8)</v>
      </c>
      <c r="M898" s="7" t="str">
        <f>(IF($E1018&lt;&gt;0,$M$2,IF($L1018&lt;&gt;0,$M$2,"")))</f>
        <v/>
      </c>
    </row>
    <row r="899" spans="1:14" hidden="1">
      <c r="A899" s="23"/>
      <c r="B899" s="1451"/>
      <c r="C899" s="1598" t="e">
        <f>VLOOKUP(D899,OP_LIST2,2,FALSE)</f>
        <v>#N/A</v>
      </c>
      <c r="D899" s="1458"/>
      <c r="E899" s="389"/>
      <c r="F899" s="1441"/>
      <c r="G899" s="1442"/>
      <c r="H899" s="1443"/>
      <c r="I899" s="1441"/>
      <c r="J899" s="1442"/>
      <c r="K899" s="1443"/>
      <c r="L899" s="1440"/>
      <c r="M899" s="7" t="str">
        <f>(IF($E1018&lt;&gt;0,$M$2,IF($L1018&lt;&gt;0,$M$2,"")))</f>
        <v/>
      </c>
    </row>
    <row r="900" spans="1:14" hidden="1">
      <c r="A900" s="23"/>
      <c r="B900" s="1454"/>
      <c r="C900" s="1459">
        <f>VLOOKUP(D901,EBK_DEIN2,2,FALSE)</f>
        <v>1123</v>
      </c>
      <c r="D900" s="1458" t="s">
        <v>792</v>
      </c>
      <c r="E900" s="389"/>
      <c r="F900" s="1444"/>
      <c r="G900" s="1445"/>
      <c r="H900" s="1446"/>
      <c r="I900" s="1444"/>
      <c r="J900" s="1445"/>
      <c r="K900" s="1446"/>
      <c r="L900" s="1440"/>
      <c r="M900" s="7" t="str">
        <f>(IF($E1018&lt;&gt;0,$M$2,IF($L1018&lt;&gt;0,$M$2,"")))</f>
        <v/>
      </c>
    </row>
    <row r="901" spans="1:14" hidden="1">
      <c r="A901" s="23"/>
      <c r="B901" s="1450"/>
      <c r="C901" s="1587">
        <f>+C900</f>
        <v>1123</v>
      </c>
      <c r="D901" s="1452" t="s">
        <v>390</v>
      </c>
      <c r="E901" s="389"/>
      <c r="F901" s="1444"/>
      <c r="G901" s="1445"/>
      <c r="H901" s="1446"/>
      <c r="I901" s="1444"/>
      <c r="J901" s="1445"/>
      <c r="K901" s="1446"/>
      <c r="L901" s="1440"/>
      <c r="M901" s="7" t="str">
        <f>(IF($E1018&lt;&gt;0,$M$2,IF($L1018&lt;&gt;0,$M$2,"")))</f>
        <v/>
      </c>
    </row>
    <row r="902" spans="1:14" hidden="1">
      <c r="A902" s="23"/>
      <c r="B902" s="1456"/>
      <c r="C902" s="1453"/>
      <c r="D902" s="1457" t="s">
        <v>714</v>
      </c>
      <c r="E902" s="389"/>
      <c r="F902" s="1447"/>
      <c r="G902" s="1448"/>
      <c r="H902" s="1449"/>
      <c r="I902" s="1447"/>
      <c r="J902" s="1448"/>
      <c r="K902" s="1449"/>
      <c r="L902" s="1440"/>
      <c r="M902" s="7" t="str">
        <f>(IF($E1018&lt;&gt;0,$M$2,IF($L1018&lt;&gt;0,$M$2,"")))</f>
        <v/>
      </c>
    </row>
    <row r="903" spans="1:14" hidden="1">
      <c r="A903" s="23"/>
      <c r="B903" s="272">
        <v>100</v>
      </c>
      <c r="C903" s="1884" t="s">
        <v>744</v>
      </c>
      <c r="D903" s="1885"/>
      <c r="E903" s="273">
        <f t="shared" ref="E903:L903" si="202">SUM(E904:E905)</f>
        <v>0</v>
      </c>
      <c r="F903" s="274">
        <f t="shared" si="202"/>
        <v>0</v>
      </c>
      <c r="G903" s="275">
        <f t="shared" si="202"/>
        <v>0</v>
      </c>
      <c r="H903" s="276">
        <f>SUM(H904:H905)</f>
        <v>0</v>
      </c>
      <c r="I903" s="274">
        <f t="shared" si="202"/>
        <v>0</v>
      </c>
      <c r="J903" s="275">
        <f t="shared" si="202"/>
        <v>0</v>
      </c>
      <c r="K903" s="276">
        <f t="shared" si="202"/>
        <v>0</v>
      </c>
      <c r="L903" s="273">
        <f t="shared" si="202"/>
        <v>0</v>
      </c>
      <c r="M903" s="12" t="str">
        <f>(IF($E903&lt;&gt;0,$M$2,IF($L903&lt;&gt;0,$M$2,"")))</f>
        <v/>
      </c>
      <c r="N903" s="13"/>
    </row>
    <row r="904" spans="1:14" hidden="1">
      <c r="A904" s="23"/>
      <c r="B904" s="278"/>
      <c r="C904" s="279">
        <v>101</v>
      </c>
      <c r="D904" s="280" t="s">
        <v>745</v>
      </c>
      <c r="E904" s="281">
        <f>F904+G904+H904</f>
        <v>0</v>
      </c>
      <c r="F904" s="152"/>
      <c r="G904" s="153"/>
      <c r="H904" s="1418"/>
      <c r="I904" s="152"/>
      <c r="J904" s="153"/>
      <c r="K904" s="1418"/>
      <c r="L904" s="281">
        <f>I904+J904+K904</f>
        <v>0</v>
      </c>
      <c r="M904" s="12" t="str">
        <f t="shared" ref="M904:M970" si="203">(IF($E904&lt;&gt;0,$M$2,IF($L904&lt;&gt;0,$M$2,"")))</f>
        <v/>
      </c>
      <c r="N904" s="13"/>
    </row>
    <row r="905" spans="1:14" hidden="1">
      <c r="A905" s="10"/>
      <c r="B905" s="278"/>
      <c r="C905" s="285">
        <v>102</v>
      </c>
      <c r="D905" s="286" t="s">
        <v>746</v>
      </c>
      <c r="E905" s="287">
        <f>F905+G905+H905</f>
        <v>0</v>
      </c>
      <c r="F905" s="173"/>
      <c r="G905" s="174"/>
      <c r="H905" s="1421"/>
      <c r="I905" s="173"/>
      <c r="J905" s="174"/>
      <c r="K905" s="1421"/>
      <c r="L905" s="287">
        <f>I905+J905+K905</f>
        <v>0</v>
      </c>
      <c r="M905" s="12" t="str">
        <f t="shared" si="203"/>
        <v/>
      </c>
      <c r="N905" s="13"/>
    </row>
    <row r="906" spans="1:14" hidden="1">
      <c r="A906" s="10"/>
      <c r="B906" s="272">
        <v>200</v>
      </c>
      <c r="C906" s="1864" t="s">
        <v>747</v>
      </c>
      <c r="D906" s="1865"/>
      <c r="E906" s="273">
        <f t="shared" ref="E906:L906" si="204">SUM(E907:E911)</f>
        <v>0</v>
      </c>
      <c r="F906" s="274">
        <f t="shared" si="204"/>
        <v>0</v>
      </c>
      <c r="G906" s="275">
        <f t="shared" si="204"/>
        <v>0</v>
      </c>
      <c r="H906" s="276">
        <f>SUM(H907:H911)</f>
        <v>0</v>
      </c>
      <c r="I906" s="274">
        <f t="shared" si="204"/>
        <v>0</v>
      </c>
      <c r="J906" s="275">
        <f t="shared" si="204"/>
        <v>0</v>
      </c>
      <c r="K906" s="276">
        <f t="shared" si="204"/>
        <v>0</v>
      </c>
      <c r="L906" s="273">
        <f t="shared" si="204"/>
        <v>0</v>
      </c>
      <c r="M906" s="12" t="str">
        <f t="shared" si="203"/>
        <v/>
      </c>
      <c r="N906" s="13"/>
    </row>
    <row r="907" spans="1:14" hidden="1">
      <c r="A907" s="10"/>
      <c r="B907" s="291"/>
      <c r="C907" s="279">
        <v>201</v>
      </c>
      <c r="D907" s="280" t="s">
        <v>748</v>
      </c>
      <c r="E907" s="281">
        <f>F907+G907+H907</f>
        <v>0</v>
      </c>
      <c r="F907" s="152"/>
      <c r="G907" s="153"/>
      <c r="H907" s="1418"/>
      <c r="I907" s="152"/>
      <c r="J907" s="153"/>
      <c r="K907" s="1418"/>
      <c r="L907" s="281">
        <f>I907+J907+K907</f>
        <v>0</v>
      </c>
      <c r="M907" s="12" t="str">
        <f t="shared" si="203"/>
        <v/>
      </c>
      <c r="N907" s="13"/>
    </row>
    <row r="908" spans="1:14" hidden="1">
      <c r="A908" s="10"/>
      <c r="B908" s="292"/>
      <c r="C908" s="293">
        <v>202</v>
      </c>
      <c r="D908" s="294" t="s">
        <v>749</v>
      </c>
      <c r="E908" s="295">
        <f>F908+G908+H908</f>
        <v>0</v>
      </c>
      <c r="F908" s="158"/>
      <c r="G908" s="159"/>
      <c r="H908" s="1420"/>
      <c r="I908" s="158"/>
      <c r="J908" s="159"/>
      <c r="K908" s="1420"/>
      <c r="L908" s="295">
        <f>I908+J908+K908</f>
        <v>0</v>
      </c>
      <c r="M908" s="12" t="str">
        <f t="shared" si="203"/>
        <v/>
      </c>
      <c r="N908" s="13"/>
    </row>
    <row r="909" spans="1:14" ht="31.5" hidden="1">
      <c r="A909" s="10"/>
      <c r="B909" s="299"/>
      <c r="C909" s="293">
        <v>205</v>
      </c>
      <c r="D909" s="294" t="s">
        <v>595</v>
      </c>
      <c r="E909" s="295">
        <f>F909+G909+H909</f>
        <v>0</v>
      </c>
      <c r="F909" s="158"/>
      <c r="G909" s="159"/>
      <c r="H909" s="1420"/>
      <c r="I909" s="158"/>
      <c r="J909" s="159"/>
      <c r="K909" s="1420"/>
      <c r="L909" s="295">
        <f>I909+J909+K909</f>
        <v>0</v>
      </c>
      <c r="M909" s="12" t="str">
        <f t="shared" si="203"/>
        <v/>
      </c>
      <c r="N909" s="13"/>
    </row>
    <row r="910" spans="1:14" hidden="1">
      <c r="A910" s="10"/>
      <c r="B910" s="299"/>
      <c r="C910" s="293">
        <v>208</v>
      </c>
      <c r="D910" s="300" t="s">
        <v>596</v>
      </c>
      <c r="E910" s="295">
        <f>F910+G910+H910</f>
        <v>0</v>
      </c>
      <c r="F910" s="158"/>
      <c r="G910" s="159"/>
      <c r="H910" s="1420"/>
      <c r="I910" s="158"/>
      <c r="J910" s="159"/>
      <c r="K910" s="1420"/>
      <c r="L910" s="295">
        <f>I910+J910+K910</f>
        <v>0</v>
      </c>
      <c r="M910" s="12" t="str">
        <f t="shared" si="203"/>
        <v/>
      </c>
      <c r="N910" s="13"/>
    </row>
    <row r="911" spans="1:14" hidden="1">
      <c r="A911" s="10"/>
      <c r="B911" s="291"/>
      <c r="C911" s="285">
        <v>209</v>
      </c>
      <c r="D911" s="301" t="s">
        <v>597</v>
      </c>
      <c r="E911" s="287">
        <f>F911+G911+H911</f>
        <v>0</v>
      </c>
      <c r="F911" s="173"/>
      <c r="G911" s="174"/>
      <c r="H911" s="1421"/>
      <c r="I911" s="173"/>
      <c r="J911" s="174"/>
      <c r="K911" s="1421"/>
      <c r="L911" s="287">
        <f>I911+J911+K911</f>
        <v>0</v>
      </c>
      <c r="M911" s="12" t="str">
        <f t="shared" si="203"/>
        <v/>
      </c>
      <c r="N911" s="13"/>
    </row>
    <row r="912" spans="1:14" hidden="1">
      <c r="A912" s="10"/>
      <c r="B912" s="272">
        <v>500</v>
      </c>
      <c r="C912" s="1866" t="s">
        <v>193</v>
      </c>
      <c r="D912" s="1867"/>
      <c r="E912" s="273">
        <f t="shared" ref="E912:L912" si="205">SUM(E913:E919)</f>
        <v>0</v>
      </c>
      <c r="F912" s="274">
        <f t="shared" si="205"/>
        <v>0</v>
      </c>
      <c r="G912" s="275">
        <f t="shared" si="205"/>
        <v>0</v>
      </c>
      <c r="H912" s="276">
        <f>SUM(H913:H919)</f>
        <v>0</v>
      </c>
      <c r="I912" s="274">
        <f t="shared" si="205"/>
        <v>0</v>
      </c>
      <c r="J912" s="275">
        <f t="shared" si="205"/>
        <v>0</v>
      </c>
      <c r="K912" s="276">
        <f t="shared" si="205"/>
        <v>0</v>
      </c>
      <c r="L912" s="273">
        <f t="shared" si="205"/>
        <v>0</v>
      </c>
      <c r="M912" s="12" t="str">
        <f t="shared" si="203"/>
        <v/>
      </c>
      <c r="N912" s="13"/>
    </row>
    <row r="913" spans="1:14" ht="18" hidden="1" customHeight="1">
      <c r="A913" s="10"/>
      <c r="B913" s="291"/>
      <c r="C913" s="302">
        <v>551</v>
      </c>
      <c r="D913" s="303" t="s">
        <v>194</v>
      </c>
      <c r="E913" s="281">
        <f t="shared" ref="E913:E920" si="206">F913+G913+H913</f>
        <v>0</v>
      </c>
      <c r="F913" s="152"/>
      <c r="G913" s="153"/>
      <c r="H913" s="1418"/>
      <c r="I913" s="152"/>
      <c r="J913" s="153"/>
      <c r="K913" s="1418"/>
      <c r="L913" s="281">
        <f t="shared" ref="L913:L920" si="207">I913+J913+K913</f>
        <v>0</v>
      </c>
      <c r="M913" s="12" t="str">
        <f t="shared" si="203"/>
        <v/>
      </c>
      <c r="N913" s="13"/>
    </row>
    <row r="914" spans="1:14" hidden="1">
      <c r="A914" s="10"/>
      <c r="B914" s="291"/>
      <c r="C914" s="304">
        <v>552</v>
      </c>
      <c r="D914" s="305" t="s">
        <v>909</v>
      </c>
      <c r="E914" s="295">
        <f t="shared" si="206"/>
        <v>0</v>
      </c>
      <c r="F914" s="158"/>
      <c r="G914" s="159"/>
      <c r="H914" s="1420"/>
      <c r="I914" s="158"/>
      <c r="J914" s="159"/>
      <c r="K914" s="1420"/>
      <c r="L914" s="295">
        <f t="shared" si="207"/>
        <v>0</v>
      </c>
      <c r="M914" s="12" t="str">
        <f t="shared" si="203"/>
        <v/>
      </c>
      <c r="N914" s="13"/>
    </row>
    <row r="915" spans="1:14" hidden="1">
      <c r="A915" s="10"/>
      <c r="B915" s="306"/>
      <c r="C915" s="304">
        <v>558</v>
      </c>
      <c r="D915" s="307" t="s">
        <v>871</v>
      </c>
      <c r="E915" s="295">
        <f>F915+G915+H915</f>
        <v>0</v>
      </c>
      <c r="F915" s="488">
        <v>0</v>
      </c>
      <c r="G915" s="489">
        <v>0</v>
      </c>
      <c r="H915" s="160">
        <v>0</v>
      </c>
      <c r="I915" s="488">
        <v>0</v>
      </c>
      <c r="J915" s="489">
        <v>0</v>
      </c>
      <c r="K915" s="160">
        <v>0</v>
      </c>
      <c r="L915" s="295">
        <f>I915+J915+K915</f>
        <v>0</v>
      </c>
      <c r="M915" s="12" t="str">
        <f t="shared" si="203"/>
        <v/>
      </c>
      <c r="N915" s="13"/>
    </row>
    <row r="916" spans="1:14" hidden="1">
      <c r="A916" s="10"/>
      <c r="B916" s="306"/>
      <c r="C916" s="304">
        <v>560</v>
      </c>
      <c r="D916" s="307" t="s">
        <v>195</v>
      </c>
      <c r="E916" s="295">
        <f t="shared" si="206"/>
        <v>0</v>
      </c>
      <c r="F916" s="158"/>
      <c r="G916" s="159"/>
      <c r="H916" s="1420"/>
      <c r="I916" s="158"/>
      <c r="J916" s="159"/>
      <c r="K916" s="1420"/>
      <c r="L916" s="295">
        <f t="shared" si="207"/>
        <v>0</v>
      </c>
      <c r="M916" s="12" t="str">
        <f t="shared" si="203"/>
        <v/>
      </c>
      <c r="N916" s="13"/>
    </row>
    <row r="917" spans="1:14" hidden="1">
      <c r="A917" s="10"/>
      <c r="B917" s="306"/>
      <c r="C917" s="304">
        <v>580</v>
      </c>
      <c r="D917" s="305" t="s">
        <v>196</v>
      </c>
      <c r="E917" s="295">
        <f t="shared" si="206"/>
        <v>0</v>
      </c>
      <c r="F917" s="158"/>
      <c r="G917" s="159"/>
      <c r="H917" s="1420"/>
      <c r="I917" s="158"/>
      <c r="J917" s="159"/>
      <c r="K917" s="1420"/>
      <c r="L917" s="295">
        <f t="shared" si="207"/>
        <v>0</v>
      </c>
      <c r="M917" s="12" t="str">
        <f t="shared" si="203"/>
        <v/>
      </c>
      <c r="N917" s="13"/>
    </row>
    <row r="918" spans="1:14" hidden="1">
      <c r="A918" s="10"/>
      <c r="B918" s="291"/>
      <c r="C918" s="304">
        <v>588</v>
      </c>
      <c r="D918" s="305" t="s">
        <v>873</v>
      </c>
      <c r="E918" s="295">
        <f>F918+G918+H918</f>
        <v>0</v>
      </c>
      <c r="F918" s="488">
        <v>0</v>
      </c>
      <c r="G918" s="489">
        <v>0</v>
      </c>
      <c r="H918" s="160">
        <v>0</v>
      </c>
      <c r="I918" s="488">
        <v>0</v>
      </c>
      <c r="J918" s="489">
        <v>0</v>
      </c>
      <c r="K918" s="160">
        <v>0</v>
      </c>
      <c r="L918" s="295">
        <f>I918+J918+K918</f>
        <v>0</v>
      </c>
      <c r="M918" s="12" t="str">
        <f t="shared" si="203"/>
        <v/>
      </c>
      <c r="N918" s="13"/>
    </row>
    <row r="919" spans="1:14" ht="31.5" hidden="1">
      <c r="A919" s="10"/>
      <c r="B919" s="291"/>
      <c r="C919" s="308">
        <v>590</v>
      </c>
      <c r="D919" s="309" t="s">
        <v>197</v>
      </c>
      <c r="E919" s="287">
        <f t="shared" si="206"/>
        <v>0</v>
      </c>
      <c r="F919" s="173"/>
      <c r="G919" s="174"/>
      <c r="H919" s="1421"/>
      <c r="I919" s="173"/>
      <c r="J919" s="174"/>
      <c r="K919" s="1421"/>
      <c r="L919" s="287">
        <f t="shared" si="207"/>
        <v>0</v>
      </c>
      <c r="M919" s="12" t="str">
        <f t="shared" si="203"/>
        <v/>
      </c>
      <c r="N919" s="13"/>
    </row>
    <row r="920" spans="1:14" hidden="1">
      <c r="A920" s="22">
        <v>5</v>
      </c>
      <c r="B920" s="272">
        <v>800</v>
      </c>
      <c r="C920" s="1868" t="s">
        <v>198</v>
      </c>
      <c r="D920" s="1869"/>
      <c r="E920" s="310">
        <f t="shared" si="206"/>
        <v>0</v>
      </c>
      <c r="F920" s="1422"/>
      <c r="G920" s="1423"/>
      <c r="H920" s="1424"/>
      <c r="I920" s="1422"/>
      <c r="J920" s="1423"/>
      <c r="K920" s="1424"/>
      <c r="L920" s="310">
        <f t="shared" si="207"/>
        <v>0</v>
      </c>
      <c r="M920" s="12" t="str">
        <f t="shared" si="203"/>
        <v/>
      </c>
      <c r="N920" s="13"/>
    </row>
    <row r="921" spans="1:14" hidden="1">
      <c r="A921" s="23">
        <v>10</v>
      </c>
      <c r="B921" s="272">
        <v>1000</v>
      </c>
      <c r="C921" s="1864" t="s">
        <v>199</v>
      </c>
      <c r="D921" s="1865"/>
      <c r="E921" s="310">
        <f t="shared" ref="E921:L921" si="208">SUM(E922:E938)</f>
        <v>0</v>
      </c>
      <c r="F921" s="274">
        <f t="shared" si="208"/>
        <v>0</v>
      </c>
      <c r="G921" s="275">
        <f t="shared" si="208"/>
        <v>0</v>
      </c>
      <c r="H921" s="276">
        <f>SUM(H922:H938)</f>
        <v>0</v>
      </c>
      <c r="I921" s="274">
        <f t="shared" si="208"/>
        <v>0</v>
      </c>
      <c r="J921" s="275">
        <f t="shared" si="208"/>
        <v>0</v>
      </c>
      <c r="K921" s="276">
        <f t="shared" si="208"/>
        <v>0</v>
      </c>
      <c r="L921" s="310">
        <f t="shared" si="208"/>
        <v>0</v>
      </c>
      <c r="M921" s="12" t="str">
        <f t="shared" si="203"/>
        <v/>
      </c>
      <c r="N921" s="13"/>
    </row>
    <row r="922" spans="1:14" hidden="1">
      <c r="A922" s="23">
        <v>15</v>
      </c>
      <c r="B922" s="292"/>
      <c r="C922" s="279">
        <v>1011</v>
      </c>
      <c r="D922" s="311" t="s">
        <v>200</v>
      </c>
      <c r="E922" s="281">
        <f t="shared" ref="E922:E938" si="209">F922+G922+H922</f>
        <v>0</v>
      </c>
      <c r="F922" s="152"/>
      <c r="G922" s="153"/>
      <c r="H922" s="1418"/>
      <c r="I922" s="152"/>
      <c r="J922" s="153"/>
      <c r="K922" s="1418"/>
      <c r="L922" s="281">
        <f t="shared" ref="L922:L938" si="210">I922+J922+K922</f>
        <v>0</v>
      </c>
      <c r="M922" s="12" t="str">
        <f t="shared" si="203"/>
        <v/>
      </c>
      <c r="N922" s="13"/>
    </row>
    <row r="923" spans="1:14" hidden="1">
      <c r="A923" s="22">
        <v>35</v>
      </c>
      <c r="B923" s="292"/>
      <c r="C923" s="293">
        <v>1012</v>
      </c>
      <c r="D923" s="294" t="s">
        <v>201</v>
      </c>
      <c r="E923" s="295">
        <f t="shared" si="209"/>
        <v>0</v>
      </c>
      <c r="F923" s="158"/>
      <c r="G923" s="159"/>
      <c r="H923" s="1420"/>
      <c r="I923" s="158"/>
      <c r="J923" s="159"/>
      <c r="K923" s="1420"/>
      <c r="L923" s="295">
        <f t="shared" si="210"/>
        <v>0</v>
      </c>
      <c r="M923" s="12" t="str">
        <f t="shared" si="203"/>
        <v/>
      </c>
      <c r="N923" s="13"/>
    </row>
    <row r="924" spans="1:14" hidden="1">
      <c r="A924" s="23">
        <v>40</v>
      </c>
      <c r="B924" s="292"/>
      <c r="C924" s="293">
        <v>1013</v>
      </c>
      <c r="D924" s="294" t="s">
        <v>202</v>
      </c>
      <c r="E924" s="295">
        <f t="shared" si="209"/>
        <v>0</v>
      </c>
      <c r="F924" s="158"/>
      <c r="G924" s="159"/>
      <c r="H924" s="1420"/>
      <c r="I924" s="158"/>
      <c r="J924" s="159"/>
      <c r="K924" s="1420"/>
      <c r="L924" s="295">
        <f t="shared" si="210"/>
        <v>0</v>
      </c>
      <c r="M924" s="12" t="str">
        <f t="shared" si="203"/>
        <v/>
      </c>
      <c r="N924" s="13"/>
    </row>
    <row r="925" spans="1:14" hidden="1">
      <c r="A925" s="23">
        <v>45</v>
      </c>
      <c r="B925" s="292"/>
      <c r="C925" s="293">
        <v>1014</v>
      </c>
      <c r="D925" s="294" t="s">
        <v>203</v>
      </c>
      <c r="E925" s="295">
        <f t="shared" si="209"/>
        <v>0</v>
      </c>
      <c r="F925" s="158"/>
      <c r="G925" s="159"/>
      <c r="H925" s="1420"/>
      <c r="I925" s="158"/>
      <c r="J925" s="159"/>
      <c r="K925" s="1420"/>
      <c r="L925" s="295">
        <f t="shared" si="210"/>
        <v>0</v>
      </c>
      <c r="M925" s="12" t="str">
        <f t="shared" si="203"/>
        <v/>
      </c>
      <c r="N925" s="13"/>
    </row>
    <row r="926" spans="1:14" hidden="1">
      <c r="A926" s="23">
        <v>50</v>
      </c>
      <c r="B926" s="292"/>
      <c r="C926" s="293">
        <v>1015</v>
      </c>
      <c r="D926" s="294" t="s">
        <v>204</v>
      </c>
      <c r="E926" s="295">
        <f t="shared" si="209"/>
        <v>0</v>
      </c>
      <c r="F926" s="158"/>
      <c r="G926" s="159"/>
      <c r="H926" s="1420"/>
      <c r="I926" s="158"/>
      <c r="J926" s="159"/>
      <c r="K926" s="1420"/>
      <c r="L926" s="295">
        <f t="shared" si="210"/>
        <v>0</v>
      </c>
      <c r="M926" s="12" t="str">
        <f t="shared" si="203"/>
        <v/>
      </c>
      <c r="N926" s="13"/>
    </row>
    <row r="927" spans="1:14" hidden="1">
      <c r="A927" s="23">
        <v>55</v>
      </c>
      <c r="B927" s="292"/>
      <c r="C927" s="312">
        <v>1016</v>
      </c>
      <c r="D927" s="313" t="s">
        <v>205</v>
      </c>
      <c r="E927" s="314">
        <f t="shared" si="209"/>
        <v>0</v>
      </c>
      <c r="F927" s="164"/>
      <c r="G927" s="165"/>
      <c r="H927" s="1419"/>
      <c r="I927" s="164"/>
      <c r="J927" s="165"/>
      <c r="K927" s="1419"/>
      <c r="L927" s="314">
        <f t="shared" si="210"/>
        <v>0</v>
      </c>
      <c r="M927" s="12" t="str">
        <f t="shared" si="203"/>
        <v/>
      </c>
      <c r="N927" s="13"/>
    </row>
    <row r="928" spans="1:14" hidden="1">
      <c r="A928" s="23">
        <v>60</v>
      </c>
      <c r="B928" s="278"/>
      <c r="C928" s="318">
        <v>1020</v>
      </c>
      <c r="D928" s="319" t="s">
        <v>206</v>
      </c>
      <c r="E928" s="320">
        <f t="shared" si="209"/>
        <v>0</v>
      </c>
      <c r="F928" s="454"/>
      <c r="G928" s="455"/>
      <c r="H928" s="1428"/>
      <c r="I928" s="454"/>
      <c r="J928" s="455"/>
      <c r="K928" s="1428"/>
      <c r="L928" s="320">
        <f t="shared" si="210"/>
        <v>0</v>
      </c>
      <c r="M928" s="12" t="str">
        <f t="shared" si="203"/>
        <v/>
      </c>
      <c r="N928" s="13"/>
    </row>
    <row r="929" spans="1:14" hidden="1">
      <c r="A929" s="22">
        <v>65</v>
      </c>
      <c r="B929" s="292"/>
      <c r="C929" s="324">
        <v>1030</v>
      </c>
      <c r="D929" s="325" t="s">
        <v>207</v>
      </c>
      <c r="E929" s="326">
        <f t="shared" si="209"/>
        <v>0</v>
      </c>
      <c r="F929" s="449"/>
      <c r="G929" s="450"/>
      <c r="H929" s="1425"/>
      <c r="I929" s="449"/>
      <c r="J929" s="450"/>
      <c r="K929" s="1425"/>
      <c r="L929" s="326">
        <f t="shared" si="210"/>
        <v>0</v>
      </c>
      <c r="M929" s="12" t="str">
        <f t="shared" si="203"/>
        <v/>
      </c>
      <c r="N929" s="13"/>
    </row>
    <row r="930" spans="1:14" hidden="1">
      <c r="A930" s="23">
        <v>70</v>
      </c>
      <c r="B930" s="292"/>
      <c r="C930" s="318">
        <v>1051</v>
      </c>
      <c r="D930" s="331" t="s">
        <v>208</v>
      </c>
      <c r="E930" s="320">
        <f t="shared" si="209"/>
        <v>0</v>
      </c>
      <c r="F930" s="454"/>
      <c r="G930" s="455"/>
      <c r="H930" s="1428"/>
      <c r="I930" s="454"/>
      <c r="J930" s="455"/>
      <c r="K930" s="1428"/>
      <c r="L930" s="320">
        <f t="shared" si="210"/>
        <v>0</v>
      </c>
      <c r="M930" s="12" t="str">
        <f t="shared" si="203"/>
        <v/>
      </c>
      <c r="N930" s="13"/>
    </row>
    <row r="931" spans="1:14" hidden="1">
      <c r="A931" s="23">
        <v>75</v>
      </c>
      <c r="B931" s="292"/>
      <c r="C931" s="293">
        <v>1052</v>
      </c>
      <c r="D931" s="294" t="s">
        <v>209</v>
      </c>
      <c r="E931" s="295">
        <f t="shared" si="209"/>
        <v>0</v>
      </c>
      <c r="F931" s="158"/>
      <c r="G931" s="159"/>
      <c r="H931" s="1420"/>
      <c r="I931" s="158"/>
      <c r="J931" s="159"/>
      <c r="K931" s="1420"/>
      <c r="L931" s="295">
        <f t="shared" si="210"/>
        <v>0</v>
      </c>
      <c r="M931" s="12" t="str">
        <f t="shared" si="203"/>
        <v/>
      </c>
      <c r="N931" s="13"/>
    </row>
    <row r="932" spans="1:14" hidden="1">
      <c r="A932" s="23">
        <v>80</v>
      </c>
      <c r="B932" s="292"/>
      <c r="C932" s="324">
        <v>1053</v>
      </c>
      <c r="D932" s="325" t="s">
        <v>874</v>
      </c>
      <c r="E932" s="326">
        <f t="shared" si="209"/>
        <v>0</v>
      </c>
      <c r="F932" s="449"/>
      <c r="G932" s="450"/>
      <c r="H932" s="1425"/>
      <c r="I932" s="449"/>
      <c r="J932" s="450"/>
      <c r="K932" s="1425"/>
      <c r="L932" s="326">
        <f t="shared" si="210"/>
        <v>0</v>
      </c>
      <c r="M932" s="12" t="str">
        <f t="shared" si="203"/>
        <v/>
      </c>
      <c r="N932" s="13"/>
    </row>
    <row r="933" spans="1:14" hidden="1">
      <c r="A933" s="23">
        <v>80</v>
      </c>
      <c r="B933" s="292"/>
      <c r="C933" s="318">
        <v>1062</v>
      </c>
      <c r="D933" s="319" t="s">
        <v>210</v>
      </c>
      <c r="E933" s="320">
        <f t="shared" si="209"/>
        <v>0</v>
      </c>
      <c r="F933" s="454"/>
      <c r="G933" s="455"/>
      <c r="H933" s="1428"/>
      <c r="I933" s="454"/>
      <c r="J933" s="455"/>
      <c r="K933" s="1428"/>
      <c r="L933" s="320">
        <f t="shared" si="210"/>
        <v>0</v>
      </c>
      <c r="M933" s="12" t="str">
        <f t="shared" si="203"/>
        <v/>
      </c>
      <c r="N933" s="13"/>
    </row>
    <row r="934" spans="1:14" hidden="1">
      <c r="A934" s="23">
        <v>85</v>
      </c>
      <c r="B934" s="292"/>
      <c r="C934" s="324">
        <v>1063</v>
      </c>
      <c r="D934" s="332" t="s">
        <v>801</v>
      </c>
      <c r="E934" s="326">
        <f t="shared" si="209"/>
        <v>0</v>
      </c>
      <c r="F934" s="449"/>
      <c r="G934" s="450"/>
      <c r="H934" s="1425"/>
      <c r="I934" s="449"/>
      <c r="J934" s="450"/>
      <c r="K934" s="1425"/>
      <c r="L934" s="326">
        <f t="shared" si="210"/>
        <v>0</v>
      </c>
      <c r="M934" s="12" t="str">
        <f t="shared" si="203"/>
        <v/>
      </c>
      <c r="N934" s="13"/>
    </row>
    <row r="935" spans="1:14" hidden="1">
      <c r="A935" s="23">
        <v>90</v>
      </c>
      <c r="B935" s="292"/>
      <c r="C935" s="333">
        <v>1069</v>
      </c>
      <c r="D935" s="334" t="s">
        <v>211</v>
      </c>
      <c r="E935" s="335">
        <f t="shared" si="209"/>
        <v>0</v>
      </c>
      <c r="F935" s="600"/>
      <c r="G935" s="601"/>
      <c r="H935" s="1427"/>
      <c r="I935" s="600"/>
      <c r="J935" s="601"/>
      <c r="K935" s="1427"/>
      <c r="L935" s="335">
        <f t="shared" si="210"/>
        <v>0</v>
      </c>
      <c r="M935" s="12" t="str">
        <f t="shared" si="203"/>
        <v/>
      </c>
      <c r="N935" s="13"/>
    </row>
    <row r="936" spans="1:14" hidden="1">
      <c r="A936" s="23">
        <v>90</v>
      </c>
      <c r="B936" s="278"/>
      <c r="C936" s="318">
        <v>1091</v>
      </c>
      <c r="D936" s="331" t="s">
        <v>910</v>
      </c>
      <c r="E936" s="320">
        <f t="shared" si="209"/>
        <v>0</v>
      </c>
      <c r="F936" s="454"/>
      <c r="G936" s="455"/>
      <c r="H936" s="1428"/>
      <c r="I936" s="454"/>
      <c r="J936" s="455"/>
      <c r="K936" s="1428"/>
      <c r="L936" s="320">
        <f t="shared" si="210"/>
        <v>0</v>
      </c>
      <c r="M936" s="12" t="str">
        <f t="shared" si="203"/>
        <v/>
      </c>
      <c r="N936" s="13"/>
    </row>
    <row r="937" spans="1:14" hidden="1">
      <c r="A937" s="22">
        <v>115</v>
      </c>
      <c r="B937" s="292"/>
      <c r="C937" s="293">
        <v>1092</v>
      </c>
      <c r="D937" s="294" t="s">
        <v>305</v>
      </c>
      <c r="E937" s="295">
        <f t="shared" si="209"/>
        <v>0</v>
      </c>
      <c r="F937" s="158"/>
      <c r="G937" s="159"/>
      <c r="H937" s="1420"/>
      <c r="I937" s="158"/>
      <c r="J937" s="159"/>
      <c r="K937" s="1420"/>
      <c r="L937" s="295">
        <f t="shared" si="210"/>
        <v>0</v>
      </c>
      <c r="M937" s="12" t="str">
        <f t="shared" si="203"/>
        <v/>
      </c>
      <c r="N937" s="13"/>
    </row>
    <row r="938" spans="1:14" hidden="1">
      <c r="A938" s="22">
        <v>125</v>
      </c>
      <c r="B938" s="292"/>
      <c r="C938" s="285">
        <v>1098</v>
      </c>
      <c r="D938" s="339" t="s">
        <v>212</v>
      </c>
      <c r="E938" s="287">
        <f t="shared" si="209"/>
        <v>0</v>
      </c>
      <c r="F938" s="173"/>
      <c r="G938" s="174"/>
      <c r="H938" s="1421"/>
      <c r="I938" s="173"/>
      <c r="J938" s="174"/>
      <c r="K938" s="1421"/>
      <c r="L938" s="287">
        <f t="shared" si="210"/>
        <v>0</v>
      </c>
      <c r="M938" s="12" t="str">
        <f t="shared" si="203"/>
        <v/>
      </c>
      <c r="N938" s="13"/>
    </row>
    <row r="939" spans="1:14" hidden="1">
      <c r="A939" s="23">
        <v>130</v>
      </c>
      <c r="B939" s="272">
        <v>1900</v>
      </c>
      <c r="C939" s="1856" t="s">
        <v>272</v>
      </c>
      <c r="D939" s="1857"/>
      <c r="E939" s="310">
        <f t="shared" ref="E939:L939" si="211">SUM(E940:E942)</f>
        <v>0</v>
      </c>
      <c r="F939" s="274">
        <f t="shared" si="211"/>
        <v>0</v>
      </c>
      <c r="G939" s="275">
        <f t="shared" si="211"/>
        <v>0</v>
      </c>
      <c r="H939" s="276">
        <f>SUM(H940:H942)</f>
        <v>0</v>
      </c>
      <c r="I939" s="274">
        <f t="shared" si="211"/>
        <v>0</v>
      </c>
      <c r="J939" s="275">
        <f t="shared" si="211"/>
        <v>0</v>
      </c>
      <c r="K939" s="276">
        <f t="shared" si="211"/>
        <v>0</v>
      </c>
      <c r="L939" s="310">
        <f t="shared" si="211"/>
        <v>0</v>
      </c>
      <c r="M939" s="12" t="str">
        <f t="shared" si="203"/>
        <v/>
      </c>
      <c r="N939" s="13"/>
    </row>
    <row r="940" spans="1:14" hidden="1">
      <c r="A940" s="23">
        <v>135</v>
      </c>
      <c r="B940" s="292"/>
      <c r="C940" s="279">
        <v>1901</v>
      </c>
      <c r="D940" s="340" t="s">
        <v>911</v>
      </c>
      <c r="E940" s="281">
        <f>F940+G940+H940</f>
        <v>0</v>
      </c>
      <c r="F940" s="152"/>
      <c r="G940" s="153"/>
      <c r="H940" s="1418"/>
      <c r="I940" s="152"/>
      <c r="J940" s="153"/>
      <c r="K940" s="1418"/>
      <c r="L940" s="281">
        <f>I940+J940+K940</f>
        <v>0</v>
      </c>
      <c r="M940" s="12" t="str">
        <f t="shared" si="203"/>
        <v/>
      </c>
      <c r="N940" s="13"/>
    </row>
    <row r="941" spans="1:14" hidden="1">
      <c r="A941" s="23">
        <v>140</v>
      </c>
      <c r="B941" s="341"/>
      <c r="C941" s="293">
        <v>1981</v>
      </c>
      <c r="D941" s="342" t="s">
        <v>912</v>
      </c>
      <c r="E941" s="295">
        <f>F941+G941+H941</f>
        <v>0</v>
      </c>
      <c r="F941" s="158"/>
      <c r="G941" s="159"/>
      <c r="H941" s="1420"/>
      <c r="I941" s="158"/>
      <c r="J941" s="159"/>
      <c r="K941" s="1420"/>
      <c r="L941" s="295">
        <f>I941+J941+K941</f>
        <v>0</v>
      </c>
      <c r="M941" s="12" t="str">
        <f t="shared" si="203"/>
        <v/>
      </c>
      <c r="N941" s="13"/>
    </row>
    <row r="942" spans="1:14" hidden="1">
      <c r="A942" s="23">
        <v>145</v>
      </c>
      <c r="B942" s="292"/>
      <c r="C942" s="285">
        <v>1991</v>
      </c>
      <c r="D942" s="343" t="s">
        <v>913</v>
      </c>
      <c r="E942" s="287">
        <f>F942+G942+H942</f>
        <v>0</v>
      </c>
      <c r="F942" s="173"/>
      <c r="G942" s="174"/>
      <c r="H942" s="1421"/>
      <c r="I942" s="173"/>
      <c r="J942" s="174"/>
      <c r="K942" s="1421"/>
      <c r="L942" s="287">
        <f>I942+J942+K942</f>
        <v>0</v>
      </c>
      <c r="M942" s="12" t="str">
        <f t="shared" si="203"/>
        <v/>
      </c>
      <c r="N942" s="13"/>
    </row>
    <row r="943" spans="1:14" hidden="1">
      <c r="A943" s="23">
        <v>150</v>
      </c>
      <c r="B943" s="272">
        <v>2100</v>
      </c>
      <c r="C943" s="1856" t="s">
        <v>722</v>
      </c>
      <c r="D943" s="1857"/>
      <c r="E943" s="310">
        <f t="shared" ref="E943:L943" si="212">SUM(E944:E948)</f>
        <v>0</v>
      </c>
      <c r="F943" s="274">
        <f t="shared" si="212"/>
        <v>0</v>
      </c>
      <c r="G943" s="275">
        <f t="shared" si="212"/>
        <v>0</v>
      </c>
      <c r="H943" s="276">
        <f>SUM(H944:H948)</f>
        <v>0</v>
      </c>
      <c r="I943" s="274">
        <f t="shared" si="212"/>
        <v>0</v>
      </c>
      <c r="J943" s="275">
        <f t="shared" si="212"/>
        <v>0</v>
      </c>
      <c r="K943" s="276">
        <f t="shared" si="212"/>
        <v>0</v>
      </c>
      <c r="L943" s="310">
        <f t="shared" si="212"/>
        <v>0</v>
      </c>
      <c r="M943" s="12" t="str">
        <f t="shared" si="203"/>
        <v/>
      </c>
      <c r="N943" s="13"/>
    </row>
    <row r="944" spans="1:14" hidden="1">
      <c r="A944" s="23">
        <v>155</v>
      </c>
      <c r="B944" s="292"/>
      <c r="C944" s="279">
        <v>2110</v>
      </c>
      <c r="D944" s="344" t="s">
        <v>213</v>
      </c>
      <c r="E944" s="281">
        <f>F944+G944+H944</f>
        <v>0</v>
      </c>
      <c r="F944" s="152"/>
      <c r="G944" s="153"/>
      <c r="H944" s="1418"/>
      <c r="I944" s="152"/>
      <c r="J944" s="153"/>
      <c r="K944" s="1418"/>
      <c r="L944" s="281">
        <f>I944+J944+K944</f>
        <v>0</v>
      </c>
      <c r="M944" s="12" t="str">
        <f t="shared" si="203"/>
        <v/>
      </c>
      <c r="N944" s="13"/>
    </row>
    <row r="945" spans="1:14" hidden="1">
      <c r="A945" s="23">
        <v>160</v>
      </c>
      <c r="B945" s="341"/>
      <c r="C945" s="293">
        <v>2120</v>
      </c>
      <c r="D945" s="300" t="s">
        <v>214</v>
      </c>
      <c r="E945" s="295">
        <f>F945+G945+H945</f>
        <v>0</v>
      </c>
      <c r="F945" s="158"/>
      <c r="G945" s="159"/>
      <c r="H945" s="1420"/>
      <c r="I945" s="158"/>
      <c r="J945" s="159"/>
      <c r="K945" s="1420"/>
      <c r="L945" s="295">
        <f>I945+J945+K945</f>
        <v>0</v>
      </c>
      <c r="M945" s="12" t="str">
        <f t="shared" si="203"/>
        <v/>
      </c>
      <c r="N945" s="13"/>
    </row>
    <row r="946" spans="1:14" hidden="1">
      <c r="A946" s="23">
        <v>165</v>
      </c>
      <c r="B946" s="341"/>
      <c r="C946" s="293">
        <v>2125</v>
      </c>
      <c r="D946" s="300" t="s">
        <v>215</v>
      </c>
      <c r="E946" s="295">
        <f>F946+G946+H946</f>
        <v>0</v>
      </c>
      <c r="F946" s="488">
        <v>0</v>
      </c>
      <c r="G946" s="489">
        <v>0</v>
      </c>
      <c r="H946" s="160">
        <v>0</v>
      </c>
      <c r="I946" s="488">
        <v>0</v>
      </c>
      <c r="J946" s="489">
        <v>0</v>
      </c>
      <c r="K946" s="160">
        <v>0</v>
      </c>
      <c r="L946" s="295">
        <f>I946+J946+K946</f>
        <v>0</v>
      </c>
      <c r="M946" s="12" t="str">
        <f t="shared" si="203"/>
        <v/>
      </c>
      <c r="N946" s="13"/>
    </row>
    <row r="947" spans="1:14" hidden="1">
      <c r="A947" s="23">
        <v>175</v>
      </c>
      <c r="B947" s="291"/>
      <c r="C947" s="293">
        <v>2140</v>
      </c>
      <c r="D947" s="300" t="s">
        <v>216</v>
      </c>
      <c r="E947" s="295">
        <f>F947+G947+H947</f>
        <v>0</v>
      </c>
      <c r="F947" s="488">
        <v>0</v>
      </c>
      <c r="G947" s="489">
        <v>0</v>
      </c>
      <c r="H947" s="160">
        <v>0</v>
      </c>
      <c r="I947" s="488">
        <v>0</v>
      </c>
      <c r="J947" s="489">
        <v>0</v>
      </c>
      <c r="K947" s="160">
        <v>0</v>
      </c>
      <c r="L947" s="295">
        <f>I947+J947+K947</f>
        <v>0</v>
      </c>
      <c r="M947" s="12" t="str">
        <f t="shared" si="203"/>
        <v/>
      </c>
      <c r="N947" s="13"/>
    </row>
    <row r="948" spans="1:14" hidden="1">
      <c r="A948" s="23">
        <v>180</v>
      </c>
      <c r="B948" s="292"/>
      <c r="C948" s="285">
        <v>2190</v>
      </c>
      <c r="D948" s="345" t="s">
        <v>217</v>
      </c>
      <c r="E948" s="287">
        <f>F948+G948+H948</f>
        <v>0</v>
      </c>
      <c r="F948" s="173"/>
      <c r="G948" s="174"/>
      <c r="H948" s="1421"/>
      <c r="I948" s="173"/>
      <c r="J948" s="174"/>
      <c r="K948" s="1421"/>
      <c r="L948" s="287">
        <f>I948+J948+K948</f>
        <v>0</v>
      </c>
      <c r="M948" s="12" t="str">
        <f t="shared" si="203"/>
        <v/>
      </c>
      <c r="N948" s="13"/>
    </row>
    <row r="949" spans="1:14" hidden="1">
      <c r="A949" s="23">
        <v>185</v>
      </c>
      <c r="B949" s="272">
        <v>2200</v>
      </c>
      <c r="C949" s="1856" t="s">
        <v>218</v>
      </c>
      <c r="D949" s="1857"/>
      <c r="E949" s="310">
        <f t="shared" ref="E949:L949" si="213">SUM(E950:E951)</f>
        <v>0</v>
      </c>
      <c r="F949" s="274">
        <f t="shared" si="213"/>
        <v>0</v>
      </c>
      <c r="G949" s="275">
        <f t="shared" si="213"/>
        <v>0</v>
      </c>
      <c r="H949" s="276">
        <f>SUM(H950:H951)</f>
        <v>0</v>
      </c>
      <c r="I949" s="274">
        <f t="shared" si="213"/>
        <v>0</v>
      </c>
      <c r="J949" s="275">
        <f t="shared" si="213"/>
        <v>0</v>
      </c>
      <c r="K949" s="276">
        <f t="shared" si="213"/>
        <v>0</v>
      </c>
      <c r="L949" s="310">
        <f t="shared" si="213"/>
        <v>0</v>
      </c>
      <c r="M949" s="12" t="str">
        <f t="shared" si="203"/>
        <v/>
      </c>
      <c r="N949" s="13"/>
    </row>
    <row r="950" spans="1:14" hidden="1">
      <c r="A950" s="23">
        <v>190</v>
      </c>
      <c r="B950" s="292"/>
      <c r="C950" s="279">
        <v>2221</v>
      </c>
      <c r="D950" s="280" t="s">
        <v>306</v>
      </c>
      <c r="E950" s="281">
        <f t="shared" ref="E950:E955" si="214">F950+G950+H950</f>
        <v>0</v>
      </c>
      <c r="F950" s="152"/>
      <c r="G950" s="153"/>
      <c r="H950" s="1418"/>
      <c r="I950" s="152"/>
      <c r="J950" s="153"/>
      <c r="K950" s="1418"/>
      <c r="L950" s="281">
        <f t="shared" ref="L950:L955" si="215">I950+J950+K950</f>
        <v>0</v>
      </c>
      <c r="M950" s="12" t="str">
        <f t="shared" si="203"/>
        <v/>
      </c>
      <c r="N950" s="13"/>
    </row>
    <row r="951" spans="1:14" hidden="1">
      <c r="A951" s="23">
        <v>200</v>
      </c>
      <c r="B951" s="292"/>
      <c r="C951" s="285">
        <v>2224</v>
      </c>
      <c r="D951" s="286" t="s">
        <v>219</v>
      </c>
      <c r="E951" s="287">
        <f t="shared" si="214"/>
        <v>0</v>
      </c>
      <c r="F951" s="173"/>
      <c r="G951" s="174"/>
      <c r="H951" s="1421"/>
      <c r="I951" s="173"/>
      <c r="J951" s="174"/>
      <c r="K951" s="1421"/>
      <c r="L951" s="287">
        <f t="shared" si="215"/>
        <v>0</v>
      </c>
      <c r="M951" s="12" t="str">
        <f t="shared" si="203"/>
        <v/>
      </c>
      <c r="N951" s="13"/>
    </row>
    <row r="952" spans="1:14" hidden="1">
      <c r="A952" s="23">
        <v>200</v>
      </c>
      <c r="B952" s="272">
        <v>2500</v>
      </c>
      <c r="C952" s="1856" t="s">
        <v>220</v>
      </c>
      <c r="D952" s="1857"/>
      <c r="E952" s="310">
        <f t="shared" si="214"/>
        <v>0</v>
      </c>
      <c r="F952" s="1422"/>
      <c r="G952" s="1423"/>
      <c r="H952" s="1424"/>
      <c r="I952" s="1422"/>
      <c r="J952" s="1423"/>
      <c r="K952" s="1424"/>
      <c r="L952" s="310">
        <f t="shared" si="215"/>
        <v>0</v>
      </c>
      <c r="M952" s="12" t="str">
        <f t="shared" si="203"/>
        <v/>
      </c>
      <c r="N952" s="13"/>
    </row>
    <row r="953" spans="1:14" hidden="1">
      <c r="A953" s="23">
        <v>205</v>
      </c>
      <c r="B953" s="272">
        <v>2600</v>
      </c>
      <c r="C953" s="1862" t="s">
        <v>221</v>
      </c>
      <c r="D953" s="1863"/>
      <c r="E953" s="310">
        <f t="shared" si="214"/>
        <v>0</v>
      </c>
      <c r="F953" s="1422"/>
      <c r="G953" s="1423"/>
      <c r="H953" s="1424"/>
      <c r="I953" s="1422"/>
      <c r="J953" s="1423"/>
      <c r="K953" s="1424"/>
      <c r="L953" s="310">
        <f t="shared" si="215"/>
        <v>0</v>
      </c>
      <c r="M953" s="12" t="str">
        <f t="shared" si="203"/>
        <v/>
      </c>
      <c r="N953" s="13"/>
    </row>
    <row r="954" spans="1:14" hidden="1">
      <c r="A954" s="23">
        <v>210</v>
      </c>
      <c r="B954" s="272">
        <v>2700</v>
      </c>
      <c r="C954" s="1862" t="s">
        <v>222</v>
      </c>
      <c r="D954" s="1863"/>
      <c r="E954" s="310">
        <f t="shared" si="214"/>
        <v>0</v>
      </c>
      <c r="F954" s="1422"/>
      <c r="G954" s="1423"/>
      <c r="H954" s="1424"/>
      <c r="I954" s="1422"/>
      <c r="J954" s="1423"/>
      <c r="K954" s="1424"/>
      <c r="L954" s="310">
        <f t="shared" si="215"/>
        <v>0</v>
      </c>
      <c r="M954" s="12" t="str">
        <f t="shared" si="203"/>
        <v/>
      </c>
      <c r="N954" s="13"/>
    </row>
    <row r="955" spans="1:14" ht="36" hidden="1" customHeight="1">
      <c r="A955" s="23">
        <v>215</v>
      </c>
      <c r="B955" s="272">
        <v>2800</v>
      </c>
      <c r="C955" s="1862" t="s">
        <v>1660</v>
      </c>
      <c r="D955" s="1863"/>
      <c r="E955" s="310">
        <f t="shared" si="214"/>
        <v>0</v>
      </c>
      <c r="F955" s="1422"/>
      <c r="G955" s="1423"/>
      <c r="H955" s="1424"/>
      <c r="I955" s="1422"/>
      <c r="J955" s="1423"/>
      <c r="K955" s="1424"/>
      <c r="L955" s="310">
        <f t="shared" si="215"/>
        <v>0</v>
      </c>
      <c r="M955" s="12" t="str">
        <f t="shared" si="203"/>
        <v/>
      </c>
      <c r="N955" s="13"/>
    </row>
    <row r="956" spans="1:14" hidden="1">
      <c r="A956" s="22">
        <v>220</v>
      </c>
      <c r="B956" s="272">
        <v>2900</v>
      </c>
      <c r="C956" s="1856" t="s">
        <v>223</v>
      </c>
      <c r="D956" s="1857"/>
      <c r="E956" s="310">
        <f>SUM(E957:E964)</f>
        <v>0</v>
      </c>
      <c r="F956" s="274">
        <f>SUM(F957:F964)</f>
        <v>0</v>
      </c>
      <c r="G956" s="274">
        <f t="shared" ref="G956:L956" si="216">SUM(G957:G964)</f>
        <v>0</v>
      </c>
      <c r="H956" s="274">
        <f t="shared" si="216"/>
        <v>0</v>
      </c>
      <c r="I956" s="274">
        <f t="shared" si="216"/>
        <v>0</v>
      </c>
      <c r="J956" s="274">
        <f t="shared" si="216"/>
        <v>0</v>
      </c>
      <c r="K956" s="274">
        <f t="shared" si="216"/>
        <v>0</v>
      </c>
      <c r="L956" s="274">
        <f t="shared" si="216"/>
        <v>0</v>
      </c>
      <c r="M956" s="12" t="str">
        <f t="shared" si="203"/>
        <v/>
      </c>
      <c r="N956" s="13"/>
    </row>
    <row r="957" spans="1:14" hidden="1">
      <c r="A957" s="23">
        <v>225</v>
      </c>
      <c r="B957" s="346"/>
      <c r="C957" s="279">
        <v>2910</v>
      </c>
      <c r="D957" s="347" t="s">
        <v>2048</v>
      </c>
      <c r="E957" s="281">
        <f>F957+G957+H957</f>
        <v>0</v>
      </c>
      <c r="F957" s="152"/>
      <c r="G957" s="153"/>
      <c r="H957" s="1418"/>
      <c r="I957" s="152"/>
      <c r="J957" s="153"/>
      <c r="K957" s="1418"/>
      <c r="L957" s="281">
        <f>I957+J957+K957</f>
        <v>0</v>
      </c>
      <c r="M957" s="12" t="str">
        <f t="shared" si="203"/>
        <v/>
      </c>
      <c r="N957" s="13"/>
    </row>
    <row r="958" spans="1:14" hidden="1">
      <c r="A958" s="23">
        <v>230</v>
      </c>
      <c r="B958" s="346"/>
      <c r="C958" s="279">
        <v>2920</v>
      </c>
      <c r="D958" s="347" t="s">
        <v>224</v>
      </c>
      <c r="E958" s="281">
        <f t="shared" ref="E958:E964" si="217">F958+G958+H958</f>
        <v>0</v>
      </c>
      <c r="F958" s="152"/>
      <c r="G958" s="153"/>
      <c r="H958" s="1418"/>
      <c r="I958" s="152"/>
      <c r="J958" s="153"/>
      <c r="K958" s="1418"/>
      <c r="L958" s="281">
        <f t="shared" ref="L958:L964" si="218">I958+J958+K958</f>
        <v>0</v>
      </c>
      <c r="M958" s="12" t="str">
        <f t="shared" si="203"/>
        <v/>
      </c>
      <c r="N958" s="13"/>
    </row>
    <row r="959" spans="1:14" ht="31.5" hidden="1">
      <c r="A959" s="23">
        <v>245</v>
      </c>
      <c r="B959" s="346"/>
      <c r="C959" s="324">
        <v>2969</v>
      </c>
      <c r="D959" s="348" t="s">
        <v>225</v>
      </c>
      <c r="E959" s="326">
        <f t="shared" si="217"/>
        <v>0</v>
      </c>
      <c r="F959" s="449"/>
      <c r="G959" s="450"/>
      <c r="H959" s="1425"/>
      <c r="I959" s="449"/>
      <c r="J959" s="450"/>
      <c r="K959" s="1425"/>
      <c r="L959" s="326">
        <f t="shared" si="218"/>
        <v>0</v>
      </c>
      <c r="M959" s="12" t="str">
        <f t="shared" si="203"/>
        <v/>
      </c>
      <c r="N959" s="13"/>
    </row>
    <row r="960" spans="1:14" ht="31.5" hidden="1">
      <c r="A960" s="22">
        <v>220</v>
      </c>
      <c r="B960" s="346"/>
      <c r="C960" s="349">
        <v>2970</v>
      </c>
      <c r="D960" s="350" t="s">
        <v>226</v>
      </c>
      <c r="E960" s="351">
        <f t="shared" si="217"/>
        <v>0</v>
      </c>
      <c r="F960" s="636"/>
      <c r="G960" s="637"/>
      <c r="H960" s="1426"/>
      <c r="I960" s="636"/>
      <c r="J960" s="637"/>
      <c r="K960" s="1426"/>
      <c r="L960" s="351">
        <f t="shared" si="218"/>
        <v>0</v>
      </c>
      <c r="M960" s="12" t="str">
        <f t="shared" si="203"/>
        <v/>
      </c>
      <c r="N960" s="13"/>
    </row>
    <row r="961" spans="1:14" hidden="1">
      <c r="A961" s="23">
        <v>225</v>
      </c>
      <c r="B961" s="346"/>
      <c r="C961" s="333">
        <v>2989</v>
      </c>
      <c r="D961" s="355" t="s">
        <v>227</v>
      </c>
      <c r="E961" s="335">
        <f t="shared" si="217"/>
        <v>0</v>
      </c>
      <c r="F961" s="600"/>
      <c r="G961" s="601"/>
      <c r="H961" s="1427"/>
      <c r="I961" s="600"/>
      <c r="J961" s="601"/>
      <c r="K961" s="1427"/>
      <c r="L961" s="335">
        <f t="shared" si="218"/>
        <v>0</v>
      </c>
      <c r="M961" s="12" t="str">
        <f t="shared" si="203"/>
        <v/>
      </c>
      <c r="N961" s="13"/>
    </row>
    <row r="962" spans="1:14" hidden="1">
      <c r="A962" s="23">
        <v>230</v>
      </c>
      <c r="B962" s="292"/>
      <c r="C962" s="318">
        <v>2990</v>
      </c>
      <c r="D962" s="356" t="s">
        <v>2067</v>
      </c>
      <c r="E962" s="320">
        <f>F962+G962+H962</f>
        <v>0</v>
      </c>
      <c r="F962" s="454"/>
      <c r="G962" s="455"/>
      <c r="H962" s="1428"/>
      <c r="I962" s="454"/>
      <c r="J962" s="455"/>
      <c r="K962" s="1428"/>
      <c r="L962" s="320">
        <f>I962+J962+K962</f>
        <v>0</v>
      </c>
      <c r="M962" s="12" t="str">
        <f t="shared" si="203"/>
        <v/>
      </c>
      <c r="N962" s="13"/>
    </row>
    <row r="963" spans="1:14" hidden="1">
      <c r="A963" s="23">
        <v>235</v>
      </c>
      <c r="B963" s="292"/>
      <c r="C963" s="318">
        <v>2991</v>
      </c>
      <c r="D963" s="356" t="s">
        <v>228</v>
      </c>
      <c r="E963" s="320">
        <f t="shared" si="217"/>
        <v>0</v>
      </c>
      <c r="F963" s="454"/>
      <c r="G963" s="455"/>
      <c r="H963" s="1428"/>
      <c r="I963" s="454"/>
      <c r="J963" s="455"/>
      <c r="K963" s="1428"/>
      <c r="L963" s="320">
        <f t="shared" si="218"/>
        <v>0</v>
      </c>
      <c r="M963" s="12" t="str">
        <f t="shared" si="203"/>
        <v/>
      </c>
      <c r="N963" s="13"/>
    </row>
    <row r="964" spans="1:14" hidden="1">
      <c r="A964" s="23">
        <v>240</v>
      </c>
      <c r="B964" s="292"/>
      <c r="C964" s="285">
        <v>2992</v>
      </c>
      <c r="D964" s="357" t="s">
        <v>229</v>
      </c>
      <c r="E964" s="287">
        <f t="shared" si="217"/>
        <v>0</v>
      </c>
      <c r="F964" s="173"/>
      <c r="G964" s="174"/>
      <c r="H964" s="1421"/>
      <c r="I964" s="173"/>
      <c r="J964" s="174"/>
      <c r="K964" s="1421"/>
      <c r="L964" s="287">
        <f t="shared" si="218"/>
        <v>0</v>
      </c>
      <c r="M964" s="12" t="str">
        <f t="shared" si="203"/>
        <v/>
      </c>
      <c r="N964" s="13"/>
    </row>
    <row r="965" spans="1:14" hidden="1">
      <c r="A965" s="23">
        <v>245</v>
      </c>
      <c r="B965" s="272">
        <v>3300</v>
      </c>
      <c r="C965" s="358" t="s">
        <v>2098</v>
      </c>
      <c r="D965" s="1773"/>
      <c r="E965" s="310">
        <f t="shared" ref="E965:L965" si="219">SUM(E966:E970)</f>
        <v>0</v>
      </c>
      <c r="F965" s="274">
        <f t="shared" si="219"/>
        <v>0</v>
      </c>
      <c r="G965" s="275">
        <f t="shared" si="219"/>
        <v>0</v>
      </c>
      <c r="H965" s="276">
        <f t="shared" si="219"/>
        <v>0</v>
      </c>
      <c r="I965" s="274">
        <f t="shared" si="219"/>
        <v>0</v>
      </c>
      <c r="J965" s="275">
        <f t="shared" si="219"/>
        <v>0</v>
      </c>
      <c r="K965" s="276">
        <f t="shared" si="219"/>
        <v>0</v>
      </c>
      <c r="L965" s="310">
        <f t="shared" si="219"/>
        <v>0</v>
      </c>
      <c r="M965" s="12" t="str">
        <f t="shared" si="203"/>
        <v/>
      </c>
      <c r="N965" s="13"/>
    </row>
    <row r="966" spans="1:14" hidden="1">
      <c r="A966" s="22">
        <v>250</v>
      </c>
      <c r="B966" s="291"/>
      <c r="C966" s="279">
        <v>3301</v>
      </c>
      <c r="D966" s="359" t="s">
        <v>230</v>
      </c>
      <c r="E966" s="281">
        <f t="shared" ref="E966:E973" si="220">F966+G966+H966</f>
        <v>0</v>
      </c>
      <c r="F966" s="486">
        <v>0</v>
      </c>
      <c r="G966" s="487">
        <v>0</v>
      </c>
      <c r="H966" s="154">
        <v>0</v>
      </c>
      <c r="I966" s="486">
        <v>0</v>
      </c>
      <c r="J966" s="487">
        <v>0</v>
      </c>
      <c r="K966" s="154">
        <v>0</v>
      </c>
      <c r="L966" s="281">
        <f t="shared" ref="L966:L973" si="221">I966+J966+K966</f>
        <v>0</v>
      </c>
      <c r="M966" s="12" t="str">
        <f t="shared" si="203"/>
        <v/>
      </c>
      <c r="N966" s="13"/>
    </row>
    <row r="967" spans="1:14" hidden="1">
      <c r="A967" s="23">
        <v>255</v>
      </c>
      <c r="B967" s="291"/>
      <c r="C967" s="293">
        <v>3302</v>
      </c>
      <c r="D967" s="360" t="s">
        <v>715</v>
      </c>
      <c r="E967" s="295">
        <f t="shared" si="220"/>
        <v>0</v>
      </c>
      <c r="F967" s="488">
        <v>0</v>
      </c>
      <c r="G967" s="489">
        <v>0</v>
      </c>
      <c r="H967" s="160">
        <v>0</v>
      </c>
      <c r="I967" s="488">
        <v>0</v>
      </c>
      <c r="J967" s="489">
        <v>0</v>
      </c>
      <c r="K967" s="160">
        <v>0</v>
      </c>
      <c r="L967" s="295">
        <f t="shared" si="221"/>
        <v>0</v>
      </c>
      <c r="M967" s="12" t="str">
        <f t="shared" si="203"/>
        <v/>
      </c>
      <c r="N967" s="13"/>
    </row>
    <row r="968" spans="1:14" hidden="1">
      <c r="A968" s="23">
        <v>265</v>
      </c>
      <c r="B968" s="291"/>
      <c r="C968" s="293">
        <v>3303</v>
      </c>
      <c r="D968" s="360" t="s">
        <v>231</v>
      </c>
      <c r="E968" s="295">
        <f t="shared" si="220"/>
        <v>0</v>
      </c>
      <c r="F968" s="488">
        <v>0</v>
      </c>
      <c r="G968" s="489">
        <v>0</v>
      </c>
      <c r="H968" s="160">
        <v>0</v>
      </c>
      <c r="I968" s="488">
        <v>0</v>
      </c>
      <c r="J968" s="489">
        <v>0</v>
      </c>
      <c r="K968" s="160">
        <v>0</v>
      </c>
      <c r="L968" s="295">
        <f t="shared" si="221"/>
        <v>0</v>
      </c>
      <c r="M968" s="12" t="str">
        <f t="shared" si="203"/>
        <v/>
      </c>
      <c r="N968" s="13"/>
    </row>
    <row r="969" spans="1:14" hidden="1">
      <c r="A969" s="22">
        <v>270</v>
      </c>
      <c r="B969" s="291"/>
      <c r="C969" s="293">
        <v>3304</v>
      </c>
      <c r="D969" s="360" t="s">
        <v>232</v>
      </c>
      <c r="E969" s="295">
        <f t="shared" si="220"/>
        <v>0</v>
      </c>
      <c r="F969" s="488">
        <v>0</v>
      </c>
      <c r="G969" s="489">
        <v>0</v>
      </c>
      <c r="H969" s="160">
        <v>0</v>
      </c>
      <c r="I969" s="488">
        <v>0</v>
      </c>
      <c r="J969" s="489">
        <v>0</v>
      </c>
      <c r="K969" s="160">
        <v>0</v>
      </c>
      <c r="L969" s="295">
        <f t="shared" si="221"/>
        <v>0</v>
      </c>
      <c r="M969" s="12" t="str">
        <f t="shared" si="203"/>
        <v/>
      </c>
      <c r="N969" s="13"/>
    </row>
    <row r="970" spans="1:14" ht="31.5" hidden="1">
      <c r="A970" s="22">
        <v>290</v>
      </c>
      <c r="B970" s="291"/>
      <c r="C970" s="285">
        <v>3306</v>
      </c>
      <c r="D970" s="361" t="s">
        <v>1657</v>
      </c>
      <c r="E970" s="287">
        <f t="shared" si="220"/>
        <v>0</v>
      </c>
      <c r="F970" s="490">
        <v>0</v>
      </c>
      <c r="G970" s="491">
        <v>0</v>
      </c>
      <c r="H970" s="175">
        <v>0</v>
      </c>
      <c r="I970" s="490">
        <v>0</v>
      </c>
      <c r="J970" s="491">
        <v>0</v>
      </c>
      <c r="K970" s="175">
        <v>0</v>
      </c>
      <c r="L970" s="287">
        <f t="shared" si="221"/>
        <v>0</v>
      </c>
      <c r="M970" s="12" t="str">
        <f t="shared" si="203"/>
        <v/>
      </c>
      <c r="N970" s="13"/>
    </row>
    <row r="971" spans="1:14" hidden="1">
      <c r="A971" s="39">
        <v>320</v>
      </c>
      <c r="B971" s="272">
        <v>3900</v>
      </c>
      <c r="C971" s="1856" t="s">
        <v>233</v>
      </c>
      <c r="D971" s="1857"/>
      <c r="E971" s="310">
        <f t="shared" si="220"/>
        <v>0</v>
      </c>
      <c r="F971" s="1471">
        <v>0</v>
      </c>
      <c r="G971" s="1472">
        <v>0</v>
      </c>
      <c r="H971" s="1473">
        <v>0</v>
      </c>
      <c r="I971" s="1471">
        <v>0</v>
      </c>
      <c r="J971" s="1472">
        <v>0</v>
      </c>
      <c r="K971" s="1473">
        <v>0</v>
      </c>
      <c r="L971" s="310">
        <f t="shared" si="221"/>
        <v>0</v>
      </c>
      <c r="M971" s="12" t="str">
        <f t="shared" ref="M971:M1017" si="222">(IF($E971&lt;&gt;0,$M$2,IF($L971&lt;&gt;0,$M$2,"")))</f>
        <v/>
      </c>
      <c r="N971" s="13"/>
    </row>
    <row r="972" spans="1:14" hidden="1">
      <c r="A972" s="22">
        <v>330</v>
      </c>
      <c r="B972" s="272">
        <v>4000</v>
      </c>
      <c r="C972" s="1856" t="s">
        <v>234</v>
      </c>
      <c r="D972" s="1857"/>
      <c r="E972" s="310">
        <f t="shared" si="220"/>
        <v>0</v>
      </c>
      <c r="F972" s="1422"/>
      <c r="G972" s="1423"/>
      <c r="H972" s="1424"/>
      <c r="I972" s="1422"/>
      <c r="J972" s="1423"/>
      <c r="K972" s="1424"/>
      <c r="L972" s="310">
        <f t="shared" si="221"/>
        <v>0</v>
      </c>
      <c r="M972" s="12" t="str">
        <f t="shared" si="222"/>
        <v/>
      </c>
      <c r="N972" s="13"/>
    </row>
    <row r="973" spans="1:14" hidden="1">
      <c r="A973" s="22">
        <v>350</v>
      </c>
      <c r="B973" s="272">
        <v>4100</v>
      </c>
      <c r="C973" s="1856" t="s">
        <v>235</v>
      </c>
      <c r="D973" s="1857"/>
      <c r="E973" s="310">
        <f t="shared" si="220"/>
        <v>0</v>
      </c>
      <c r="F973" s="1472">
        <v>0</v>
      </c>
      <c r="G973" s="1472">
        <v>0</v>
      </c>
      <c r="H973" s="1473">
        <v>0</v>
      </c>
      <c r="I973" s="1771">
        <v>0</v>
      </c>
      <c r="J973" s="1472">
        <v>0</v>
      </c>
      <c r="K973" s="1472">
        <v>0</v>
      </c>
      <c r="L973" s="310">
        <f t="shared" si="221"/>
        <v>0</v>
      </c>
      <c r="M973" s="12" t="str">
        <f t="shared" si="222"/>
        <v/>
      </c>
      <c r="N973" s="13"/>
    </row>
    <row r="974" spans="1:14" hidden="1">
      <c r="A974" s="23">
        <v>355</v>
      </c>
      <c r="B974" s="272">
        <v>4200</v>
      </c>
      <c r="C974" s="1856" t="s">
        <v>236</v>
      </c>
      <c r="D974" s="1857"/>
      <c r="E974" s="310">
        <f t="shared" ref="E974:L974" si="223">SUM(E975:E980)</f>
        <v>0</v>
      </c>
      <c r="F974" s="274">
        <f t="shared" si="223"/>
        <v>0</v>
      </c>
      <c r="G974" s="275">
        <f t="shared" si="223"/>
        <v>0</v>
      </c>
      <c r="H974" s="276">
        <f>SUM(H975:H980)</f>
        <v>0</v>
      </c>
      <c r="I974" s="274">
        <f t="shared" si="223"/>
        <v>0</v>
      </c>
      <c r="J974" s="275">
        <f t="shared" si="223"/>
        <v>0</v>
      </c>
      <c r="K974" s="276">
        <f t="shared" si="223"/>
        <v>0</v>
      </c>
      <c r="L974" s="310">
        <f t="shared" si="223"/>
        <v>0</v>
      </c>
      <c r="M974" s="12" t="str">
        <f t="shared" si="222"/>
        <v/>
      </c>
      <c r="N974" s="13"/>
    </row>
    <row r="975" spans="1:14" hidden="1">
      <c r="A975" s="23">
        <v>355</v>
      </c>
      <c r="B975" s="362"/>
      <c r="C975" s="279">
        <v>4201</v>
      </c>
      <c r="D975" s="280" t="s">
        <v>237</v>
      </c>
      <c r="E975" s="281">
        <f t="shared" ref="E975:E980" si="224">F975+G975+H975</f>
        <v>0</v>
      </c>
      <c r="F975" s="152"/>
      <c r="G975" s="153"/>
      <c r="H975" s="1418"/>
      <c r="I975" s="152"/>
      <c r="J975" s="153"/>
      <c r="K975" s="1418"/>
      <c r="L975" s="281">
        <f t="shared" ref="L975:L980" si="225">I975+J975+K975</f>
        <v>0</v>
      </c>
      <c r="M975" s="12" t="str">
        <f t="shared" si="222"/>
        <v/>
      </c>
      <c r="N975" s="13"/>
    </row>
    <row r="976" spans="1:14" hidden="1">
      <c r="A976" s="23">
        <v>375</v>
      </c>
      <c r="B976" s="362"/>
      <c r="C976" s="293">
        <v>4202</v>
      </c>
      <c r="D976" s="363" t="s">
        <v>238</v>
      </c>
      <c r="E976" s="295">
        <f t="shared" si="224"/>
        <v>0</v>
      </c>
      <c r="F976" s="158"/>
      <c r="G976" s="159"/>
      <c r="H976" s="1420"/>
      <c r="I976" s="158"/>
      <c r="J976" s="159"/>
      <c r="K976" s="1420"/>
      <c r="L976" s="295">
        <f t="shared" si="225"/>
        <v>0</v>
      </c>
      <c r="M976" s="12" t="str">
        <f t="shared" si="222"/>
        <v/>
      </c>
      <c r="N976" s="13"/>
    </row>
    <row r="977" spans="1:14" hidden="1">
      <c r="A977" s="23">
        <v>380</v>
      </c>
      <c r="B977" s="362"/>
      <c r="C977" s="293">
        <v>4214</v>
      </c>
      <c r="D977" s="363" t="s">
        <v>239</v>
      </c>
      <c r="E977" s="295">
        <f t="shared" si="224"/>
        <v>0</v>
      </c>
      <c r="F977" s="158"/>
      <c r="G977" s="159"/>
      <c r="H977" s="1420"/>
      <c r="I977" s="158"/>
      <c r="J977" s="159"/>
      <c r="K977" s="1420"/>
      <c r="L977" s="295">
        <f t="shared" si="225"/>
        <v>0</v>
      </c>
      <c r="M977" s="12" t="str">
        <f t="shared" si="222"/>
        <v/>
      </c>
      <c r="N977" s="13"/>
    </row>
    <row r="978" spans="1:14" hidden="1">
      <c r="A978" s="23">
        <v>385</v>
      </c>
      <c r="B978" s="362"/>
      <c r="C978" s="293">
        <v>4217</v>
      </c>
      <c r="D978" s="363" t="s">
        <v>240</v>
      </c>
      <c r="E978" s="295">
        <f t="shared" si="224"/>
        <v>0</v>
      </c>
      <c r="F978" s="158"/>
      <c r="G978" s="159"/>
      <c r="H978" s="1420"/>
      <c r="I978" s="158"/>
      <c r="J978" s="159"/>
      <c r="K978" s="1420"/>
      <c r="L978" s="295">
        <f t="shared" si="225"/>
        <v>0</v>
      </c>
      <c r="M978" s="12" t="str">
        <f t="shared" si="222"/>
        <v/>
      </c>
      <c r="N978" s="13"/>
    </row>
    <row r="979" spans="1:14" hidden="1">
      <c r="A979" s="23">
        <v>390</v>
      </c>
      <c r="B979" s="362"/>
      <c r="C979" s="293">
        <v>4218</v>
      </c>
      <c r="D979" s="294" t="s">
        <v>241</v>
      </c>
      <c r="E979" s="295">
        <f t="shared" si="224"/>
        <v>0</v>
      </c>
      <c r="F979" s="158"/>
      <c r="G979" s="159"/>
      <c r="H979" s="1420"/>
      <c r="I979" s="158"/>
      <c r="J979" s="159"/>
      <c r="K979" s="1420"/>
      <c r="L979" s="295">
        <f t="shared" si="225"/>
        <v>0</v>
      </c>
      <c r="M979" s="12" t="str">
        <f t="shared" si="222"/>
        <v/>
      </c>
      <c r="N979" s="13"/>
    </row>
    <row r="980" spans="1:14" hidden="1">
      <c r="A980" s="23">
        <v>390</v>
      </c>
      <c r="B980" s="362"/>
      <c r="C980" s="285">
        <v>4219</v>
      </c>
      <c r="D980" s="343" t="s">
        <v>242</v>
      </c>
      <c r="E980" s="287">
        <f t="shared" si="224"/>
        <v>0</v>
      </c>
      <c r="F980" s="173"/>
      <c r="G980" s="174"/>
      <c r="H980" s="1421"/>
      <c r="I980" s="173"/>
      <c r="J980" s="174"/>
      <c r="K980" s="1421"/>
      <c r="L980" s="287">
        <f t="shared" si="225"/>
        <v>0</v>
      </c>
      <c r="M980" s="12" t="str">
        <f t="shared" si="222"/>
        <v/>
      </c>
      <c r="N980" s="13"/>
    </row>
    <row r="981" spans="1:14" hidden="1">
      <c r="A981" s="23">
        <v>395</v>
      </c>
      <c r="B981" s="272">
        <v>4300</v>
      </c>
      <c r="C981" s="1856" t="s">
        <v>1661</v>
      </c>
      <c r="D981" s="1857"/>
      <c r="E981" s="310">
        <f t="shared" ref="E981:L981" si="226">SUM(E982:E984)</f>
        <v>0</v>
      </c>
      <c r="F981" s="274">
        <f t="shared" si="226"/>
        <v>0</v>
      </c>
      <c r="G981" s="275">
        <f t="shared" si="226"/>
        <v>0</v>
      </c>
      <c r="H981" s="276">
        <f>SUM(H982:H984)</f>
        <v>0</v>
      </c>
      <c r="I981" s="274">
        <f t="shared" si="226"/>
        <v>0</v>
      </c>
      <c r="J981" s="275">
        <f t="shared" si="226"/>
        <v>0</v>
      </c>
      <c r="K981" s="276">
        <f t="shared" si="226"/>
        <v>0</v>
      </c>
      <c r="L981" s="310">
        <f t="shared" si="226"/>
        <v>0</v>
      </c>
      <c r="M981" s="12" t="str">
        <f t="shared" si="222"/>
        <v/>
      </c>
      <c r="N981" s="13"/>
    </row>
    <row r="982" spans="1:14" hidden="1">
      <c r="A982" s="18">
        <v>397</v>
      </c>
      <c r="B982" s="362"/>
      <c r="C982" s="279">
        <v>4301</v>
      </c>
      <c r="D982" s="311" t="s">
        <v>243</v>
      </c>
      <c r="E982" s="281">
        <f t="shared" ref="E982:E987" si="227">F982+G982+H982</f>
        <v>0</v>
      </c>
      <c r="F982" s="152"/>
      <c r="G982" s="153"/>
      <c r="H982" s="1418"/>
      <c r="I982" s="152"/>
      <c r="J982" s="153"/>
      <c r="K982" s="1418"/>
      <c r="L982" s="281">
        <f t="shared" ref="L982:L987" si="228">I982+J982+K982</f>
        <v>0</v>
      </c>
      <c r="M982" s="12" t="str">
        <f t="shared" si="222"/>
        <v/>
      </c>
      <c r="N982" s="13"/>
    </row>
    <row r="983" spans="1:14" hidden="1">
      <c r="A983" s="14">
        <v>398</v>
      </c>
      <c r="B983" s="362"/>
      <c r="C983" s="293">
        <v>4302</v>
      </c>
      <c r="D983" s="363" t="s">
        <v>244</v>
      </c>
      <c r="E983" s="295">
        <f t="shared" si="227"/>
        <v>0</v>
      </c>
      <c r="F983" s="158"/>
      <c r="G983" s="159"/>
      <c r="H983" s="1420"/>
      <c r="I983" s="158"/>
      <c r="J983" s="159"/>
      <c r="K983" s="1420"/>
      <c r="L983" s="295">
        <f t="shared" si="228"/>
        <v>0</v>
      </c>
      <c r="M983" s="12" t="str">
        <f t="shared" si="222"/>
        <v/>
      </c>
      <c r="N983" s="13"/>
    </row>
    <row r="984" spans="1:14" hidden="1">
      <c r="A984" s="14">
        <v>399</v>
      </c>
      <c r="B984" s="362"/>
      <c r="C984" s="285">
        <v>4309</v>
      </c>
      <c r="D984" s="301" t="s">
        <v>245</v>
      </c>
      <c r="E984" s="287">
        <f t="shared" si="227"/>
        <v>0</v>
      </c>
      <c r="F984" s="173"/>
      <c r="G984" s="174"/>
      <c r="H984" s="1421"/>
      <c r="I984" s="173"/>
      <c r="J984" s="174"/>
      <c r="K984" s="1421"/>
      <c r="L984" s="287">
        <f t="shared" si="228"/>
        <v>0</v>
      </c>
      <c r="M984" s="12" t="str">
        <f t="shared" si="222"/>
        <v/>
      </c>
      <c r="N984" s="13"/>
    </row>
    <row r="985" spans="1:14" hidden="1">
      <c r="A985" s="14">
        <v>400</v>
      </c>
      <c r="B985" s="272">
        <v>4400</v>
      </c>
      <c r="C985" s="1856" t="s">
        <v>1658</v>
      </c>
      <c r="D985" s="1857"/>
      <c r="E985" s="310">
        <f t="shared" si="227"/>
        <v>0</v>
      </c>
      <c r="F985" s="1422"/>
      <c r="G985" s="1423"/>
      <c r="H985" s="1424"/>
      <c r="I985" s="1422"/>
      <c r="J985" s="1423"/>
      <c r="K985" s="1424"/>
      <c r="L985" s="310">
        <f t="shared" si="228"/>
        <v>0</v>
      </c>
      <c r="M985" s="12" t="str">
        <f t="shared" si="222"/>
        <v/>
      </c>
      <c r="N985" s="13"/>
    </row>
    <row r="986" spans="1:14" hidden="1">
      <c r="A986" s="14">
        <v>401</v>
      </c>
      <c r="B986" s="272">
        <v>4500</v>
      </c>
      <c r="C986" s="1856" t="s">
        <v>1659</v>
      </c>
      <c r="D986" s="1857"/>
      <c r="E986" s="310">
        <f t="shared" si="227"/>
        <v>0</v>
      </c>
      <c r="F986" s="1422"/>
      <c r="G986" s="1423"/>
      <c r="H986" s="1424"/>
      <c r="I986" s="1422"/>
      <c r="J986" s="1423"/>
      <c r="K986" s="1424"/>
      <c r="L986" s="310">
        <f t="shared" si="228"/>
        <v>0</v>
      </c>
      <c r="M986" s="12" t="str">
        <f t="shared" si="222"/>
        <v/>
      </c>
      <c r="N986" s="13"/>
    </row>
    <row r="987" spans="1:14" hidden="1">
      <c r="A987" s="40">
        <v>404</v>
      </c>
      <c r="B987" s="272">
        <v>4600</v>
      </c>
      <c r="C987" s="1862" t="s">
        <v>246</v>
      </c>
      <c r="D987" s="1863"/>
      <c r="E987" s="310">
        <f t="shared" si="227"/>
        <v>0</v>
      </c>
      <c r="F987" s="1422"/>
      <c r="G987" s="1423"/>
      <c r="H987" s="1424"/>
      <c r="I987" s="1422"/>
      <c r="J987" s="1423"/>
      <c r="K987" s="1424"/>
      <c r="L987" s="310">
        <f t="shared" si="228"/>
        <v>0</v>
      </c>
      <c r="M987" s="12" t="str">
        <f t="shared" si="222"/>
        <v/>
      </c>
      <c r="N987" s="13"/>
    </row>
    <row r="988" spans="1:14" hidden="1">
      <c r="A988" s="40">
        <v>404</v>
      </c>
      <c r="B988" s="272">
        <v>4900</v>
      </c>
      <c r="C988" s="1856" t="s">
        <v>273</v>
      </c>
      <c r="D988" s="1857"/>
      <c r="E988" s="310">
        <f t="shared" ref="E988:L988" si="229">+E989+E990</f>
        <v>0</v>
      </c>
      <c r="F988" s="274">
        <f t="shared" si="229"/>
        <v>0</v>
      </c>
      <c r="G988" s="275">
        <f t="shared" si="229"/>
        <v>0</v>
      </c>
      <c r="H988" s="276">
        <f>+H989+H990</f>
        <v>0</v>
      </c>
      <c r="I988" s="274">
        <f t="shared" si="229"/>
        <v>0</v>
      </c>
      <c r="J988" s="275">
        <f t="shared" si="229"/>
        <v>0</v>
      </c>
      <c r="K988" s="276">
        <f t="shared" si="229"/>
        <v>0</v>
      </c>
      <c r="L988" s="310">
        <f t="shared" si="229"/>
        <v>0</v>
      </c>
      <c r="M988" s="12" t="str">
        <f t="shared" si="222"/>
        <v/>
      </c>
      <c r="N988" s="13"/>
    </row>
    <row r="989" spans="1:14" hidden="1">
      <c r="A989" s="22">
        <v>440</v>
      </c>
      <c r="B989" s="362"/>
      <c r="C989" s="279">
        <v>4901</v>
      </c>
      <c r="D989" s="364" t="s">
        <v>274</v>
      </c>
      <c r="E989" s="281">
        <f>F989+G989+H989</f>
        <v>0</v>
      </c>
      <c r="F989" s="152"/>
      <c r="G989" s="153"/>
      <c r="H989" s="1418"/>
      <c r="I989" s="152"/>
      <c r="J989" s="153"/>
      <c r="K989" s="1418"/>
      <c r="L989" s="281">
        <f>I989+J989+K989</f>
        <v>0</v>
      </c>
      <c r="M989" s="12" t="str">
        <f t="shared" si="222"/>
        <v/>
      </c>
      <c r="N989" s="13"/>
    </row>
    <row r="990" spans="1:14" hidden="1">
      <c r="A990" s="22">
        <v>450</v>
      </c>
      <c r="B990" s="362"/>
      <c r="C990" s="285">
        <v>4902</v>
      </c>
      <c r="D990" s="301" t="s">
        <v>275</v>
      </c>
      <c r="E990" s="287">
        <f>F990+G990+H990</f>
        <v>0</v>
      </c>
      <c r="F990" s="173"/>
      <c r="G990" s="174"/>
      <c r="H990" s="1421"/>
      <c r="I990" s="173"/>
      <c r="J990" s="174"/>
      <c r="K990" s="1421"/>
      <c r="L990" s="287">
        <f>I990+J990+K990</f>
        <v>0</v>
      </c>
      <c r="M990" s="12" t="str">
        <f t="shared" si="222"/>
        <v/>
      </c>
      <c r="N990" s="13"/>
    </row>
    <row r="991" spans="1:14" hidden="1">
      <c r="A991" s="22">
        <v>495</v>
      </c>
      <c r="B991" s="365">
        <v>5100</v>
      </c>
      <c r="C991" s="1854" t="s">
        <v>247</v>
      </c>
      <c r="D991" s="1855"/>
      <c r="E991" s="310">
        <f>F991+G991+H991</f>
        <v>0</v>
      </c>
      <c r="F991" s="1422"/>
      <c r="G991" s="1423"/>
      <c r="H991" s="1424"/>
      <c r="I991" s="1422"/>
      <c r="J991" s="1423"/>
      <c r="K991" s="1424"/>
      <c r="L991" s="310">
        <f>I991+J991+K991</f>
        <v>0</v>
      </c>
      <c r="M991" s="12" t="str">
        <f t="shared" si="222"/>
        <v/>
      </c>
      <c r="N991" s="13"/>
    </row>
    <row r="992" spans="1:14" hidden="1">
      <c r="A992" s="23">
        <v>500</v>
      </c>
      <c r="B992" s="365">
        <v>5200</v>
      </c>
      <c r="C992" s="1854" t="s">
        <v>248</v>
      </c>
      <c r="D992" s="1855"/>
      <c r="E992" s="310">
        <f t="shared" ref="E992:L992" si="230">SUM(E993:E999)</f>
        <v>0</v>
      </c>
      <c r="F992" s="274">
        <f t="shared" si="230"/>
        <v>0</v>
      </c>
      <c r="G992" s="275">
        <f t="shared" si="230"/>
        <v>0</v>
      </c>
      <c r="H992" s="276">
        <f>SUM(H993:H999)</f>
        <v>0</v>
      </c>
      <c r="I992" s="274">
        <f t="shared" si="230"/>
        <v>0</v>
      </c>
      <c r="J992" s="275">
        <f t="shared" si="230"/>
        <v>0</v>
      </c>
      <c r="K992" s="276">
        <f t="shared" si="230"/>
        <v>0</v>
      </c>
      <c r="L992" s="310">
        <f t="shared" si="230"/>
        <v>0</v>
      </c>
      <c r="M992" s="12" t="str">
        <f t="shared" si="222"/>
        <v/>
      </c>
      <c r="N992" s="13"/>
    </row>
    <row r="993" spans="1:14" hidden="1">
      <c r="A993" s="23">
        <v>505</v>
      </c>
      <c r="B993" s="366"/>
      <c r="C993" s="367">
        <v>5201</v>
      </c>
      <c r="D993" s="368" t="s">
        <v>249</v>
      </c>
      <c r="E993" s="281">
        <f t="shared" ref="E993:E999" si="231">F993+G993+H993</f>
        <v>0</v>
      </c>
      <c r="F993" s="152"/>
      <c r="G993" s="153"/>
      <c r="H993" s="1418"/>
      <c r="I993" s="152"/>
      <c r="J993" s="153"/>
      <c r="K993" s="1418"/>
      <c r="L993" s="281">
        <f t="shared" ref="L993:L999" si="232">I993+J993+K993</f>
        <v>0</v>
      </c>
      <c r="M993" s="12" t="str">
        <f t="shared" si="222"/>
        <v/>
      </c>
      <c r="N993" s="13"/>
    </row>
    <row r="994" spans="1:14" hidden="1">
      <c r="A994" s="23">
        <v>510</v>
      </c>
      <c r="B994" s="366"/>
      <c r="C994" s="369">
        <v>5202</v>
      </c>
      <c r="D994" s="370" t="s">
        <v>250</v>
      </c>
      <c r="E994" s="295">
        <f t="shared" si="231"/>
        <v>0</v>
      </c>
      <c r="F994" s="158"/>
      <c r="G994" s="159"/>
      <c r="H994" s="1420"/>
      <c r="I994" s="158"/>
      <c r="J994" s="159"/>
      <c r="K994" s="1420"/>
      <c r="L994" s="295">
        <f t="shared" si="232"/>
        <v>0</v>
      </c>
      <c r="M994" s="12" t="str">
        <f t="shared" si="222"/>
        <v/>
      </c>
      <c r="N994" s="13"/>
    </row>
    <row r="995" spans="1:14" hidden="1">
      <c r="A995" s="23">
        <v>515</v>
      </c>
      <c r="B995" s="366"/>
      <c r="C995" s="369">
        <v>5203</v>
      </c>
      <c r="D995" s="370" t="s">
        <v>618</v>
      </c>
      <c r="E995" s="295">
        <f t="shared" si="231"/>
        <v>0</v>
      </c>
      <c r="F995" s="158"/>
      <c r="G995" s="159"/>
      <c r="H995" s="1420"/>
      <c r="I995" s="158"/>
      <c r="J995" s="159"/>
      <c r="K995" s="1420"/>
      <c r="L995" s="295">
        <f t="shared" si="232"/>
        <v>0</v>
      </c>
      <c r="M995" s="12" t="str">
        <f t="shared" si="222"/>
        <v/>
      </c>
      <c r="N995" s="13"/>
    </row>
    <row r="996" spans="1:14" hidden="1">
      <c r="A996" s="23">
        <v>520</v>
      </c>
      <c r="B996" s="366"/>
      <c r="C996" s="369">
        <v>5204</v>
      </c>
      <c r="D996" s="370" t="s">
        <v>619</v>
      </c>
      <c r="E996" s="295">
        <f t="shared" si="231"/>
        <v>0</v>
      </c>
      <c r="F996" s="158"/>
      <c r="G996" s="159"/>
      <c r="H996" s="1420"/>
      <c r="I996" s="158"/>
      <c r="J996" s="159"/>
      <c r="K996" s="1420"/>
      <c r="L996" s="295">
        <f t="shared" si="232"/>
        <v>0</v>
      </c>
      <c r="M996" s="12" t="str">
        <f t="shared" si="222"/>
        <v/>
      </c>
      <c r="N996" s="13"/>
    </row>
    <row r="997" spans="1:14" hidden="1">
      <c r="A997" s="23">
        <v>525</v>
      </c>
      <c r="B997" s="366"/>
      <c r="C997" s="369">
        <v>5205</v>
      </c>
      <c r="D997" s="370" t="s">
        <v>620</v>
      </c>
      <c r="E997" s="295">
        <f t="shared" si="231"/>
        <v>0</v>
      </c>
      <c r="F997" s="158"/>
      <c r="G997" s="159"/>
      <c r="H997" s="1420"/>
      <c r="I997" s="158"/>
      <c r="J997" s="159"/>
      <c r="K997" s="1420"/>
      <c r="L997" s="295">
        <f t="shared" si="232"/>
        <v>0</v>
      </c>
      <c r="M997" s="12" t="str">
        <f t="shared" si="222"/>
        <v/>
      </c>
      <c r="N997" s="13"/>
    </row>
    <row r="998" spans="1:14" hidden="1">
      <c r="A998" s="22">
        <v>635</v>
      </c>
      <c r="B998" s="366"/>
      <c r="C998" s="369">
        <v>5206</v>
      </c>
      <c r="D998" s="370" t="s">
        <v>621</v>
      </c>
      <c r="E998" s="295">
        <f t="shared" si="231"/>
        <v>0</v>
      </c>
      <c r="F998" s="158"/>
      <c r="G998" s="159"/>
      <c r="H998" s="1420"/>
      <c r="I998" s="158"/>
      <c r="J998" s="159"/>
      <c r="K998" s="1420"/>
      <c r="L998" s="295">
        <f t="shared" si="232"/>
        <v>0</v>
      </c>
      <c r="M998" s="12" t="str">
        <f t="shared" si="222"/>
        <v/>
      </c>
      <c r="N998" s="13"/>
    </row>
    <row r="999" spans="1:14" hidden="1">
      <c r="A999" s="23">
        <v>640</v>
      </c>
      <c r="B999" s="366"/>
      <c r="C999" s="371">
        <v>5219</v>
      </c>
      <c r="D999" s="372" t="s">
        <v>622</v>
      </c>
      <c r="E999" s="287">
        <f t="shared" si="231"/>
        <v>0</v>
      </c>
      <c r="F999" s="173"/>
      <c r="G999" s="174"/>
      <c r="H999" s="1421"/>
      <c r="I999" s="173"/>
      <c r="J999" s="174"/>
      <c r="K999" s="1421"/>
      <c r="L999" s="287">
        <f t="shared" si="232"/>
        <v>0</v>
      </c>
      <c r="M999" s="12" t="str">
        <f t="shared" si="222"/>
        <v/>
      </c>
      <c r="N999" s="13"/>
    </row>
    <row r="1000" spans="1:14" hidden="1">
      <c r="A1000" s="23">
        <v>645</v>
      </c>
      <c r="B1000" s="365">
        <v>5300</v>
      </c>
      <c r="C1000" s="1854" t="s">
        <v>623</v>
      </c>
      <c r="D1000" s="1855"/>
      <c r="E1000" s="310">
        <f t="shared" ref="E1000:L1000" si="233">SUM(E1001:E1002)</f>
        <v>0</v>
      </c>
      <c r="F1000" s="274">
        <f t="shared" si="233"/>
        <v>0</v>
      </c>
      <c r="G1000" s="275">
        <f t="shared" si="233"/>
        <v>0</v>
      </c>
      <c r="H1000" s="276">
        <f>SUM(H1001:H1002)</f>
        <v>0</v>
      </c>
      <c r="I1000" s="274">
        <f t="shared" si="233"/>
        <v>0</v>
      </c>
      <c r="J1000" s="275">
        <f t="shared" si="233"/>
        <v>0</v>
      </c>
      <c r="K1000" s="276">
        <f t="shared" si="233"/>
        <v>0</v>
      </c>
      <c r="L1000" s="310">
        <f t="shared" si="233"/>
        <v>0</v>
      </c>
      <c r="M1000" s="12" t="str">
        <f t="shared" si="222"/>
        <v/>
      </c>
      <c r="N1000" s="13"/>
    </row>
    <row r="1001" spans="1:14" hidden="1">
      <c r="A1001" s="23">
        <v>650</v>
      </c>
      <c r="B1001" s="366"/>
      <c r="C1001" s="367">
        <v>5301</v>
      </c>
      <c r="D1001" s="368" t="s">
        <v>307</v>
      </c>
      <c r="E1001" s="281">
        <f>F1001+G1001+H1001</f>
        <v>0</v>
      </c>
      <c r="F1001" s="152"/>
      <c r="G1001" s="153"/>
      <c r="H1001" s="1418"/>
      <c r="I1001" s="152"/>
      <c r="J1001" s="153"/>
      <c r="K1001" s="1418"/>
      <c r="L1001" s="281">
        <f>I1001+J1001+K1001</f>
        <v>0</v>
      </c>
      <c r="M1001" s="12" t="str">
        <f t="shared" si="222"/>
        <v/>
      </c>
      <c r="N1001" s="13"/>
    </row>
    <row r="1002" spans="1:14" hidden="1">
      <c r="A1002" s="22">
        <v>655</v>
      </c>
      <c r="B1002" s="366"/>
      <c r="C1002" s="371">
        <v>5309</v>
      </c>
      <c r="D1002" s="372" t="s">
        <v>624</v>
      </c>
      <c r="E1002" s="287">
        <f>F1002+G1002+H1002</f>
        <v>0</v>
      </c>
      <c r="F1002" s="173"/>
      <c r="G1002" s="174"/>
      <c r="H1002" s="1421"/>
      <c r="I1002" s="173"/>
      <c r="J1002" s="174"/>
      <c r="K1002" s="1421"/>
      <c r="L1002" s="287">
        <f>I1002+J1002+K1002</f>
        <v>0</v>
      </c>
      <c r="M1002" s="12" t="str">
        <f t="shared" si="222"/>
        <v/>
      </c>
      <c r="N1002" s="13"/>
    </row>
    <row r="1003" spans="1:14" hidden="1">
      <c r="A1003" s="22">
        <v>665</v>
      </c>
      <c r="B1003" s="365">
        <v>5400</v>
      </c>
      <c r="C1003" s="1854" t="s">
        <v>685</v>
      </c>
      <c r="D1003" s="1855"/>
      <c r="E1003" s="310">
        <f>F1003+G1003+H1003</f>
        <v>0</v>
      </c>
      <c r="F1003" s="1422"/>
      <c r="G1003" s="1423"/>
      <c r="H1003" s="1424"/>
      <c r="I1003" s="1422"/>
      <c r="J1003" s="1423"/>
      <c r="K1003" s="1424"/>
      <c r="L1003" s="310">
        <f>I1003+J1003+K1003</f>
        <v>0</v>
      </c>
      <c r="M1003" s="12" t="str">
        <f t="shared" si="222"/>
        <v/>
      </c>
      <c r="N1003" s="13"/>
    </row>
    <row r="1004" spans="1:14" hidden="1">
      <c r="A1004" s="22">
        <v>675</v>
      </c>
      <c r="B1004" s="272">
        <v>5500</v>
      </c>
      <c r="C1004" s="1856" t="s">
        <v>686</v>
      </c>
      <c r="D1004" s="1857"/>
      <c r="E1004" s="310">
        <f t="shared" ref="E1004:L1004" si="234">SUM(E1005:E1008)</f>
        <v>0</v>
      </c>
      <c r="F1004" s="274">
        <f t="shared" si="234"/>
        <v>0</v>
      </c>
      <c r="G1004" s="275">
        <f t="shared" si="234"/>
        <v>0</v>
      </c>
      <c r="H1004" s="276">
        <f>SUM(H1005:H1008)</f>
        <v>0</v>
      </c>
      <c r="I1004" s="274">
        <f t="shared" si="234"/>
        <v>0</v>
      </c>
      <c r="J1004" s="275">
        <f t="shared" si="234"/>
        <v>0</v>
      </c>
      <c r="K1004" s="276">
        <f t="shared" si="234"/>
        <v>0</v>
      </c>
      <c r="L1004" s="310">
        <f t="shared" si="234"/>
        <v>0</v>
      </c>
      <c r="M1004" s="12" t="str">
        <f t="shared" si="222"/>
        <v/>
      </c>
      <c r="N1004" s="13"/>
    </row>
    <row r="1005" spans="1:14" hidden="1">
      <c r="A1005" s="22">
        <v>685</v>
      </c>
      <c r="B1005" s="362"/>
      <c r="C1005" s="279">
        <v>5501</v>
      </c>
      <c r="D1005" s="311" t="s">
        <v>687</v>
      </c>
      <c r="E1005" s="281">
        <f>F1005+G1005+H1005</f>
        <v>0</v>
      </c>
      <c r="F1005" s="152"/>
      <c r="G1005" s="153"/>
      <c r="H1005" s="1418"/>
      <c r="I1005" s="152"/>
      <c r="J1005" s="153"/>
      <c r="K1005" s="1418"/>
      <c r="L1005" s="281">
        <f>I1005+J1005+K1005</f>
        <v>0</v>
      </c>
      <c r="M1005" s="12" t="str">
        <f t="shared" si="222"/>
        <v/>
      </c>
      <c r="N1005" s="13"/>
    </row>
    <row r="1006" spans="1:14" hidden="1">
      <c r="A1006" s="23">
        <v>690</v>
      </c>
      <c r="B1006" s="362"/>
      <c r="C1006" s="293">
        <v>5502</v>
      </c>
      <c r="D1006" s="294" t="s">
        <v>688</v>
      </c>
      <c r="E1006" s="295">
        <f>F1006+G1006+H1006</f>
        <v>0</v>
      </c>
      <c r="F1006" s="158"/>
      <c r="G1006" s="159"/>
      <c r="H1006" s="1420"/>
      <c r="I1006" s="158"/>
      <c r="J1006" s="159"/>
      <c r="K1006" s="1420"/>
      <c r="L1006" s="295">
        <f>I1006+J1006+K1006</f>
        <v>0</v>
      </c>
      <c r="M1006" s="12" t="str">
        <f t="shared" si="222"/>
        <v/>
      </c>
      <c r="N1006" s="13"/>
    </row>
    <row r="1007" spans="1:14" hidden="1">
      <c r="A1007" s="23">
        <v>695</v>
      </c>
      <c r="B1007" s="362"/>
      <c r="C1007" s="293">
        <v>5503</v>
      </c>
      <c r="D1007" s="363" t="s">
        <v>689</v>
      </c>
      <c r="E1007" s="295">
        <f>F1007+G1007+H1007</f>
        <v>0</v>
      </c>
      <c r="F1007" s="158"/>
      <c r="G1007" s="159"/>
      <c r="H1007" s="1420"/>
      <c r="I1007" s="158"/>
      <c r="J1007" s="159"/>
      <c r="K1007" s="1420"/>
      <c r="L1007" s="295">
        <f>I1007+J1007+K1007</f>
        <v>0</v>
      </c>
      <c r="M1007" s="12" t="str">
        <f t="shared" si="222"/>
        <v/>
      </c>
      <c r="N1007" s="13"/>
    </row>
    <row r="1008" spans="1:14" hidden="1">
      <c r="A1008" s="22">
        <v>700</v>
      </c>
      <c r="B1008" s="362"/>
      <c r="C1008" s="285">
        <v>5504</v>
      </c>
      <c r="D1008" s="339" t="s">
        <v>690</v>
      </c>
      <c r="E1008" s="287">
        <f>F1008+G1008+H1008</f>
        <v>0</v>
      </c>
      <c r="F1008" s="173"/>
      <c r="G1008" s="174"/>
      <c r="H1008" s="1421"/>
      <c r="I1008" s="173"/>
      <c r="J1008" s="174"/>
      <c r="K1008" s="1421"/>
      <c r="L1008" s="287">
        <f>I1008+J1008+K1008</f>
        <v>0</v>
      </c>
      <c r="M1008" s="12" t="str">
        <f t="shared" si="222"/>
        <v/>
      </c>
      <c r="N1008" s="13"/>
    </row>
    <row r="1009" spans="1:14" hidden="1">
      <c r="A1009" s="22">
        <v>710</v>
      </c>
      <c r="B1009" s="365">
        <v>5700</v>
      </c>
      <c r="C1009" s="1858" t="s">
        <v>914</v>
      </c>
      <c r="D1009" s="1859"/>
      <c r="E1009" s="310">
        <f>SUM(E1010:E1012)</f>
        <v>0</v>
      </c>
      <c r="F1009" s="1471">
        <v>0</v>
      </c>
      <c r="G1009" s="1471">
        <v>0</v>
      </c>
      <c r="H1009" s="1471">
        <v>0</v>
      </c>
      <c r="I1009" s="1471">
        <v>0</v>
      </c>
      <c r="J1009" s="1471">
        <v>0</v>
      </c>
      <c r="K1009" s="1471">
        <v>0</v>
      </c>
      <c r="L1009" s="310">
        <f>SUM(L1010:L1012)</f>
        <v>0</v>
      </c>
      <c r="M1009" s="12" t="str">
        <f t="shared" si="222"/>
        <v/>
      </c>
      <c r="N1009" s="13"/>
    </row>
    <row r="1010" spans="1:14" hidden="1">
      <c r="A1010" s="23">
        <v>715</v>
      </c>
      <c r="B1010" s="366"/>
      <c r="C1010" s="367">
        <v>5701</v>
      </c>
      <c r="D1010" s="368" t="s">
        <v>691</v>
      </c>
      <c r="E1010" s="281">
        <f>F1010+G1010+H1010</f>
        <v>0</v>
      </c>
      <c r="F1010" s="1472">
        <v>0</v>
      </c>
      <c r="G1010" s="1472">
        <v>0</v>
      </c>
      <c r="H1010" s="1473">
        <v>0</v>
      </c>
      <c r="I1010" s="1771">
        <v>0</v>
      </c>
      <c r="J1010" s="1472">
        <v>0</v>
      </c>
      <c r="K1010" s="1472">
        <v>0</v>
      </c>
      <c r="L1010" s="281">
        <f>I1010+J1010+K1010</f>
        <v>0</v>
      </c>
      <c r="M1010" s="12" t="str">
        <f t="shared" si="222"/>
        <v/>
      </c>
      <c r="N1010" s="13"/>
    </row>
    <row r="1011" spans="1:14" hidden="1">
      <c r="A1011" s="23">
        <v>720</v>
      </c>
      <c r="B1011" s="366"/>
      <c r="C1011" s="373">
        <v>5702</v>
      </c>
      <c r="D1011" s="374" t="s">
        <v>692</v>
      </c>
      <c r="E1011" s="314">
        <f>F1011+G1011+H1011</f>
        <v>0</v>
      </c>
      <c r="F1011" s="1472">
        <v>0</v>
      </c>
      <c r="G1011" s="1472">
        <v>0</v>
      </c>
      <c r="H1011" s="1473">
        <v>0</v>
      </c>
      <c r="I1011" s="1771">
        <v>0</v>
      </c>
      <c r="J1011" s="1472">
        <v>0</v>
      </c>
      <c r="K1011" s="1472">
        <v>0</v>
      </c>
      <c r="L1011" s="314">
        <f>I1011+J1011+K1011</f>
        <v>0</v>
      </c>
      <c r="M1011" s="12" t="str">
        <f t="shared" si="222"/>
        <v/>
      </c>
      <c r="N1011" s="13"/>
    </row>
    <row r="1012" spans="1:14" hidden="1">
      <c r="A1012" s="23">
        <v>725</v>
      </c>
      <c r="B1012" s="292"/>
      <c r="C1012" s="375">
        <v>4071</v>
      </c>
      <c r="D1012" s="376" t="s">
        <v>693</v>
      </c>
      <c r="E1012" s="377">
        <f>F1012+G1012+H1012</f>
        <v>0</v>
      </c>
      <c r="F1012" s="1472">
        <v>0</v>
      </c>
      <c r="G1012" s="1472">
        <v>0</v>
      </c>
      <c r="H1012" s="1473">
        <v>0</v>
      </c>
      <c r="I1012" s="1771">
        <v>0</v>
      </c>
      <c r="J1012" s="1472">
        <v>0</v>
      </c>
      <c r="K1012" s="1472">
        <v>0</v>
      </c>
      <c r="L1012" s="377">
        <f>I1012+J1012+K1012</f>
        <v>0</v>
      </c>
      <c r="M1012" s="12" t="str">
        <f t="shared" si="222"/>
        <v/>
      </c>
      <c r="N1012" s="13"/>
    </row>
    <row r="1013" spans="1:14" hidden="1">
      <c r="A1013" s="23">
        <v>730</v>
      </c>
      <c r="B1013" s="582"/>
      <c r="C1013" s="1860" t="s">
        <v>694</v>
      </c>
      <c r="D1013" s="1861"/>
      <c r="E1013" s="1438"/>
      <c r="F1013" s="1438"/>
      <c r="G1013" s="1438"/>
      <c r="H1013" s="1438"/>
      <c r="I1013" s="1438"/>
      <c r="J1013" s="1438"/>
      <c r="K1013" s="1438"/>
      <c r="L1013" s="1439"/>
      <c r="M1013" s="12" t="str">
        <f t="shared" si="222"/>
        <v/>
      </c>
      <c r="N1013" s="13"/>
    </row>
    <row r="1014" spans="1:14" hidden="1">
      <c r="A1014" s="23">
        <v>735</v>
      </c>
      <c r="B1014" s="381">
        <v>98</v>
      </c>
      <c r="C1014" s="1860" t="s">
        <v>694</v>
      </c>
      <c r="D1014" s="1861"/>
      <c r="E1014" s="382">
        <f>F1014+G1014+H1014</f>
        <v>0</v>
      </c>
      <c r="F1014" s="1429"/>
      <c r="G1014" s="1430"/>
      <c r="H1014" s="1431"/>
      <c r="I1014" s="1461">
        <v>0</v>
      </c>
      <c r="J1014" s="1462">
        <v>0</v>
      </c>
      <c r="K1014" s="1463">
        <v>0</v>
      </c>
      <c r="L1014" s="382">
        <f>I1014+J1014+K1014</f>
        <v>0</v>
      </c>
      <c r="M1014" s="12" t="str">
        <f t="shared" si="222"/>
        <v/>
      </c>
      <c r="N1014" s="13"/>
    </row>
    <row r="1015" spans="1:14" hidden="1">
      <c r="A1015" s="23">
        <v>740</v>
      </c>
      <c r="B1015" s="1433"/>
      <c r="C1015" s="1434"/>
      <c r="D1015" s="1435"/>
      <c r="E1015" s="269"/>
      <c r="F1015" s="269"/>
      <c r="G1015" s="269"/>
      <c r="H1015" s="269"/>
      <c r="I1015" s="269"/>
      <c r="J1015" s="269"/>
      <c r="K1015" s="269"/>
      <c r="L1015" s="270"/>
      <c r="M1015" s="12" t="str">
        <f t="shared" si="222"/>
        <v/>
      </c>
      <c r="N1015" s="13"/>
    </row>
    <row r="1016" spans="1:14" hidden="1">
      <c r="A1016" s="23">
        <v>745</v>
      </c>
      <c r="B1016" s="1436"/>
      <c r="C1016" s="111"/>
      <c r="D1016" s="1437"/>
      <c r="E1016" s="218"/>
      <c r="F1016" s="218"/>
      <c r="G1016" s="218"/>
      <c r="H1016" s="218"/>
      <c r="I1016" s="218"/>
      <c r="J1016" s="218"/>
      <c r="K1016" s="218"/>
      <c r="L1016" s="389"/>
      <c r="M1016" s="12" t="str">
        <f t="shared" si="222"/>
        <v/>
      </c>
      <c r="N1016" s="13"/>
    </row>
    <row r="1017" spans="1:14" hidden="1">
      <c r="A1017" s="22">
        <v>750</v>
      </c>
      <c r="B1017" s="1436"/>
      <c r="C1017" s="111"/>
      <c r="D1017" s="1437"/>
      <c r="E1017" s="218"/>
      <c r="F1017" s="218"/>
      <c r="G1017" s="218"/>
      <c r="H1017" s="218"/>
      <c r="I1017" s="218"/>
      <c r="J1017" s="218"/>
      <c r="K1017" s="218"/>
      <c r="L1017" s="389"/>
      <c r="M1017" s="12" t="str">
        <f t="shared" si="222"/>
        <v/>
      </c>
      <c r="N1017" s="13"/>
    </row>
    <row r="1018" spans="1:14" ht="16.5" hidden="1" thickBot="1">
      <c r="A1018" s="23">
        <v>755</v>
      </c>
      <c r="B1018" s="1464"/>
      <c r="C1018" s="393" t="s">
        <v>741</v>
      </c>
      <c r="D1018" s="1432">
        <f>+B1018</f>
        <v>0</v>
      </c>
      <c r="E1018" s="395">
        <f t="shared" ref="E1018:L1018" si="235">SUM(E903,E906,E912,E920,E921,E939,E943,E949,E952,E953,E954,E955,E956,E965,E971,E972,E973,E974,E981,E985,E986,E987,E988,E991,E992,E1000,E1003,E1004,E1009)+E1014</f>
        <v>0</v>
      </c>
      <c r="F1018" s="396">
        <f t="shared" si="235"/>
        <v>0</v>
      </c>
      <c r="G1018" s="397">
        <f t="shared" si="235"/>
        <v>0</v>
      </c>
      <c r="H1018" s="398">
        <f t="shared" si="235"/>
        <v>0</v>
      </c>
      <c r="I1018" s="396">
        <f t="shared" si="235"/>
        <v>0</v>
      </c>
      <c r="J1018" s="397">
        <f t="shared" si="235"/>
        <v>0</v>
      </c>
      <c r="K1018" s="398">
        <f t="shared" si="235"/>
        <v>0</v>
      </c>
      <c r="L1018" s="395">
        <f t="shared" si="235"/>
        <v>0</v>
      </c>
      <c r="M1018" s="12" t="str">
        <f>(IF($E1018&lt;&gt;0,$M$2,IF($L1018&lt;&gt;0,$M$2,"")))</f>
        <v/>
      </c>
      <c r="N1018" s="73" t="str">
        <f>LEFT(C900,1)</f>
        <v>1</v>
      </c>
    </row>
    <row r="1019" spans="1:14" hidden="1">
      <c r="A1019" s="23">
        <v>760</v>
      </c>
      <c r="B1019" s="79" t="s">
        <v>120</v>
      </c>
      <c r="C1019" s="1"/>
      <c r="L1019" s="6"/>
      <c r="M1019" s="7" t="str">
        <f>(IF($E1018&lt;&gt;0,$M$2,IF($L1018&lt;&gt;0,$M$2,"")))</f>
        <v/>
      </c>
    </row>
    <row r="1020" spans="1:14" hidden="1">
      <c r="A1020" s="22">
        <v>765</v>
      </c>
      <c r="B1020" s="1367"/>
      <c r="C1020" s="1367"/>
      <c r="D1020" s="1368"/>
      <c r="E1020" s="1367"/>
      <c r="F1020" s="1367"/>
      <c r="G1020" s="1367"/>
      <c r="H1020" s="1367"/>
      <c r="I1020" s="1367"/>
      <c r="J1020" s="1367"/>
      <c r="K1020" s="1367"/>
      <c r="L1020" s="1369"/>
      <c r="M1020" s="7" t="str">
        <f>(IF($E1018&lt;&gt;0,$M$2,IF($L1018&lt;&gt;0,$M$2,"")))</f>
        <v/>
      </c>
    </row>
    <row r="1021" spans="1:14" ht="18.75" hidden="1">
      <c r="A1021" s="22">
        <v>775</v>
      </c>
      <c r="B1021" s="65"/>
      <c r="C1021" s="65"/>
      <c r="D1021" s="65"/>
      <c r="E1021" s="65"/>
      <c r="F1021" s="65"/>
      <c r="G1021" s="65"/>
      <c r="H1021" s="65"/>
      <c r="I1021" s="65"/>
      <c r="J1021" s="65"/>
      <c r="K1021" s="65"/>
      <c r="L1021" s="77"/>
      <c r="M1021" s="74" t="str">
        <f>(IF(E1016&lt;&gt;0,$G$2,IF(L1016&lt;&gt;0,$G$2,"")))</f>
        <v/>
      </c>
      <c r="N1021" s="65"/>
    </row>
    <row r="1022" spans="1:14" hidden="1">
      <c r="A1022" s="23">
        <v>780</v>
      </c>
      <c r="B1022" s="6"/>
      <c r="C1022" s="6"/>
      <c r="D1022" s="521"/>
      <c r="E1022" s="38"/>
      <c r="F1022" s="38"/>
      <c r="G1022" s="38"/>
      <c r="H1022" s="38"/>
      <c r="I1022" s="38"/>
      <c r="J1022" s="38"/>
      <c r="K1022" s="38"/>
      <c r="L1022" s="38"/>
      <c r="M1022" s="7" t="str">
        <f>(IF($E1155&lt;&gt;0,$M$2,IF($L1155&lt;&gt;0,$M$2,"")))</f>
        <v/>
      </c>
    </row>
    <row r="1023" spans="1:14" hidden="1">
      <c r="A1023" s="23">
        <v>785</v>
      </c>
      <c r="B1023" s="6"/>
      <c r="C1023" s="1365"/>
      <c r="D1023" s="1366"/>
      <c r="E1023" s="38"/>
      <c r="F1023" s="38"/>
      <c r="G1023" s="38"/>
      <c r="H1023" s="38"/>
      <c r="I1023" s="38"/>
      <c r="J1023" s="38"/>
      <c r="K1023" s="38"/>
      <c r="L1023" s="38"/>
      <c r="M1023" s="7" t="str">
        <f>(IF($E1155&lt;&gt;0,$M$2,IF($L1155&lt;&gt;0,$M$2,"")))</f>
        <v/>
      </c>
    </row>
    <row r="1024" spans="1:14" hidden="1">
      <c r="A1024" s="23">
        <v>790</v>
      </c>
      <c r="B1024" s="1870" t="str">
        <f>$B$7</f>
        <v>ОТЧЕТНИ ДАННИ ПО ЕБК ЗА ИЗПЪЛНЕНИЕТО НА БЮДЖЕТА</v>
      </c>
      <c r="C1024" s="1871"/>
      <c r="D1024" s="1871"/>
      <c r="E1024" s="242"/>
      <c r="F1024" s="242"/>
      <c r="G1024" s="237"/>
      <c r="H1024" s="237"/>
      <c r="I1024" s="237"/>
      <c r="J1024" s="237"/>
      <c r="K1024" s="237"/>
      <c r="L1024" s="237"/>
      <c r="M1024" s="7" t="str">
        <f>(IF($E1155&lt;&gt;0,$M$2,IF($L1155&lt;&gt;0,$M$2,"")))</f>
        <v/>
      </c>
    </row>
    <row r="1025" spans="1:14" hidden="1">
      <c r="A1025" s="23">
        <v>795</v>
      </c>
      <c r="B1025" s="228"/>
      <c r="C1025" s="391"/>
      <c r="D1025" s="400"/>
      <c r="E1025" s="406" t="s">
        <v>464</v>
      </c>
      <c r="F1025" s="406" t="s">
        <v>835</v>
      </c>
      <c r="G1025" s="237"/>
      <c r="H1025" s="1362" t="s">
        <v>1251</v>
      </c>
      <c r="I1025" s="1363"/>
      <c r="J1025" s="1364"/>
      <c r="K1025" s="237"/>
      <c r="L1025" s="237"/>
      <c r="M1025" s="7" t="str">
        <f>(IF($E1155&lt;&gt;0,$M$2,IF($L1155&lt;&gt;0,$M$2,"")))</f>
        <v/>
      </c>
    </row>
    <row r="1026" spans="1:14" ht="18.75" hidden="1">
      <c r="A1026" s="22">
        <v>805</v>
      </c>
      <c r="B1026" s="1872" t="str">
        <f>$B$9</f>
        <v>ДГ ЩАСТЛИВО ДЕТСТВО</v>
      </c>
      <c r="C1026" s="1873"/>
      <c r="D1026" s="1874"/>
      <c r="E1026" s="115">
        <f>$E$9</f>
        <v>43831</v>
      </c>
      <c r="F1026" s="226" t="str">
        <f>$F$9</f>
        <v>30.06.2020</v>
      </c>
      <c r="G1026" s="237"/>
      <c r="H1026" s="237"/>
      <c r="I1026" s="237"/>
      <c r="J1026" s="237"/>
      <c r="K1026" s="237"/>
      <c r="L1026" s="237"/>
      <c r="M1026" s="7" t="str">
        <f>(IF($E1155&lt;&gt;0,$M$2,IF($L1155&lt;&gt;0,$M$2,"")))</f>
        <v/>
      </c>
    </row>
    <row r="1027" spans="1:14" hidden="1">
      <c r="A1027" s="23">
        <v>810</v>
      </c>
      <c r="B1027" s="227" t="str">
        <f>$B$10</f>
        <v>(наименование на разпоредителя с бюджет)</v>
      </c>
      <c r="C1027" s="228"/>
      <c r="D1027" s="229"/>
      <c r="E1027" s="237"/>
      <c r="F1027" s="237"/>
      <c r="G1027" s="237"/>
      <c r="H1027" s="237"/>
      <c r="I1027" s="237"/>
      <c r="J1027" s="237"/>
      <c r="K1027" s="237"/>
      <c r="L1027" s="237"/>
      <c r="M1027" s="7" t="str">
        <f>(IF($E1155&lt;&gt;0,$M$2,IF($L1155&lt;&gt;0,$M$2,"")))</f>
        <v/>
      </c>
    </row>
    <row r="1028" spans="1:14" hidden="1">
      <c r="A1028" s="23">
        <v>815</v>
      </c>
      <c r="B1028" s="227"/>
      <c r="C1028" s="228"/>
      <c r="D1028" s="229"/>
      <c r="E1028" s="237"/>
      <c r="F1028" s="237"/>
      <c r="G1028" s="237"/>
      <c r="H1028" s="237"/>
      <c r="I1028" s="237"/>
      <c r="J1028" s="237"/>
      <c r="K1028" s="237"/>
      <c r="L1028" s="237"/>
      <c r="M1028" s="7" t="str">
        <f>(IF($E1155&lt;&gt;0,$M$2,IF($L1155&lt;&gt;0,$M$2,"")))</f>
        <v/>
      </c>
    </row>
    <row r="1029" spans="1:14" ht="19.5" hidden="1">
      <c r="A1029" s="28">
        <v>525</v>
      </c>
      <c r="B1029" s="1875" t="str">
        <f>$B$12</f>
        <v>Раковски</v>
      </c>
      <c r="C1029" s="1876"/>
      <c r="D1029" s="1877"/>
      <c r="E1029" s="410" t="s">
        <v>890</v>
      </c>
      <c r="F1029" s="1360" t="str">
        <f>$F$12</f>
        <v>6611</v>
      </c>
      <c r="G1029" s="237"/>
      <c r="H1029" s="237"/>
      <c r="I1029" s="237"/>
      <c r="J1029" s="237"/>
      <c r="K1029" s="237"/>
      <c r="L1029" s="237"/>
      <c r="M1029" s="7" t="str">
        <f>(IF($E1155&lt;&gt;0,$M$2,IF($L1155&lt;&gt;0,$M$2,"")))</f>
        <v/>
      </c>
    </row>
    <row r="1030" spans="1:14" hidden="1">
      <c r="A1030" s="22">
        <v>820</v>
      </c>
      <c r="B1030" s="233" t="str">
        <f>$B$13</f>
        <v>(наименование на първостепенния разпоредител с бюджет)</v>
      </c>
      <c r="C1030" s="228"/>
      <c r="D1030" s="229"/>
      <c r="E1030" s="1361"/>
      <c r="F1030" s="242"/>
      <c r="G1030" s="237"/>
      <c r="H1030" s="237"/>
      <c r="I1030" s="237"/>
      <c r="J1030" s="237"/>
      <c r="K1030" s="237"/>
      <c r="L1030" s="237"/>
      <c r="M1030" s="7" t="str">
        <f>(IF($E1155&lt;&gt;0,$M$2,IF($L1155&lt;&gt;0,$M$2,"")))</f>
        <v/>
      </c>
    </row>
    <row r="1031" spans="1:14" ht="19.5" hidden="1">
      <c r="A1031" s="23">
        <v>821</v>
      </c>
      <c r="B1031" s="236"/>
      <c r="C1031" s="237"/>
      <c r="D1031" s="124" t="s">
        <v>891</v>
      </c>
      <c r="E1031" s="238">
        <f>$E$15</f>
        <v>0</v>
      </c>
      <c r="F1031" s="414" t="str">
        <f>$F$15</f>
        <v>БЮДЖЕТ</v>
      </c>
      <c r="G1031" s="218"/>
      <c r="H1031" s="218"/>
      <c r="I1031" s="218"/>
      <c r="J1031" s="218"/>
      <c r="K1031" s="218"/>
      <c r="L1031" s="218"/>
      <c r="M1031" s="7" t="str">
        <f>(IF($E1155&lt;&gt;0,$M$2,IF($L1155&lt;&gt;0,$M$2,"")))</f>
        <v/>
      </c>
    </row>
    <row r="1032" spans="1:14" hidden="1">
      <c r="A1032" s="23">
        <v>822</v>
      </c>
      <c r="B1032" s="228"/>
      <c r="C1032" s="391"/>
      <c r="D1032" s="400"/>
      <c r="E1032" s="237"/>
      <c r="F1032" s="409"/>
      <c r="G1032" s="409"/>
      <c r="H1032" s="409"/>
      <c r="I1032" s="409"/>
      <c r="J1032" s="409"/>
      <c r="K1032" s="409"/>
      <c r="L1032" s="1377" t="s">
        <v>465</v>
      </c>
      <c r="M1032" s="7" t="str">
        <f>(IF($E1155&lt;&gt;0,$M$2,IF($L1155&lt;&gt;0,$M$2,"")))</f>
        <v/>
      </c>
    </row>
    <row r="1033" spans="1:14" ht="24.95" hidden="1" customHeight="1">
      <c r="A1033" s="23">
        <v>823</v>
      </c>
      <c r="B1033" s="247"/>
      <c r="C1033" s="248"/>
      <c r="D1033" s="249" t="s">
        <v>712</v>
      </c>
      <c r="E1033" s="1878" t="s">
        <v>2108</v>
      </c>
      <c r="F1033" s="1879"/>
      <c r="G1033" s="1879"/>
      <c r="H1033" s="1880"/>
      <c r="I1033" s="1881" t="s">
        <v>2109</v>
      </c>
      <c r="J1033" s="1882"/>
      <c r="K1033" s="1882"/>
      <c r="L1033" s="1883"/>
      <c r="M1033" s="7" t="str">
        <f>(IF($E1155&lt;&gt;0,$M$2,IF($L1155&lt;&gt;0,$M$2,"")))</f>
        <v/>
      </c>
    </row>
    <row r="1034" spans="1:14" ht="54.95" hidden="1" customHeight="1" thickBot="1">
      <c r="A1034" s="23">
        <v>825</v>
      </c>
      <c r="B1034" s="250" t="s">
        <v>62</v>
      </c>
      <c r="C1034" s="251" t="s">
        <v>466</v>
      </c>
      <c r="D1034" s="252" t="s">
        <v>713</v>
      </c>
      <c r="E1034" s="1403" t="str">
        <f>$E$20</f>
        <v>Уточнен план                Общо</v>
      </c>
      <c r="F1034" s="1407" t="str">
        <f>$F$20</f>
        <v>държавни дейности</v>
      </c>
      <c r="G1034" s="1408" t="str">
        <f>$G$20</f>
        <v>местни дейности</v>
      </c>
      <c r="H1034" s="1409" t="str">
        <f>$H$20</f>
        <v>дофинансиране</v>
      </c>
      <c r="I1034" s="253" t="str">
        <f>$I$20</f>
        <v>държавни дейности -ОТЧЕТ</v>
      </c>
      <c r="J1034" s="254" t="str">
        <f>$J$20</f>
        <v>местни дейности - ОТЧЕТ</v>
      </c>
      <c r="K1034" s="255" t="str">
        <f>$K$20</f>
        <v>дофинансиране - ОТЧЕТ</v>
      </c>
      <c r="L1034" s="1735" t="str">
        <f>$L$20</f>
        <v>ОТЧЕТ                                    ОБЩО</v>
      </c>
      <c r="M1034" s="7" t="str">
        <f>(IF($E1155&lt;&gt;0,$M$2,IF($L1155&lt;&gt;0,$M$2,"")))</f>
        <v/>
      </c>
    </row>
    <row r="1035" spans="1:14" ht="18.75" hidden="1">
      <c r="A1035" s="23"/>
      <c r="B1035" s="258"/>
      <c r="C1035" s="259"/>
      <c r="D1035" s="260" t="s">
        <v>743</v>
      </c>
      <c r="E1035" s="1455" t="str">
        <f>$E$21</f>
        <v>(1)</v>
      </c>
      <c r="F1035" s="143" t="str">
        <f>$F$21</f>
        <v>(2)</v>
      </c>
      <c r="G1035" s="144" t="str">
        <f>$G$21</f>
        <v>(3)</v>
      </c>
      <c r="H1035" s="145" t="str">
        <f>$H$21</f>
        <v>(4)</v>
      </c>
      <c r="I1035" s="261" t="str">
        <f>$I$21</f>
        <v>(5)</v>
      </c>
      <c r="J1035" s="262" t="str">
        <f>$J$21</f>
        <v>(6)</v>
      </c>
      <c r="K1035" s="263" t="str">
        <f>$K$21</f>
        <v>(7)</v>
      </c>
      <c r="L1035" s="264" t="str">
        <f>$L$21</f>
        <v>(8)</v>
      </c>
      <c r="M1035" s="7" t="str">
        <f>(IF($E1155&lt;&gt;0,$M$2,IF($L1155&lt;&gt;0,$M$2,"")))</f>
        <v/>
      </c>
    </row>
    <row r="1036" spans="1:14" hidden="1">
      <c r="A1036" s="23"/>
      <c r="B1036" s="1451"/>
      <c r="C1036" s="1598" t="e">
        <f>VLOOKUP(D1036,OP_LIST2,2,FALSE)</f>
        <v>#N/A</v>
      </c>
      <c r="D1036" s="1458"/>
      <c r="E1036" s="389"/>
      <c r="F1036" s="1441"/>
      <c r="G1036" s="1442"/>
      <c r="H1036" s="1443"/>
      <c r="I1036" s="1441"/>
      <c r="J1036" s="1442"/>
      <c r="K1036" s="1443"/>
      <c r="L1036" s="1440"/>
      <c r="M1036" s="7" t="str">
        <f>(IF($E1155&lt;&gt;0,$M$2,IF($L1155&lt;&gt;0,$M$2,"")))</f>
        <v/>
      </c>
    </row>
    <row r="1037" spans="1:14" hidden="1">
      <c r="A1037" s="23"/>
      <c r="B1037" s="1454"/>
      <c r="C1037" s="1459">
        <f>VLOOKUP(D1038,EBK_DEIN2,2,FALSE)</f>
        <v>2239</v>
      </c>
      <c r="D1037" s="1458" t="s">
        <v>792</v>
      </c>
      <c r="E1037" s="389"/>
      <c r="F1037" s="1444"/>
      <c r="G1037" s="1445"/>
      <c r="H1037" s="1446"/>
      <c r="I1037" s="1444"/>
      <c r="J1037" s="1445"/>
      <c r="K1037" s="1446"/>
      <c r="L1037" s="1440"/>
      <c r="M1037" s="7" t="str">
        <f>(IF($E1155&lt;&gt;0,$M$2,IF($L1155&lt;&gt;0,$M$2,"")))</f>
        <v/>
      </c>
    </row>
    <row r="1038" spans="1:14" hidden="1">
      <c r="A1038" s="23"/>
      <c r="B1038" s="1450"/>
      <c r="C1038" s="1587">
        <f>+C1037</f>
        <v>2239</v>
      </c>
      <c r="D1038" s="1452" t="s">
        <v>421</v>
      </c>
      <c r="E1038" s="389"/>
      <c r="F1038" s="1444"/>
      <c r="G1038" s="1445"/>
      <c r="H1038" s="1446"/>
      <c r="I1038" s="1444"/>
      <c r="J1038" s="1445"/>
      <c r="K1038" s="1446"/>
      <c r="L1038" s="1440"/>
      <c r="M1038" s="7" t="str">
        <f>(IF($E1155&lt;&gt;0,$M$2,IF($L1155&lt;&gt;0,$M$2,"")))</f>
        <v/>
      </c>
    </row>
    <row r="1039" spans="1:14" hidden="1">
      <c r="A1039" s="23"/>
      <c r="B1039" s="1456"/>
      <c r="C1039" s="1453"/>
      <c r="D1039" s="1457" t="s">
        <v>714</v>
      </c>
      <c r="E1039" s="389"/>
      <c r="F1039" s="1447"/>
      <c r="G1039" s="1448"/>
      <c r="H1039" s="1449"/>
      <c r="I1039" s="1447"/>
      <c r="J1039" s="1448"/>
      <c r="K1039" s="1449"/>
      <c r="L1039" s="1440"/>
      <c r="M1039" s="7" t="str">
        <f>(IF($E1155&lt;&gt;0,$M$2,IF($L1155&lt;&gt;0,$M$2,"")))</f>
        <v/>
      </c>
    </row>
    <row r="1040" spans="1:14" hidden="1">
      <c r="A1040" s="23"/>
      <c r="B1040" s="272">
        <v>100</v>
      </c>
      <c r="C1040" s="1884" t="s">
        <v>744</v>
      </c>
      <c r="D1040" s="1885"/>
      <c r="E1040" s="273">
        <f t="shared" ref="E1040:L1040" si="236">SUM(E1041:E1042)</f>
        <v>0</v>
      </c>
      <c r="F1040" s="274">
        <f t="shared" si="236"/>
        <v>0</v>
      </c>
      <c r="G1040" s="275">
        <f t="shared" si="236"/>
        <v>0</v>
      </c>
      <c r="H1040" s="276">
        <f>SUM(H1041:H1042)</f>
        <v>0</v>
      </c>
      <c r="I1040" s="274">
        <f t="shared" si="236"/>
        <v>0</v>
      </c>
      <c r="J1040" s="275">
        <f t="shared" si="236"/>
        <v>0</v>
      </c>
      <c r="K1040" s="276">
        <f t="shared" si="236"/>
        <v>0</v>
      </c>
      <c r="L1040" s="273">
        <f t="shared" si="236"/>
        <v>0</v>
      </c>
      <c r="M1040" s="12" t="str">
        <f>(IF($E1040&lt;&gt;0,$M$2,IF($L1040&lt;&gt;0,$M$2,"")))</f>
        <v/>
      </c>
      <c r="N1040" s="13"/>
    </row>
    <row r="1041" spans="1:14" hidden="1">
      <c r="A1041" s="23"/>
      <c r="B1041" s="278"/>
      <c r="C1041" s="279">
        <v>101</v>
      </c>
      <c r="D1041" s="280" t="s">
        <v>745</v>
      </c>
      <c r="E1041" s="281">
        <f>F1041+G1041+H1041</f>
        <v>0</v>
      </c>
      <c r="F1041" s="152"/>
      <c r="G1041" s="153"/>
      <c r="H1041" s="1418"/>
      <c r="I1041" s="152"/>
      <c r="J1041" s="153"/>
      <c r="K1041" s="1418"/>
      <c r="L1041" s="281">
        <f>I1041+J1041+K1041</f>
        <v>0</v>
      </c>
      <c r="M1041" s="12" t="str">
        <f t="shared" ref="M1041:M1107" si="237">(IF($E1041&lt;&gt;0,$M$2,IF($L1041&lt;&gt;0,$M$2,"")))</f>
        <v/>
      </c>
      <c r="N1041" s="13"/>
    </row>
    <row r="1042" spans="1:14" hidden="1">
      <c r="A1042" s="10"/>
      <c r="B1042" s="278"/>
      <c r="C1042" s="285">
        <v>102</v>
      </c>
      <c r="D1042" s="286" t="s">
        <v>746</v>
      </c>
      <c r="E1042" s="287">
        <f>F1042+G1042+H1042</f>
        <v>0</v>
      </c>
      <c r="F1042" s="173"/>
      <c r="G1042" s="174"/>
      <c r="H1042" s="1421"/>
      <c r="I1042" s="173"/>
      <c r="J1042" s="174"/>
      <c r="K1042" s="1421"/>
      <c r="L1042" s="287">
        <f>I1042+J1042+K1042</f>
        <v>0</v>
      </c>
      <c r="M1042" s="12" t="str">
        <f t="shared" si="237"/>
        <v/>
      </c>
      <c r="N1042" s="13"/>
    </row>
    <row r="1043" spans="1:14" hidden="1">
      <c r="A1043" s="10"/>
      <c r="B1043" s="272">
        <v>200</v>
      </c>
      <c r="C1043" s="1864" t="s">
        <v>747</v>
      </c>
      <c r="D1043" s="1865"/>
      <c r="E1043" s="273">
        <f t="shared" ref="E1043:L1043" si="238">SUM(E1044:E1048)</f>
        <v>0</v>
      </c>
      <c r="F1043" s="274">
        <f t="shared" si="238"/>
        <v>0</v>
      </c>
      <c r="G1043" s="275">
        <f t="shared" si="238"/>
        <v>0</v>
      </c>
      <c r="H1043" s="276">
        <f>SUM(H1044:H1048)</f>
        <v>0</v>
      </c>
      <c r="I1043" s="274">
        <f t="shared" si="238"/>
        <v>0</v>
      </c>
      <c r="J1043" s="275">
        <f t="shared" si="238"/>
        <v>0</v>
      </c>
      <c r="K1043" s="276">
        <f t="shared" si="238"/>
        <v>0</v>
      </c>
      <c r="L1043" s="273">
        <f t="shared" si="238"/>
        <v>0</v>
      </c>
      <c r="M1043" s="12" t="str">
        <f t="shared" si="237"/>
        <v/>
      </c>
      <c r="N1043" s="13"/>
    </row>
    <row r="1044" spans="1:14" hidden="1">
      <c r="A1044" s="10"/>
      <c r="B1044" s="291"/>
      <c r="C1044" s="279">
        <v>201</v>
      </c>
      <c r="D1044" s="280" t="s">
        <v>748</v>
      </c>
      <c r="E1044" s="281">
        <f>F1044+G1044+H1044</f>
        <v>0</v>
      </c>
      <c r="F1044" s="152"/>
      <c r="G1044" s="153"/>
      <c r="H1044" s="1418"/>
      <c r="I1044" s="152"/>
      <c r="J1044" s="153"/>
      <c r="K1044" s="1418"/>
      <c r="L1044" s="281">
        <f>I1044+J1044+K1044</f>
        <v>0</v>
      </c>
      <c r="M1044" s="12" t="str">
        <f t="shared" si="237"/>
        <v/>
      </c>
      <c r="N1044" s="13"/>
    </row>
    <row r="1045" spans="1:14" hidden="1">
      <c r="A1045" s="10"/>
      <c r="B1045" s="292"/>
      <c r="C1045" s="293">
        <v>202</v>
      </c>
      <c r="D1045" s="294" t="s">
        <v>749</v>
      </c>
      <c r="E1045" s="295">
        <f>F1045+G1045+H1045</f>
        <v>0</v>
      </c>
      <c r="F1045" s="158"/>
      <c r="G1045" s="159"/>
      <c r="H1045" s="1420"/>
      <c r="I1045" s="158"/>
      <c r="J1045" s="159"/>
      <c r="K1045" s="1420"/>
      <c r="L1045" s="295">
        <f>I1045+J1045+K1045</f>
        <v>0</v>
      </c>
      <c r="M1045" s="12" t="str">
        <f t="shared" si="237"/>
        <v/>
      </c>
      <c r="N1045" s="13"/>
    </row>
    <row r="1046" spans="1:14" ht="31.5" hidden="1">
      <c r="A1046" s="10"/>
      <c r="B1046" s="299"/>
      <c r="C1046" s="293">
        <v>205</v>
      </c>
      <c r="D1046" s="294" t="s">
        <v>595</v>
      </c>
      <c r="E1046" s="295">
        <f>F1046+G1046+H1046</f>
        <v>0</v>
      </c>
      <c r="F1046" s="158"/>
      <c r="G1046" s="159"/>
      <c r="H1046" s="1420"/>
      <c r="I1046" s="158"/>
      <c r="J1046" s="159"/>
      <c r="K1046" s="1420"/>
      <c r="L1046" s="295">
        <f>I1046+J1046+K1046</f>
        <v>0</v>
      </c>
      <c r="M1046" s="12" t="str">
        <f t="shared" si="237"/>
        <v/>
      </c>
      <c r="N1046" s="13"/>
    </row>
    <row r="1047" spans="1:14" hidden="1">
      <c r="A1047" s="10"/>
      <c r="B1047" s="299"/>
      <c r="C1047" s="293">
        <v>208</v>
      </c>
      <c r="D1047" s="300" t="s">
        <v>596</v>
      </c>
      <c r="E1047" s="295">
        <f>F1047+G1047+H1047</f>
        <v>0</v>
      </c>
      <c r="F1047" s="158"/>
      <c r="G1047" s="159"/>
      <c r="H1047" s="1420"/>
      <c r="I1047" s="158"/>
      <c r="J1047" s="159"/>
      <c r="K1047" s="1420"/>
      <c r="L1047" s="295">
        <f>I1047+J1047+K1047</f>
        <v>0</v>
      </c>
      <c r="M1047" s="12" t="str">
        <f t="shared" si="237"/>
        <v/>
      </c>
      <c r="N1047" s="13"/>
    </row>
    <row r="1048" spans="1:14" hidden="1">
      <c r="A1048" s="10"/>
      <c r="B1048" s="291"/>
      <c r="C1048" s="285">
        <v>209</v>
      </c>
      <c r="D1048" s="301" t="s">
        <v>597</v>
      </c>
      <c r="E1048" s="287">
        <f>F1048+G1048+H1048</f>
        <v>0</v>
      </c>
      <c r="F1048" s="173"/>
      <c r="G1048" s="174"/>
      <c r="H1048" s="1421"/>
      <c r="I1048" s="173"/>
      <c r="J1048" s="174"/>
      <c r="K1048" s="1421"/>
      <c r="L1048" s="287">
        <f>I1048+J1048+K1048</f>
        <v>0</v>
      </c>
      <c r="M1048" s="12" t="str">
        <f t="shared" si="237"/>
        <v/>
      </c>
      <c r="N1048" s="13"/>
    </row>
    <row r="1049" spans="1:14" hidden="1">
      <c r="A1049" s="10"/>
      <c r="B1049" s="272">
        <v>500</v>
      </c>
      <c r="C1049" s="1866" t="s">
        <v>193</v>
      </c>
      <c r="D1049" s="1867"/>
      <c r="E1049" s="273">
        <f t="shared" ref="E1049:L1049" si="239">SUM(E1050:E1056)</f>
        <v>0</v>
      </c>
      <c r="F1049" s="274">
        <f t="shared" si="239"/>
        <v>0</v>
      </c>
      <c r="G1049" s="275">
        <f t="shared" si="239"/>
        <v>0</v>
      </c>
      <c r="H1049" s="276">
        <f>SUM(H1050:H1056)</f>
        <v>0</v>
      </c>
      <c r="I1049" s="274">
        <f t="shared" si="239"/>
        <v>0</v>
      </c>
      <c r="J1049" s="275">
        <f t="shared" si="239"/>
        <v>0</v>
      </c>
      <c r="K1049" s="276">
        <f t="shared" si="239"/>
        <v>0</v>
      </c>
      <c r="L1049" s="273">
        <f t="shared" si="239"/>
        <v>0</v>
      </c>
      <c r="M1049" s="12" t="str">
        <f t="shared" si="237"/>
        <v/>
      </c>
      <c r="N1049" s="13"/>
    </row>
    <row r="1050" spans="1:14" ht="18" hidden="1" customHeight="1">
      <c r="A1050" s="10"/>
      <c r="B1050" s="291"/>
      <c r="C1050" s="302">
        <v>551</v>
      </c>
      <c r="D1050" s="303" t="s">
        <v>194</v>
      </c>
      <c r="E1050" s="281">
        <f t="shared" ref="E1050:E1057" si="240">F1050+G1050+H1050</f>
        <v>0</v>
      </c>
      <c r="F1050" s="152"/>
      <c r="G1050" s="153"/>
      <c r="H1050" s="1418"/>
      <c r="I1050" s="152"/>
      <c r="J1050" s="153"/>
      <c r="K1050" s="1418"/>
      <c r="L1050" s="281">
        <f t="shared" ref="L1050:L1057" si="241">I1050+J1050+K1050</f>
        <v>0</v>
      </c>
      <c r="M1050" s="12" t="str">
        <f t="shared" si="237"/>
        <v/>
      </c>
      <c r="N1050" s="13"/>
    </row>
    <row r="1051" spans="1:14" hidden="1">
      <c r="A1051" s="10"/>
      <c r="B1051" s="291"/>
      <c r="C1051" s="304">
        <v>552</v>
      </c>
      <c r="D1051" s="305" t="s">
        <v>909</v>
      </c>
      <c r="E1051" s="295">
        <f t="shared" si="240"/>
        <v>0</v>
      </c>
      <c r="F1051" s="158"/>
      <c r="G1051" s="159"/>
      <c r="H1051" s="1420"/>
      <c r="I1051" s="158"/>
      <c r="J1051" s="159"/>
      <c r="K1051" s="1420"/>
      <c r="L1051" s="295">
        <f t="shared" si="241"/>
        <v>0</v>
      </c>
      <c r="M1051" s="12" t="str">
        <f t="shared" si="237"/>
        <v/>
      </c>
      <c r="N1051" s="13"/>
    </row>
    <row r="1052" spans="1:14" hidden="1">
      <c r="A1052" s="10"/>
      <c r="B1052" s="306"/>
      <c r="C1052" s="304">
        <v>558</v>
      </c>
      <c r="D1052" s="307" t="s">
        <v>871</v>
      </c>
      <c r="E1052" s="295">
        <f>F1052+G1052+H1052</f>
        <v>0</v>
      </c>
      <c r="F1052" s="488">
        <v>0</v>
      </c>
      <c r="G1052" s="489">
        <v>0</v>
      </c>
      <c r="H1052" s="160">
        <v>0</v>
      </c>
      <c r="I1052" s="488">
        <v>0</v>
      </c>
      <c r="J1052" s="489">
        <v>0</v>
      </c>
      <c r="K1052" s="160">
        <v>0</v>
      </c>
      <c r="L1052" s="295">
        <f>I1052+J1052+K1052</f>
        <v>0</v>
      </c>
      <c r="M1052" s="12" t="str">
        <f t="shared" si="237"/>
        <v/>
      </c>
      <c r="N1052" s="13"/>
    </row>
    <row r="1053" spans="1:14" hidden="1">
      <c r="A1053" s="10"/>
      <c r="B1053" s="306"/>
      <c r="C1053" s="304">
        <v>560</v>
      </c>
      <c r="D1053" s="307" t="s">
        <v>195</v>
      </c>
      <c r="E1053" s="295">
        <f t="shared" si="240"/>
        <v>0</v>
      </c>
      <c r="F1053" s="158"/>
      <c r="G1053" s="159"/>
      <c r="H1053" s="1420"/>
      <c r="I1053" s="158"/>
      <c r="J1053" s="159"/>
      <c r="K1053" s="1420"/>
      <c r="L1053" s="295">
        <f t="shared" si="241"/>
        <v>0</v>
      </c>
      <c r="M1053" s="12" t="str">
        <f t="shared" si="237"/>
        <v/>
      </c>
      <c r="N1053" s="13"/>
    </row>
    <row r="1054" spans="1:14" hidden="1">
      <c r="A1054" s="10"/>
      <c r="B1054" s="306"/>
      <c r="C1054" s="304">
        <v>580</v>
      </c>
      <c r="D1054" s="305" t="s">
        <v>196</v>
      </c>
      <c r="E1054" s="295">
        <f t="shared" si="240"/>
        <v>0</v>
      </c>
      <c r="F1054" s="158"/>
      <c r="G1054" s="159"/>
      <c r="H1054" s="1420"/>
      <c r="I1054" s="158"/>
      <c r="J1054" s="159"/>
      <c r="K1054" s="1420"/>
      <c r="L1054" s="295">
        <f t="shared" si="241"/>
        <v>0</v>
      </c>
      <c r="M1054" s="12" t="str">
        <f t="shared" si="237"/>
        <v/>
      </c>
      <c r="N1054" s="13"/>
    </row>
    <row r="1055" spans="1:14" hidden="1">
      <c r="A1055" s="10"/>
      <c r="B1055" s="291"/>
      <c r="C1055" s="304">
        <v>588</v>
      </c>
      <c r="D1055" s="305" t="s">
        <v>873</v>
      </c>
      <c r="E1055" s="295">
        <f>F1055+G1055+H1055</f>
        <v>0</v>
      </c>
      <c r="F1055" s="488">
        <v>0</v>
      </c>
      <c r="G1055" s="489">
        <v>0</v>
      </c>
      <c r="H1055" s="160">
        <v>0</v>
      </c>
      <c r="I1055" s="488">
        <v>0</v>
      </c>
      <c r="J1055" s="489">
        <v>0</v>
      </c>
      <c r="K1055" s="160">
        <v>0</v>
      </c>
      <c r="L1055" s="295">
        <f>I1055+J1055+K1055</f>
        <v>0</v>
      </c>
      <c r="M1055" s="12" t="str">
        <f t="shared" si="237"/>
        <v/>
      </c>
      <c r="N1055" s="13"/>
    </row>
    <row r="1056" spans="1:14" ht="31.5" hidden="1">
      <c r="A1056" s="10"/>
      <c r="B1056" s="291"/>
      <c r="C1056" s="308">
        <v>590</v>
      </c>
      <c r="D1056" s="309" t="s">
        <v>197</v>
      </c>
      <c r="E1056" s="287">
        <f t="shared" si="240"/>
        <v>0</v>
      </c>
      <c r="F1056" s="173"/>
      <c r="G1056" s="174"/>
      <c r="H1056" s="1421"/>
      <c r="I1056" s="173"/>
      <c r="J1056" s="174"/>
      <c r="K1056" s="1421"/>
      <c r="L1056" s="287">
        <f t="shared" si="241"/>
        <v>0</v>
      </c>
      <c r="M1056" s="12" t="str">
        <f t="shared" si="237"/>
        <v/>
      </c>
      <c r="N1056" s="13"/>
    </row>
    <row r="1057" spans="1:14" hidden="1">
      <c r="A1057" s="22">
        <v>5</v>
      </c>
      <c r="B1057" s="272">
        <v>800</v>
      </c>
      <c r="C1057" s="1868" t="s">
        <v>198</v>
      </c>
      <c r="D1057" s="1869"/>
      <c r="E1057" s="310">
        <f t="shared" si="240"/>
        <v>0</v>
      </c>
      <c r="F1057" s="1422"/>
      <c r="G1057" s="1423"/>
      <c r="H1057" s="1424"/>
      <c r="I1057" s="1422"/>
      <c r="J1057" s="1423"/>
      <c r="K1057" s="1424"/>
      <c r="L1057" s="310">
        <f t="shared" si="241"/>
        <v>0</v>
      </c>
      <c r="M1057" s="12" t="str">
        <f t="shared" si="237"/>
        <v/>
      </c>
      <c r="N1057" s="13"/>
    </row>
    <row r="1058" spans="1:14" hidden="1">
      <c r="A1058" s="23">
        <v>10</v>
      </c>
      <c r="B1058" s="272">
        <v>1000</v>
      </c>
      <c r="C1058" s="1864" t="s">
        <v>199</v>
      </c>
      <c r="D1058" s="1865"/>
      <c r="E1058" s="310">
        <f t="shared" ref="E1058:L1058" si="242">SUM(E1059:E1075)</f>
        <v>0</v>
      </c>
      <c r="F1058" s="274">
        <f t="shared" si="242"/>
        <v>0</v>
      </c>
      <c r="G1058" s="275">
        <f t="shared" si="242"/>
        <v>0</v>
      </c>
      <c r="H1058" s="276">
        <f>SUM(H1059:H1075)</f>
        <v>0</v>
      </c>
      <c r="I1058" s="274">
        <f t="shared" si="242"/>
        <v>0</v>
      </c>
      <c r="J1058" s="275">
        <f t="shared" si="242"/>
        <v>0</v>
      </c>
      <c r="K1058" s="276">
        <f t="shared" si="242"/>
        <v>0</v>
      </c>
      <c r="L1058" s="310">
        <f t="shared" si="242"/>
        <v>0</v>
      </c>
      <c r="M1058" s="12" t="str">
        <f t="shared" si="237"/>
        <v/>
      </c>
      <c r="N1058" s="13"/>
    </row>
    <row r="1059" spans="1:14" hidden="1">
      <c r="A1059" s="23">
        <v>15</v>
      </c>
      <c r="B1059" s="292"/>
      <c r="C1059" s="279">
        <v>1011</v>
      </c>
      <c r="D1059" s="311" t="s">
        <v>200</v>
      </c>
      <c r="E1059" s="281">
        <f t="shared" ref="E1059:E1075" si="243">F1059+G1059+H1059</f>
        <v>0</v>
      </c>
      <c r="F1059" s="152"/>
      <c r="G1059" s="153"/>
      <c r="H1059" s="1418"/>
      <c r="I1059" s="152"/>
      <c r="J1059" s="153"/>
      <c r="K1059" s="1418"/>
      <c r="L1059" s="281">
        <f t="shared" ref="L1059:L1075" si="244">I1059+J1059+K1059</f>
        <v>0</v>
      </c>
      <c r="M1059" s="12" t="str">
        <f t="shared" si="237"/>
        <v/>
      </c>
      <c r="N1059" s="13"/>
    </row>
    <row r="1060" spans="1:14" hidden="1">
      <c r="A1060" s="22">
        <v>35</v>
      </c>
      <c r="B1060" s="292"/>
      <c r="C1060" s="293">
        <v>1012</v>
      </c>
      <c r="D1060" s="294" t="s">
        <v>201</v>
      </c>
      <c r="E1060" s="295">
        <f t="shared" si="243"/>
        <v>0</v>
      </c>
      <c r="F1060" s="158"/>
      <c r="G1060" s="159"/>
      <c r="H1060" s="1420"/>
      <c r="I1060" s="158"/>
      <c r="J1060" s="159"/>
      <c r="K1060" s="1420"/>
      <c r="L1060" s="295">
        <f t="shared" si="244"/>
        <v>0</v>
      </c>
      <c r="M1060" s="12" t="str">
        <f t="shared" si="237"/>
        <v/>
      </c>
      <c r="N1060" s="13"/>
    </row>
    <row r="1061" spans="1:14" hidden="1">
      <c r="A1061" s="23">
        <v>40</v>
      </c>
      <c r="B1061" s="292"/>
      <c r="C1061" s="293">
        <v>1013</v>
      </c>
      <c r="D1061" s="294" t="s">
        <v>202</v>
      </c>
      <c r="E1061" s="295">
        <f t="shared" si="243"/>
        <v>0</v>
      </c>
      <c r="F1061" s="158"/>
      <c r="G1061" s="159"/>
      <c r="H1061" s="1420"/>
      <c r="I1061" s="158"/>
      <c r="J1061" s="159"/>
      <c r="K1061" s="1420"/>
      <c r="L1061" s="295">
        <f t="shared" si="244"/>
        <v>0</v>
      </c>
      <c r="M1061" s="12" t="str">
        <f t="shared" si="237"/>
        <v/>
      </c>
      <c r="N1061" s="13"/>
    </row>
    <row r="1062" spans="1:14" hidden="1">
      <c r="A1062" s="23">
        <v>45</v>
      </c>
      <c r="B1062" s="292"/>
      <c r="C1062" s="293">
        <v>1014</v>
      </c>
      <c r="D1062" s="294" t="s">
        <v>203</v>
      </c>
      <c r="E1062" s="295">
        <f t="shared" si="243"/>
        <v>0</v>
      </c>
      <c r="F1062" s="158"/>
      <c r="G1062" s="159"/>
      <c r="H1062" s="1420"/>
      <c r="I1062" s="158"/>
      <c r="J1062" s="159"/>
      <c r="K1062" s="1420"/>
      <c r="L1062" s="295">
        <f t="shared" si="244"/>
        <v>0</v>
      </c>
      <c r="M1062" s="12" t="str">
        <f t="shared" si="237"/>
        <v/>
      </c>
      <c r="N1062" s="13"/>
    </row>
    <row r="1063" spans="1:14" hidden="1">
      <c r="A1063" s="23">
        <v>50</v>
      </c>
      <c r="B1063" s="292"/>
      <c r="C1063" s="293">
        <v>1015</v>
      </c>
      <c r="D1063" s="294" t="s">
        <v>204</v>
      </c>
      <c r="E1063" s="295">
        <f t="shared" si="243"/>
        <v>0</v>
      </c>
      <c r="F1063" s="158"/>
      <c r="G1063" s="159"/>
      <c r="H1063" s="1420"/>
      <c r="I1063" s="158"/>
      <c r="J1063" s="159"/>
      <c r="K1063" s="1420"/>
      <c r="L1063" s="295">
        <f t="shared" si="244"/>
        <v>0</v>
      </c>
      <c r="M1063" s="12" t="str">
        <f t="shared" si="237"/>
        <v/>
      </c>
      <c r="N1063" s="13"/>
    </row>
    <row r="1064" spans="1:14" hidden="1">
      <c r="A1064" s="23">
        <v>55</v>
      </c>
      <c r="B1064" s="292"/>
      <c r="C1064" s="312">
        <v>1016</v>
      </c>
      <c r="D1064" s="313" t="s">
        <v>205</v>
      </c>
      <c r="E1064" s="314">
        <f t="shared" si="243"/>
        <v>0</v>
      </c>
      <c r="F1064" s="164"/>
      <c r="G1064" s="165"/>
      <c r="H1064" s="1419"/>
      <c r="I1064" s="164"/>
      <c r="J1064" s="165"/>
      <c r="K1064" s="1419"/>
      <c r="L1064" s="314">
        <f t="shared" si="244"/>
        <v>0</v>
      </c>
      <c r="M1064" s="12" t="str">
        <f t="shared" si="237"/>
        <v/>
      </c>
      <c r="N1064" s="13"/>
    </row>
    <row r="1065" spans="1:14" hidden="1">
      <c r="A1065" s="23">
        <v>60</v>
      </c>
      <c r="B1065" s="278"/>
      <c r="C1065" s="318">
        <v>1020</v>
      </c>
      <c r="D1065" s="319" t="s">
        <v>206</v>
      </c>
      <c r="E1065" s="320">
        <f t="shared" si="243"/>
        <v>0</v>
      </c>
      <c r="F1065" s="454"/>
      <c r="G1065" s="455"/>
      <c r="H1065" s="1428"/>
      <c r="I1065" s="454"/>
      <c r="J1065" s="455"/>
      <c r="K1065" s="1428"/>
      <c r="L1065" s="320">
        <f t="shared" si="244"/>
        <v>0</v>
      </c>
      <c r="M1065" s="12" t="str">
        <f t="shared" si="237"/>
        <v/>
      </c>
      <c r="N1065" s="13"/>
    </row>
    <row r="1066" spans="1:14" hidden="1">
      <c r="A1066" s="22">
        <v>65</v>
      </c>
      <c r="B1066" s="292"/>
      <c r="C1066" s="324">
        <v>1030</v>
      </c>
      <c r="D1066" s="325" t="s">
        <v>207</v>
      </c>
      <c r="E1066" s="326">
        <f t="shared" si="243"/>
        <v>0</v>
      </c>
      <c r="F1066" s="449"/>
      <c r="G1066" s="450"/>
      <c r="H1066" s="1425"/>
      <c r="I1066" s="449"/>
      <c r="J1066" s="450"/>
      <c r="K1066" s="1425"/>
      <c r="L1066" s="326">
        <f t="shared" si="244"/>
        <v>0</v>
      </c>
      <c r="M1066" s="12" t="str">
        <f t="shared" si="237"/>
        <v/>
      </c>
      <c r="N1066" s="13"/>
    </row>
    <row r="1067" spans="1:14" hidden="1">
      <c r="A1067" s="23">
        <v>70</v>
      </c>
      <c r="B1067" s="292"/>
      <c r="C1067" s="318">
        <v>1051</v>
      </c>
      <c r="D1067" s="331" t="s">
        <v>208</v>
      </c>
      <c r="E1067" s="320">
        <f t="shared" si="243"/>
        <v>0</v>
      </c>
      <c r="F1067" s="454"/>
      <c r="G1067" s="455"/>
      <c r="H1067" s="1428"/>
      <c r="I1067" s="454"/>
      <c r="J1067" s="455"/>
      <c r="K1067" s="1428"/>
      <c r="L1067" s="320">
        <f t="shared" si="244"/>
        <v>0</v>
      </c>
      <c r="M1067" s="12" t="str">
        <f t="shared" si="237"/>
        <v/>
      </c>
      <c r="N1067" s="13"/>
    </row>
    <row r="1068" spans="1:14" hidden="1">
      <c r="A1068" s="23">
        <v>75</v>
      </c>
      <c r="B1068" s="292"/>
      <c r="C1068" s="293">
        <v>1052</v>
      </c>
      <c r="D1068" s="294" t="s">
        <v>209</v>
      </c>
      <c r="E1068" s="295">
        <f t="shared" si="243"/>
        <v>0</v>
      </c>
      <c r="F1068" s="158"/>
      <c r="G1068" s="159"/>
      <c r="H1068" s="1420"/>
      <c r="I1068" s="158"/>
      <c r="J1068" s="159"/>
      <c r="K1068" s="1420"/>
      <c r="L1068" s="295">
        <f t="shared" si="244"/>
        <v>0</v>
      </c>
      <c r="M1068" s="12" t="str">
        <f t="shared" si="237"/>
        <v/>
      </c>
      <c r="N1068" s="13"/>
    </row>
    <row r="1069" spans="1:14" hidden="1">
      <c r="A1069" s="23">
        <v>80</v>
      </c>
      <c r="B1069" s="292"/>
      <c r="C1069" s="324">
        <v>1053</v>
      </c>
      <c r="D1069" s="325" t="s">
        <v>874</v>
      </c>
      <c r="E1069" s="326">
        <f t="shared" si="243"/>
        <v>0</v>
      </c>
      <c r="F1069" s="449"/>
      <c r="G1069" s="450"/>
      <c r="H1069" s="1425"/>
      <c r="I1069" s="449"/>
      <c r="J1069" s="450"/>
      <c r="K1069" s="1425"/>
      <c r="L1069" s="326">
        <f t="shared" si="244"/>
        <v>0</v>
      </c>
      <c r="M1069" s="12" t="str">
        <f t="shared" si="237"/>
        <v/>
      </c>
      <c r="N1069" s="13"/>
    </row>
    <row r="1070" spans="1:14" hidden="1">
      <c r="A1070" s="23">
        <v>80</v>
      </c>
      <c r="B1070" s="292"/>
      <c r="C1070" s="318">
        <v>1062</v>
      </c>
      <c r="D1070" s="319" t="s">
        <v>210</v>
      </c>
      <c r="E1070" s="320">
        <f t="shared" si="243"/>
        <v>0</v>
      </c>
      <c r="F1070" s="454"/>
      <c r="G1070" s="455"/>
      <c r="H1070" s="1428"/>
      <c r="I1070" s="454"/>
      <c r="J1070" s="455"/>
      <c r="K1070" s="1428"/>
      <c r="L1070" s="320">
        <f t="shared" si="244"/>
        <v>0</v>
      </c>
      <c r="M1070" s="12" t="str">
        <f t="shared" si="237"/>
        <v/>
      </c>
      <c r="N1070" s="13"/>
    </row>
    <row r="1071" spans="1:14" hidden="1">
      <c r="A1071" s="23">
        <v>85</v>
      </c>
      <c r="B1071" s="292"/>
      <c r="C1071" s="324">
        <v>1063</v>
      </c>
      <c r="D1071" s="332" t="s">
        <v>801</v>
      </c>
      <c r="E1071" s="326">
        <f t="shared" si="243"/>
        <v>0</v>
      </c>
      <c r="F1071" s="449"/>
      <c r="G1071" s="450"/>
      <c r="H1071" s="1425"/>
      <c r="I1071" s="449"/>
      <c r="J1071" s="450"/>
      <c r="K1071" s="1425"/>
      <c r="L1071" s="326">
        <f t="shared" si="244"/>
        <v>0</v>
      </c>
      <c r="M1071" s="12" t="str">
        <f t="shared" si="237"/>
        <v/>
      </c>
      <c r="N1071" s="13"/>
    </row>
    <row r="1072" spans="1:14" hidden="1">
      <c r="A1072" s="23">
        <v>90</v>
      </c>
      <c r="B1072" s="292"/>
      <c r="C1072" s="333">
        <v>1069</v>
      </c>
      <c r="D1072" s="334" t="s">
        <v>211</v>
      </c>
      <c r="E1072" s="335">
        <f t="shared" si="243"/>
        <v>0</v>
      </c>
      <c r="F1072" s="600"/>
      <c r="G1072" s="601"/>
      <c r="H1072" s="1427"/>
      <c r="I1072" s="600"/>
      <c r="J1072" s="601"/>
      <c r="K1072" s="1427"/>
      <c r="L1072" s="335">
        <f t="shared" si="244"/>
        <v>0</v>
      </c>
      <c r="M1072" s="12" t="str">
        <f t="shared" si="237"/>
        <v/>
      </c>
      <c r="N1072" s="13"/>
    </row>
    <row r="1073" spans="1:14" hidden="1">
      <c r="A1073" s="23">
        <v>90</v>
      </c>
      <c r="B1073" s="278"/>
      <c r="C1073" s="318">
        <v>1091</v>
      </c>
      <c r="D1073" s="331" t="s">
        <v>910</v>
      </c>
      <c r="E1073" s="320">
        <f t="shared" si="243"/>
        <v>0</v>
      </c>
      <c r="F1073" s="454"/>
      <c r="G1073" s="455"/>
      <c r="H1073" s="1428"/>
      <c r="I1073" s="454"/>
      <c r="J1073" s="455"/>
      <c r="K1073" s="1428"/>
      <c r="L1073" s="320">
        <f t="shared" si="244"/>
        <v>0</v>
      </c>
      <c r="M1073" s="12" t="str">
        <f t="shared" si="237"/>
        <v/>
      </c>
      <c r="N1073" s="13"/>
    </row>
    <row r="1074" spans="1:14" hidden="1">
      <c r="A1074" s="22">
        <v>115</v>
      </c>
      <c r="B1074" s="292"/>
      <c r="C1074" s="293">
        <v>1092</v>
      </c>
      <c r="D1074" s="294" t="s">
        <v>305</v>
      </c>
      <c r="E1074" s="295">
        <f t="shared" si="243"/>
        <v>0</v>
      </c>
      <c r="F1074" s="158"/>
      <c r="G1074" s="159"/>
      <c r="H1074" s="1420"/>
      <c r="I1074" s="158"/>
      <c r="J1074" s="159"/>
      <c r="K1074" s="1420"/>
      <c r="L1074" s="295">
        <f t="shared" si="244"/>
        <v>0</v>
      </c>
      <c r="M1074" s="12" t="str">
        <f t="shared" si="237"/>
        <v/>
      </c>
      <c r="N1074" s="13"/>
    </row>
    <row r="1075" spans="1:14" hidden="1">
      <c r="A1075" s="22">
        <v>125</v>
      </c>
      <c r="B1075" s="292"/>
      <c r="C1075" s="285">
        <v>1098</v>
      </c>
      <c r="D1075" s="339" t="s">
        <v>212</v>
      </c>
      <c r="E1075" s="287">
        <f t="shared" si="243"/>
        <v>0</v>
      </c>
      <c r="F1075" s="173"/>
      <c r="G1075" s="174"/>
      <c r="H1075" s="1421"/>
      <c r="I1075" s="173"/>
      <c r="J1075" s="174"/>
      <c r="K1075" s="1421"/>
      <c r="L1075" s="287">
        <f t="shared" si="244"/>
        <v>0</v>
      </c>
      <c r="M1075" s="12" t="str">
        <f t="shared" si="237"/>
        <v/>
      </c>
      <c r="N1075" s="13"/>
    </row>
    <row r="1076" spans="1:14" hidden="1">
      <c r="A1076" s="23">
        <v>130</v>
      </c>
      <c r="B1076" s="272">
        <v>1900</v>
      </c>
      <c r="C1076" s="1856" t="s">
        <v>272</v>
      </c>
      <c r="D1076" s="1857"/>
      <c r="E1076" s="310">
        <f t="shared" ref="E1076:L1076" si="245">SUM(E1077:E1079)</f>
        <v>0</v>
      </c>
      <c r="F1076" s="274">
        <f t="shared" si="245"/>
        <v>0</v>
      </c>
      <c r="G1076" s="275">
        <f t="shared" si="245"/>
        <v>0</v>
      </c>
      <c r="H1076" s="276">
        <f>SUM(H1077:H1079)</f>
        <v>0</v>
      </c>
      <c r="I1076" s="274">
        <f t="shared" si="245"/>
        <v>0</v>
      </c>
      <c r="J1076" s="275">
        <f t="shared" si="245"/>
        <v>0</v>
      </c>
      <c r="K1076" s="276">
        <f t="shared" si="245"/>
        <v>0</v>
      </c>
      <c r="L1076" s="310">
        <f t="shared" si="245"/>
        <v>0</v>
      </c>
      <c r="M1076" s="12" t="str">
        <f t="shared" si="237"/>
        <v/>
      </c>
      <c r="N1076" s="13"/>
    </row>
    <row r="1077" spans="1:14" hidden="1">
      <c r="A1077" s="23">
        <v>135</v>
      </c>
      <c r="B1077" s="292"/>
      <c r="C1077" s="279">
        <v>1901</v>
      </c>
      <c r="D1077" s="340" t="s">
        <v>911</v>
      </c>
      <c r="E1077" s="281">
        <f>F1077+G1077+H1077</f>
        <v>0</v>
      </c>
      <c r="F1077" s="152"/>
      <c r="G1077" s="153"/>
      <c r="H1077" s="1418"/>
      <c r="I1077" s="152"/>
      <c r="J1077" s="153"/>
      <c r="K1077" s="1418"/>
      <c r="L1077" s="281">
        <f>I1077+J1077+K1077</f>
        <v>0</v>
      </c>
      <c r="M1077" s="12" t="str">
        <f t="shared" si="237"/>
        <v/>
      </c>
      <c r="N1077" s="13"/>
    </row>
    <row r="1078" spans="1:14" hidden="1">
      <c r="A1078" s="23">
        <v>140</v>
      </c>
      <c r="B1078" s="341"/>
      <c r="C1078" s="293">
        <v>1981</v>
      </c>
      <c r="D1078" s="342" t="s">
        <v>912</v>
      </c>
      <c r="E1078" s="295">
        <f>F1078+G1078+H1078</f>
        <v>0</v>
      </c>
      <c r="F1078" s="158"/>
      <c r="G1078" s="159"/>
      <c r="H1078" s="1420"/>
      <c r="I1078" s="158"/>
      <c r="J1078" s="159"/>
      <c r="K1078" s="1420"/>
      <c r="L1078" s="295">
        <f>I1078+J1078+K1078</f>
        <v>0</v>
      </c>
      <c r="M1078" s="12" t="str">
        <f t="shared" si="237"/>
        <v/>
      </c>
      <c r="N1078" s="13"/>
    </row>
    <row r="1079" spans="1:14" hidden="1">
      <c r="A1079" s="23">
        <v>145</v>
      </c>
      <c r="B1079" s="292"/>
      <c r="C1079" s="285">
        <v>1991</v>
      </c>
      <c r="D1079" s="343" t="s">
        <v>913</v>
      </c>
      <c r="E1079" s="287">
        <f>F1079+G1079+H1079</f>
        <v>0</v>
      </c>
      <c r="F1079" s="173"/>
      <c r="G1079" s="174"/>
      <c r="H1079" s="1421"/>
      <c r="I1079" s="173"/>
      <c r="J1079" s="174"/>
      <c r="K1079" s="1421"/>
      <c r="L1079" s="287">
        <f>I1079+J1079+K1079</f>
        <v>0</v>
      </c>
      <c r="M1079" s="12" t="str">
        <f t="shared" si="237"/>
        <v/>
      </c>
      <c r="N1079" s="13"/>
    </row>
    <row r="1080" spans="1:14" hidden="1">
      <c r="A1080" s="23">
        <v>150</v>
      </c>
      <c r="B1080" s="272">
        <v>2100</v>
      </c>
      <c r="C1080" s="1856" t="s">
        <v>722</v>
      </c>
      <c r="D1080" s="1857"/>
      <c r="E1080" s="310">
        <f t="shared" ref="E1080:L1080" si="246">SUM(E1081:E1085)</f>
        <v>0</v>
      </c>
      <c r="F1080" s="274">
        <f t="shared" si="246"/>
        <v>0</v>
      </c>
      <c r="G1080" s="275">
        <f t="shared" si="246"/>
        <v>0</v>
      </c>
      <c r="H1080" s="276">
        <f>SUM(H1081:H1085)</f>
        <v>0</v>
      </c>
      <c r="I1080" s="274">
        <f t="shared" si="246"/>
        <v>0</v>
      </c>
      <c r="J1080" s="275">
        <f t="shared" si="246"/>
        <v>0</v>
      </c>
      <c r="K1080" s="276">
        <f t="shared" si="246"/>
        <v>0</v>
      </c>
      <c r="L1080" s="310">
        <f t="shared" si="246"/>
        <v>0</v>
      </c>
      <c r="M1080" s="12" t="str">
        <f t="shared" si="237"/>
        <v/>
      </c>
      <c r="N1080" s="13"/>
    </row>
    <row r="1081" spans="1:14" hidden="1">
      <c r="A1081" s="23">
        <v>155</v>
      </c>
      <c r="B1081" s="292"/>
      <c r="C1081" s="279">
        <v>2110</v>
      </c>
      <c r="D1081" s="344" t="s">
        <v>213</v>
      </c>
      <c r="E1081" s="281">
        <f>F1081+G1081+H1081</f>
        <v>0</v>
      </c>
      <c r="F1081" s="152"/>
      <c r="G1081" s="153"/>
      <c r="H1081" s="1418"/>
      <c r="I1081" s="152"/>
      <c r="J1081" s="153"/>
      <c r="K1081" s="1418"/>
      <c r="L1081" s="281">
        <f>I1081+J1081+K1081</f>
        <v>0</v>
      </c>
      <c r="M1081" s="12" t="str">
        <f t="shared" si="237"/>
        <v/>
      </c>
      <c r="N1081" s="13"/>
    </row>
    <row r="1082" spans="1:14" hidden="1">
      <c r="A1082" s="23">
        <v>160</v>
      </c>
      <c r="B1082" s="341"/>
      <c r="C1082" s="293">
        <v>2120</v>
      </c>
      <c r="D1082" s="300" t="s">
        <v>214</v>
      </c>
      <c r="E1082" s="295">
        <f>F1082+G1082+H1082</f>
        <v>0</v>
      </c>
      <c r="F1082" s="158"/>
      <c r="G1082" s="159"/>
      <c r="H1082" s="1420"/>
      <c r="I1082" s="158"/>
      <c r="J1082" s="159"/>
      <c r="K1082" s="1420"/>
      <c r="L1082" s="295">
        <f>I1082+J1082+K1082</f>
        <v>0</v>
      </c>
      <c r="M1082" s="12" t="str">
        <f t="shared" si="237"/>
        <v/>
      </c>
      <c r="N1082" s="13"/>
    </row>
    <row r="1083" spans="1:14" hidden="1">
      <c r="A1083" s="23">
        <v>165</v>
      </c>
      <c r="B1083" s="341"/>
      <c r="C1083" s="293">
        <v>2125</v>
      </c>
      <c r="D1083" s="300" t="s">
        <v>215</v>
      </c>
      <c r="E1083" s="295">
        <f>F1083+G1083+H1083</f>
        <v>0</v>
      </c>
      <c r="F1083" s="488">
        <v>0</v>
      </c>
      <c r="G1083" s="489">
        <v>0</v>
      </c>
      <c r="H1083" s="160">
        <v>0</v>
      </c>
      <c r="I1083" s="488">
        <v>0</v>
      </c>
      <c r="J1083" s="489">
        <v>0</v>
      </c>
      <c r="K1083" s="160">
        <v>0</v>
      </c>
      <c r="L1083" s="295">
        <f>I1083+J1083+K1083</f>
        <v>0</v>
      </c>
      <c r="M1083" s="12" t="str">
        <f t="shared" si="237"/>
        <v/>
      </c>
      <c r="N1083" s="13"/>
    </row>
    <row r="1084" spans="1:14" hidden="1">
      <c r="A1084" s="23">
        <v>175</v>
      </c>
      <c r="B1084" s="291"/>
      <c r="C1084" s="293">
        <v>2140</v>
      </c>
      <c r="D1084" s="300" t="s">
        <v>216</v>
      </c>
      <c r="E1084" s="295">
        <f>F1084+G1084+H1084</f>
        <v>0</v>
      </c>
      <c r="F1084" s="488">
        <v>0</v>
      </c>
      <c r="G1084" s="489">
        <v>0</v>
      </c>
      <c r="H1084" s="160">
        <v>0</v>
      </c>
      <c r="I1084" s="488">
        <v>0</v>
      </c>
      <c r="J1084" s="489">
        <v>0</v>
      </c>
      <c r="K1084" s="160">
        <v>0</v>
      </c>
      <c r="L1084" s="295">
        <f>I1084+J1084+K1084</f>
        <v>0</v>
      </c>
      <c r="M1084" s="12" t="str">
        <f t="shared" si="237"/>
        <v/>
      </c>
      <c r="N1084" s="13"/>
    </row>
    <row r="1085" spans="1:14" hidden="1">
      <c r="A1085" s="23">
        <v>180</v>
      </c>
      <c r="B1085" s="292"/>
      <c r="C1085" s="285">
        <v>2190</v>
      </c>
      <c r="D1085" s="345" t="s">
        <v>217</v>
      </c>
      <c r="E1085" s="287">
        <f>F1085+G1085+H1085</f>
        <v>0</v>
      </c>
      <c r="F1085" s="173"/>
      <c r="G1085" s="174"/>
      <c r="H1085" s="1421"/>
      <c r="I1085" s="173"/>
      <c r="J1085" s="174"/>
      <c r="K1085" s="1421"/>
      <c r="L1085" s="287">
        <f>I1085+J1085+K1085</f>
        <v>0</v>
      </c>
      <c r="M1085" s="12" t="str">
        <f t="shared" si="237"/>
        <v/>
      </c>
      <c r="N1085" s="13"/>
    </row>
    <row r="1086" spans="1:14" hidden="1">
      <c r="A1086" s="23">
        <v>185</v>
      </c>
      <c r="B1086" s="272">
        <v>2200</v>
      </c>
      <c r="C1086" s="1856" t="s">
        <v>218</v>
      </c>
      <c r="D1086" s="1857"/>
      <c r="E1086" s="310">
        <f t="shared" ref="E1086:L1086" si="247">SUM(E1087:E1088)</f>
        <v>0</v>
      </c>
      <c r="F1086" s="274">
        <f t="shared" si="247"/>
        <v>0</v>
      </c>
      <c r="G1086" s="275">
        <f t="shared" si="247"/>
        <v>0</v>
      </c>
      <c r="H1086" s="276">
        <f>SUM(H1087:H1088)</f>
        <v>0</v>
      </c>
      <c r="I1086" s="274">
        <f t="shared" si="247"/>
        <v>0</v>
      </c>
      <c r="J1086" s="275">
        <f t="shared" si="247"/>
        <v>0</v>
      </c>
      <c r="K1086" s="276">
        <f t="shared" si="247"/>
        <v>0</v>
      </c>
      <c r="L1086" s="310">
        <f t="shared" si="247"/>
        <v>0</v>
      </c>
      <c r="M1086" s="12" t="str">
        <f t="shared" si="237"/>
        <v/>
      </c>
      <c r="N1086" s="13"/>
    </row>
    <row r="1087" spans="1:14" hidden="1">
      <c r="A1087" s="23">
        <v>190</v>
      </c>
      <c r="B1087" s="292"/>
      <c r="C1087" s="279">
        <v>2221</v>
      </c>
      <c r="D1087" s="280" t="s">
        <v>306</v>
      </c>
      <c r="E1087" s="281">
        <f t="shared" ref="E1087:E1092" si="248">F1087+G1087+H1087</f>
        <v>0</v>
      </c>
      <c r="F1087" s="152"/>
      <c r="G1087" s="153"/>
      <c r="H1087" s="1418"/>
      <c r="I1087" s="152"/>
      <c r="J1087" s="153"/>
      <c r="K1087" s="1418"/>
      <c r="L1087" s="281">
        <f t="shared" ref="L1087:L1092" si="249">I1087+J1087+K1087</f>
        <v>0</v>
      </c>
      <c r="M1087" s="12" t="str">
        <f t="shared" si="237"/>
        <v/>
      </c>
      <c r="N1087" s="13"/>
    </row>
    <row r="1088" spans="1:14" hidden="1">
      <c r="A1088" s="23">
        <v>200</v>
      </c>
      <c r="B1088" s="292"/>
      <c r="C1088" s="285">
        <v>2224</v>
      </c>
      <c r="D1088" s="286" t="s">
        <v>219</v>
      </c>
      <c r="E1088" s="287">
        <f t="shared" si="248"/>
        <v>0</v>
      </c>
      <c r="F1088" s="173"/>
      <c r="G1088" s="174"/>
      <c r="H1088" s="1421"/>
      <c r="I1088" s="173"/>
      <c r="J1088" s="174"/>
      <c r="K1088" s="1421"/>
      <c r="L1088" s="287">
        <f t="shared" si="249"/>
        <v>0</v>
      </c>
      <c r="M1088" s="12" t="str">
        <f t="shared" si="237"/>
        <v/>
      </c>
      <c r="N1088" s="13"/>
    </row>
    <row r="1089" spans="1:14" hidden="1">
      <c r="A1089" s="23">
        <v>200</v>
      </c>
      <c r="B1089" s="272">
        <v>2500</v>
      </c>
      <c r="C1089" s="1856" t="s">
        <v>220</v>
      </c>
      <c r="D1089" s="1857"/>
      <c r="E1089" s="310">
        <f t="shared" si="248"/>
        <v>0</v>
      </c>
      <c r="F1089" s="1422"/>
      <c r="G1089" s="1423"/>
      <c r="H1089" s="1424"/>
      <c r="I1089" s="1422"/>
      <c r="J1089" s="1423"/>
      <c r="K1089" s="1424"/>
      <c r="L1089" s="310">
        <f t="shared" si="249"/>
        <v>0</v>
      </c>
      <c r="M1089" s="12" t="str">
        <f t="shared" si="237"/>
        <v/>
      </c>
      <c r="N1089" s="13"/>
    </row>
    <row r="1090" spans="1:14" hidden="1">
      <c r="A1090" s="23">
        <v>205</v>
      </c>
      <c r="B1090" s="272">
        <v>2600</v>
      </c>
      <c r="C1090" s="1862" t="s">
        <v>221</v>
      </c>
      <c r="D1090" s="1863"/>
      <c r="E1090" s="310">
        <f t="shared" si="248"/>
        <v>0</v>
      </c>
      <c r="F1090" s="1422"/>
      <c r="G1090" s="1423"/>
      <c r="H1090" s="1424"/>
      <c r="I1090" s="1422"/>
      <c r="J1090" s="1423"/>
      <c r="K1090" s="1424"/>
      <c r="L1090" s="310">
        <f t="shared" si="249"/>
        <v>0</v>
      </c>
      <c r="M1090" s="12" t="str">
        <f t="shared" si="237"/>
        <v/>
      </c>
      <c r="N1090" s="13"/>
    </row>
    <row r="1091" spans="1:14" hidden="1">
      <c r="A1091" s="23">
        <v>210</v>
      </c>
      <c r="B1091" s="272">
        <v>2700</v>
      </c>
      <c r="C1091" s="1862" t="s">
        <v>222</v>
      </c>
      <c r="D1091" s="1863"/>
      <c r="E1091" s="310">
        <f t="shared" si="248"/>
        <v>0</v>
      </c>
      <c r="F1091" s="1422"/>
      <c r="G1091" s="1423"/>
      <c r="H1091" s="1424"/>
      <c r="I1091" s="1422"/>
      <c r="J1091" s="1423"/>
      <c r="K1091" s="1424"/>
      <c r="L1091" s="310">
        <f t="shared" si="249"/>
        <v>0</v>
      </c>
      <c r="M1091" s="12" t="str">
        <f t="shared" si="237"/>
        <v/>
      </c>
      <c r="N1091" s="13"/>
    </row>
    <row r="1092" spans="1:14" ht="36" hidden="1" customHeight="1">
      <c r="A1092" s="23">
        <v>215</v>
      </c>
      <c r="B1092" s="272">
        <v>2800</v>
      </c>
      <c r="C1092" s="1862" t="s">
        <v>1660</v>
      </c>
      <c r="D1092" s="1863"/>
      <c r="E1092" s="310">
        <f t="shared" si="248"/>
        <v>0</v>
      </c>
      <c r="F1092" s="1422"/>
      <c r="G1092" s="1423"/>
      <c r="H1092" s="1424"/>
      <c r="I1092" s="1422"/>
      <c r="J1092" s="1423"/>
      <c r="K1092" s="1424"/>
      <c r="L1092" s="310">
        <f t="shared" si="249"/>
        <v>0</v>
      </c>
      <c r="M1092" s="12" t="str">
        <f t="shared" si="237"/>
        <v/>
      </c>
      <c r="N1092" s="13"/>
    </row>
    <row r="1093" spans="1:14" hidden="1">
      <c r="A1093" s="22">
        <v>220</v>
      </c>
      <c r="B1093" s="272">
        <v>2900</v>
      </c>
      <c r="C1093" s="1856" t="s">
        <v>223</v>
      </c>
      <c r="D1093" s="1857"/>
      <c r="E1093" s="310">
        <f>SUM(E1094:E1101)</f>
        <v>0</v>
      </c>
      <c r="F1093" s="274">
        <f>SUM(F1094:F1101)</f>
        <v>0</v>
      </c>
      <c r="G1093" s="274">
        <f t="shared" ref="G1093:L1093" si="250">SUM(G1094:G1101)</f>
        <v>0</v>
      </c>
      <c r="H1093" s="274">
        <f t="shared" si="250"/>
        <v>0</v>
      </c>
      <c r="I1093" s="274">
        <f t="shared" si="250"/>
        <v>0</v>
      </c>
      <c r="J1093" s="274">
        <f t="shared" si="250"/>
        <v>0</v>
      </c>
      <c r="K1093" s="274">
        <f t="shared" si="250"/>
        <v>0</v>
      </c>
      <c r="L1093" s="274">
        <f t="shared" si="250"/>
        <v>0</v>
      </c>
      <c r="M1093" s="12" t="str">
        <f t="shared" si="237"/>
        <v/>
      </c>
      <c r="N1093" s="13"/>
    </row>
    <row r="1094" spans="1:14" hidden="1">
      <c r="A1094" s="23">
        <v>225</v>
      </c>
      <c r="B1094" s="346"/>
      <c r="C1094" s="279">
        <v>2910</v>
      </c>
      <c r="D1094" s="347" t="s">
        <v>2048</v>
      </c>
      <c r="E1094" s="281">
        <f>F1094+G1094+H1094</f>
        <v>0</v>
      </c>
      <c r="F1094" s="152"/>
      <c r="G1094" s="153"/>
      <c r="H1094" s="1418"/>
      <c r="I1094" s="152"/>
      <c r="J1094" s="153"/>
      <c r="K1094" s="1418"/>
      <c r="L1094" s="281">
        <f>I1094+J1094+K1094</f>
        <v>0</v>
      </c>
      <c r="M1094" s="12" t="str">
        <f t="shared" si="237"/>
        <v/>
      </c>
      <c r="N1094" s="13"/>
    </row>
    <row r="1095" spans="1:14" hidden="1">
      <c r="A1095" s="23">
        <v>230</v>
      </c>
      <c r="B1095" s="346"/>
      <c r="C1095" s="279">
        <v>2920</v>
      </c>
      <c r="D1095" s="347" t="s">
        <v>224</v>
      </c>
      <c r="E1095" s="281">
        <f t="shared" ref="E1095:E1101" si="251">F1095+G1095+H1095</f>
        <v>0</v>
      </c>
      <c r="F1095" s="152"/>
      <c r="G1095" s="153"/>
      <c r="H1095" s="1418"/>
      <c r="I1095" s="152"/>
      <c r="J1095" s="153"/>
      <c r="K1095" s="1418"/>
      <c r="L1095" s="281">
        <f t="shared" ref="L1095:L1101" si="252">I1095+J1095+K1095</f>
        <v>0</v>
      </c>
      <c r="M1095" s="12" t="str">
        <f t="shared" si="237"/>
        <v/>
      </c>
      <c r="N1095" s="13"/>
    </row>
    <row r="1096" spans="1:14" ht="31.5" hidden="1">
      <c r="A1096" s="23">
        <v>245</v>
      </c>
      <c r="B1096" s="346"/>
      <c r="C1096" s="324">
        <v>2969</v>
      </c>
      <c r="D1096" s="348" t="s">
        <v>225</v>
      </c>
      <c r="E1096" s="326">
        <f t="shared" si="251"/>
        <v>0</v>
      </c>
      <c r="F1096" s="449"/>
      <c r="G1096" s="450"/>
      <c r="H1096" s="1425"/>
      <c r="I1096" s="449"/>
      <c r="J1096" s="450"/>
      <c r="K1096" s="1425"/>
      <c r="L1096" s="326">
        <f t="shared" si="252"/>
        <v>0</v>
      </c>
      <c r="M1096" s="12" t="str">
        <f t="shared" si="237"/>
        <v/>
      </c>
      <c r="N1096" s="13"/>
    </row>
    <row r="1097" spans="1:14" ht="31.5" hidden="1">
      <c r="A1097" s="22">
        <v>220</v>
      </c>
      <c r="B1097" s="346"/>
      <c r="C1097" s="349">
        <v>2970</v>
      </c>
      <c r="D1097" s="350" t="s">
        <v>226</v>
      </c>
      <c r="E1097" s="351">
        <f t="shared" si="251"/>
        <v>0</v>
      </c>
      <c r="F1097" s="636"/>
      <c r="G1097" s="637"/>
      <c r="H1097" s="1426"/>
      <c r="I1097" s="636"/>
      <c r="J1097" s="637"/>
      <c r="K1097" s="1426"/>
      <c r="L1097" s="351">
        <f t="shared" si="252"/>
        <v>0</v>
      </c>
      <c r="M1097" s="12" t="str">
        <f t="shared" si="237"/>
        <v/>
      </c>
      <c r="N1097" s="13"/>
    </row>
    <row r="1098" spans="1:14" hidden="1">
      <c r="A1098" s="23">
        <v>225</v>
      </c>
      <c r="B1098" s="346"/>
      <c r="C1098" s="333">
        <v>2989</v>
      </c>
      <c r="D1098" s="355" t="s">
        <v>227</v>
      </c>
      <c r="E1098" s="335">
        <f t="shared" si="251"/>
        <v>0</v>
      </c>
      <c r="F1098" s="600"/>
      <c r="G1098" s="601"/>
      <c r="H1098" s="1427"/>
      <c r="I1098" s="600"/>
      <c r="J1098" s="601"/>
      <c r="K1098" s="1427"/>
      <c r="L1098" s="335">
        <f t="shared" si="252"/>
        <v>0</v>
      </c>
      <c r="M1098" s="12" t="str">
        <f t="shared" si="237"/>
        <v/>
      </c>
      <c r="N1098" s="13"/>
    </row>
    <row r="1099" spans="1:14" hidden="1">
      <c r="A1099" s="23">
        <v>230</v>
      </c>
      <c r="B1099" s="292"/>
      <c r="C1099" s="318">
        <v>2990</v>
      </c>
      <c r="D1099" s="356" t="s">
        <v>2067</v>
      </c>
      <c r="E1099" s="320">
        <f>F1099+G1099+H1099</f>
        <v>0</v>
      </c>
      <c r="F1099" s="454"/>
      <c r="G1099" s="455"/>
      <c r="H1099" s="1428"/>
      <c r="I1099" s="454"/>
      <c r="J1099" s="455"/>
      <c r="K1099" s="1428"/>
      <c r="L1099" s="320">
        <f>I1099+J1099+K1099</f>
        <v>0</v>
      </c>
      <c r="M1099" s="12" t="str">
        <f t="shared" si="237"/>
        <v/>
      </c>
      <c r="N1099" s="13"/>
    </row>
    <row r="1100" spans="1:14" hidden="1">
      <c r="A1100" s="23">
        <v>235</v>
      </c>
      <c r="B1100" s="292"/>
      <c r="C1100" s="318">
        <v>2991</v>
      </c>
      <c r="D1100" s="356" t="s">
        <v>228</v>
      </c>
      <c r="E1100" s="320">
        <f t="shared" si="251"/>
        <v>0</v>
      </c>
      <c r="F1100" s="454"/>
      <c r="G1100" s="455"/>
      <c r="H1100" s="1428"/>
      <c r="I1100" s="454"/>
      <c r="J1100" s="455"/>
      <c r="K1100" s="1428"/>
      <c r="L1100" s="320">
        <f t="shared" si="252"/>
        <v>0</v>
      </c>
      <c r="M1100" s="12" t="str">
        <f t="shared" si="237"/>
        <v/>
      </c>
      <c r="N1100" s="13"/>
    </row>
    <row r="1101" spans="1:14" hidden="1">
      <c r="A1101" s="23">
        <v>240</v>
      </c>
      <c r="B1101" s="292"/>
      <c r="C1101" s="285">
        <v>2992</v>
      </c>
      <c r="D1101" s="357" t="s">
        <v>229</v>
      </c>
      <c r="E1101" s="287">
        <f t="shared" si="251"/>
        <v>0</v>
      </c>
      <c r="F1101" s="173"/>
      <c r="G1101" s="174"/>
      <c r="H1101" s="1421"/>
      <c r="I1101" s="173"/>
      <c r="J1101" s="174"/>
      <c r="K1101" s="1421"/>
      <c r="L1101" s="287">
        <f t="shared" si="252"/>
        <v>0</v>
      </c>
      <c r="M1101" s="12" t="str">
        <f t="shared" si="237"/>
        <v/>
      </c>
      <c r="N1101" s="13"/>
    </row>
    <row r="1102" spans="1:14" hidden="1">
      <c r="A1102" s="23">
        <v>245</v>
      </c>
      <c r="B1102" s="272">
        <v>3300</v>
      </c>
      <c r="C1102" s="358" t="s">
        <v>2098</v>
      </c>
      <c r="D1102" s="1773"/>
      <c r="E1102" s="310">
        <f t="shared" ref="E1102:L1102" si="253">SUM(E1103:E1107)</f>
        <v>0</v>
      </c>
      <c r="F1102" s="274">
        <f t="shared" si="253"/>
        <v>0</v>
      </c>
      <c r="G1102" s="275">
        <f t="shared" si="253"/>
        <v>0</v>
      </c>
      <c r="H1102" s="276">
        <f t="shared" si="253"/>
        <v>0</v>
      </c>
      <c r="I1102" s="274">
        <f t="shared" si="253"/>
        <v>0</v>
      </c>
      <c r="J1102" s="275">
        <f t="shared" si="253"/>
        <v>0</v>
      </c>
      <c r="K1102" s="276">
        <f t="shared" si="253"/>
        <v>0</v>
      </c>
      <c r="L1102" s="310">
        <f t="shared" si="253"/>
        <v>0</v>
      </c>
      <c r="M1102" s="12" t="str">
        <f t="shared" si="237"/>
        <v/>
      </c>
      <c r="N1102" s="13"/>
    </row>
    <row r="1103" spans="1:14" hidden="1">
      <c r="A1103" s="22">
        <v>250</v>
      </c>
      <c r="B1103" s="291"/>
      <c r="C1103" s="279">
        <v>3301</v>
      </c>
      <c r="D1103" s="359" t="s">
        <v>230</v>
      </c>
      <c r="E1103" s="281">
        <f t="shared" ref="E1103:E1110" si="254">F1103+G1103+H1103</f>
        <v>0</v>
      </c>
      <c r="F1103" s="486">
        <v>0</v>
      </c>
      <c r="G1103" s="487">
        <v>0</v>
      </c>
      <c r="H1103" s="154">
        <v>0</v>
      </c>
      <c r="I1103" s="486">
        <v>0</v>
      </c>
      <c r="J1103" s="487">
        <v>0</v>
      </c>
      <c r="K1103" s="154">
        <v>0</v>
      </c>
      <c r="L1103" s="281">
        <f t="shared" ref="L1103:L1110" si="255">I1103+J1103+K1103</f>
        <v>0</v>
      </c>
      <c r="M1103" s="12" t="str">
        <f t="shared" si="237"/>
        <v/>
      </c>
      <c r="N1103" s="13"/>
    </row>
    <row r="1104" spans="1:14" hidden="1">
      <c r="A1104" s="23">
        <v>255</v>
      </c>
      <c r="B1104" s="291"/>
      <c r="C1104" s="293">
        <v>3302</v>
      </c>
      <c r="D1104" s="360" t="s">
        <v>715</v>
      </c>
      <c r="E1104" s="295">
        <f t="shared" si="254"/>
        <v>0</v>
      </c>
      <c r="F1104" s="488">
        <v>0</v>
      </c>
      <c r="G1104" s="489">
        <v>0</v>
      </c>
      <c r="H1104" s="160">
        <v>0</v>
      </c>
      <c r="I1104" s="488">
        <v>0</v>
      </c>
      <c r="J1104" s="489">
        <v>0</v>
      </c>
      <c r="K1104" s="160">
        <v>0</v>
      </c>
      <c r="L1104" s="295">
        <f t="shared" si="255"/>
        <v>0</v>
      </c>
      <c r="M1104" s="12" t="str">
        <f t="shared" si="237"/>
        <v/>
      </c>
      <c r="N1104" s="13"/>
    </row>
    <row r="1105" spans="1:14" hidden="1">
      <c r="A1105" s="23">
        <v>265</v>
      </c>
      <c r="B1105" s="291"/>
      <c r="C1105" s="293">
        <v>3303</v>
      </c>
      <c r="D1105" s="360" t="s">
        <v>231</v>
      </c>
      <c r="E1105" s="295">
        <f t="shared" si="254"/>
        <v>0</v>
      </c>
      <c r="F1105" s="488">
        <v>0</v>
      </c>
      <c r="G1105" s="489">
        <v>0</v>
      </c>
      <c r="H1105" s="160">
        <v>0</v>
      </c>
      <c r="I1105" s="488">
        <v>0</v>
      </c>
      <c r="J1105" s="489">
        <v>0</v>
      </c>
      <c r="K1105" s="160">
        <v>0</v>
      </c>
      <c r="L1105" s="295">
        <f t="shared" si="255"/>
        <v>0</v>
      </c>
      <c r="M1105" s="12" t="str">
        <f t="shared" si="237"/>
        <v/>
      </c>
      <c r="N1105" s="13"/>
    </row>
    <row r="1106" spans="1:14" hidden="1">
      <c r="A1106" s="22">
        <v>270</v>
      </c>
      <c r="B1106" s="291"/>
      <c r="C1106" s="293">
        <v>3304</v>
      </c>
      <c r="D1106" s="360" t="s">
        <v>232</v>
      </c>
      <c r="E1106" s="295">
        <f t="shared" si="254"/>
        <v>0</v>
      </c>
      <c r="F1106" s="488">
        <v>0</v>
      </c>
      <c r="G1106" s="489">
        <v>0</v>
      </c>
      <c r="H1106" s="160">
        <v>0</v>
      </c>
      <c r="I1106" s="488">
        <v>0</v>
      </c>
      <c r="J1106" s="489">
        <v>0</v>
      </c>
      <c r="K1106" s="160">
        <v>0</v>
      </c>
      <c r="L1106" s="295">
        <f t="shared" si="255"/>
        <v>0</v>
      </c>
      <c r="M1106" s="12" t="str">
        <f t="shared" si="237"/>
        <v/>
      </c>
      <c r="N1106" s="13"/>
    </row>
    <row r="1107" spans="1:14" ht="31.5" hidden="1">
      <c r="A1107" s="22">
        <v>290</v>
      </c>
      <c r="B1107" s="291"/>
      <c r="C1107" s="285">
        <v>3306</v>
      </c>
      <c r="D1107" s="361" t="s">
        <v>1657</v>
      </c>
      <c r="E1107" s="287">
        <f t="shared" si="254"/>
        <v>0</v>
      </c>
      <c r="F1107" s="490">
        <v>0</v>
      </c>
      <c r="G1107" s="491">
        <v>0</v>
      </c>
      <c r="H1107" s="175">
        <v>0</v>
      </c>
      <c r="I1107" s="490">
        <v>0</v>
      </c>
      <c r="J1107" s="491">
        <v>0</v>
      </c>
      <c r="K1107" s="175">
        <v>0</v>
      </c>
      <c r="L1107" s="287">
        <f t="shared" si="255"/>
        <v>0</v>
      </c>
      <c r="M1107" s="12" t="str">
        <f t="shared" si="237"/>
        <v/>
      </c>
      <c r="N1107" s="13"/>
    </row>
    <row r="1108" spans="1:14" hidden="1">
      <c r="A1108" s="39">
        <v>320</v>
      </c>
      <c r="B1108" s="272">
        <v>3900</v>
      </c>
      <c r="C1108" s="1856" t="s">
        <v>233</v>
      </c>
      <c r="D1108" s="1857"/>
      <c r="E1108" s="310">
        <f t="shared" si="254"/>
        <v>0</v>
      </c>
      <c r="F1108" s="1471">
        <v>0</v>
      </c>
      <c r="G1108" s="1472">
        <v>0</v>
      </c>
      <c r="H1108" s="1473">
        <v>0</v>
      </c>
      <c r="I1108" s="1471">
        <v>0</v>
      </c>
      <c r="J1108" s="1472">
        <v>0</v>
      </c>
      <c r="K1108" s="1473">
        <v>0</v>
      </c>
      <c r="L1108" s="310">
        <f t="shared" si="255"/>
        <v>0</v>
      </c>
      <c r="M1108" s="12" t="str">
        <f t="shared" ref="M1108:M1154" si="256">(IF($E1108&lt;&gt;0,$M$2,IF($L1108&lt;&gt;0,$M$2,"")))</f>
        <v/>
      </c>
      <c r="N1108" s="13"/>
    </row>
    <row r="1109" spans="1:14" hidden="1">
      <c r="A1109" s="22">
        <v>330</v>
      </c>
      <c r="B1109" s="272">
        <v>4000</v>
      </c>
      <c r="C1109" s="1856" t="s">
        <v>234</v>
      </c>
      <c r="D1109" s="1857"/>
      <c r="E1109" s="310">
        <f t="shared" si="254"/>
        <v>0</v>
      </c>
      <c r="F1109" s="1422"/>
      <c r="G1109" s="1423"/>
      <c r="H1109" s="1424"/>
      <c r="I1109" s="1422"/>
      <c r="J1109" s="1423"/>
      <c r="K1109" s="1424"/>
      <c r="L1109" s="310">
        <f t="shared" si="255"/>
        <v>0</v>
      </c>
      <c r="M1109" s="12" t="str">
        <f t="shared" si="256"/>
        <v/>
      </c>
      <c r="N1109" s="13"/>
    </row>
    <row r="1110" spans="1:14" hidden="1">
      <c r="A1110" s="22">
        <v>350</v>
      </c>
      <c r="B1110" s="272">
        <v>4100</v>
      </c>
      <c r="C1110" s="1856" t="s">
        <v>235</v>
      </c>
      <c r="D1110" s="1857"/>
      <c r="E1110" s="310">
        <f t="shared" si="254"/>
        <v>0</v>
      </c>
      <c r="F1110" s="1472">
        <v>0</v>
      </c>
      <c r="G1110" s="1472">
        <v>0</v>
      </c>
      <c r="H1110" s="1473">
        <v>0</v>
      </c>
      <c r="I1110" s="1771">
        <v>0</v>
      </c>
      <c r="J1110" s="1472">
        <v>0</v>
      </c>
      <c r="K1110" s="1472">
        <v>0</v>
      </c>
      <c r="L1110" s="310">
        <f t="shared" si="255"/>
        <v>0</v>
      </c>
      <c r="M1110" s="12" t="str">
        <f t="shared" si="256"/>
        <v/>
      </c>
      <c r="N1110" s="13"/>
    </row>
    <row r="1111" spans="1:14" hidden="1">
      <c r="A1111" s="23">
        <v>355</v>
      </c>
      <c r="B1111" s="272">
        <v>4200</v>
      </c>
      <c r="C1111" s="1856" t="s">
        <v>236</v>
      </c>
      <c r="D1111" s="1857"/>
      <c r="E1111" s="310">
        <f t="shared" ref="E1111:L1111" si="257">SUM(E1112:E1117)</f>
        <v>0</v>
      </c>
      <c r="F1111" s="274">
        <f t="shared" si="257"/>
        <v>0</v>
      </c>
      <c r="G1111" s="275">
        <f t="shared" si="257"/>
        <v>0</v>
      </c>
      <c r="H1111" s="276">
        <f>SUM(H1112:H1117)</f>
        <v>0</v>
      </c>
      <c r="I1111" s="274">
        <f t="shared" si="257"/>
        <v>0</v>
      </c>
      <c r="J1111" s="275">
        <f t="shared" si="257"/>
        <v>0</v>
      </c>
      <c r="K1111" s="276">
        <f t="shared" si="257"/>
        <v>0</v>
      </c>
      <c r="L1111" s="310">
        <f t="shared" si="257"/>
        <v>0</v>
      </c>
      <c r="M1111" s="12" t="str">
        <f t="shared" si="256"/>
        <v/>
      </c>
      <c r="N1111" s="13"/>
    </row>
    <row r="1112" spans="1:14" hidden="1">
      <c r="A1112" s="23">
        <v>355</v>
      </c>
      <c r="B1112" s="362"/>
      <c r="C1112" s="279">
        <v>4201</v>
      </c>
      <c r="D1112" s="280" t="s">
        <v>237</v>
      </c>
      <c r="E1112" s="281">
        <f t="shared" ref="E1112:E1117" si="258">F1112+G1112+H1112</f>
        <v>0</v>
      </c>
      <c r="F1112" s="152"/>
      <c r="G1112" s="153"/>
      <c r="H1112" s="1418"/>
      <c r="I1112" s="152"/>
      <c r="J1112" s="153"/>
      <c r="K1112" s="1418"/>
      <c r="L1112" s="281">
        <f t="shared" ref="L1112:L1117" si="259">I1112+J1112+K1112</f>
        <v>0</v>
      </c>
      <c r="M1112" s="12" t="str">
        <f t="shared" si="256"/>
        <v/>
      </c>
      <c r="N1112" s="13"/>
    </row>
    <row r="1113" spans="1:14" hidden="1">
      <c r="A1113" s="23">
        <v>375</v>
      </c>
      <c r="B1113" s="362"/>
      <c r="C1113" s="293">
        <v>4202</v>
      </c>
      <c r="D1113" s="363" t="s">
        <v>238</v>
      </c>
      <c r="E1113" s="295">
        <f t="shared" si="258"/>
        <v>0</v>
      </c>
      <c r="F1113" s="158"/>
      <c r="G1113" s="159"/>
      <c r="H1113" s="1420"/>
      <c r="I1113" s="158"/>
      <c r="J1113" s="159"/>
      <c r="K1113" s="1420"/>
      <c r="L1113" s="295">
        <f t="shared" si="259"/>
        <v>0</v>
      </c>
      <c r="M1113" s="12" t="str">
        <f t="shared" si="256"/>
        <v/>
      </c>
      <c r="N1113" s="13"/>
    </row>
    <row r="1114" spans="1:14" hidden="1">
      <c r="A1114" s="23">
        <v>380</v>
      </c>
      <c r="B1114" s="362"/>
      <c r="C1114" s="293">
        <v>4214</v>
      </c>
      <c r="D1114" s="363" t="s">
        <v>239</v>
      </c>
      <c r="E1114" s="295">
        <f t="shared" si="258"/>
        <v>0</v>
      </c>
      <c r="F1114" s="158"/>
      <c r="G1114" s="159"/>
      <c r="H1114" s="1420"/>
      <c r="I1114" s="158"/>
      <c r="J1114" s="159"/>
      <c r="K1114" s="1420"/>
      <c r="L1114" s="295">
        <f t="shared" si="259"/>
        <v>0</v>
      </c>
      <c r="M1114" s="12" t="str">
        <f t="shared" si="256"/>
        <v/>
      </c>
      <c r="N1114" s="13"/>
    </row>
    <row r="1115" spans="1:14" hidden="1">
      <c r="A1115" s="23">
        <v>385</v>
      </c>
      <c r="B1115" s="362"/>
      <c r="C1115" s="293">
        <v>4217</v>
      </c>
      <c r="D1115" s="363" t="s">
        <v>240</v>
      </c>
      <c r="E1115" s="295">
        <f t="shared" si="258"/>
        <v>0</v>
      </c>
      <c r="F1115" s="158"/>
      <c r="G1115" s="159"/>
      <c r="H1115" s="1420"/>
      <c r="I1115" s="158"/>
      <c r="J1115" s="159"/>
      <c r="K1115" s="1420"/>
      <c r="L1115" s="295">
        <f t="shared" si="259"/>
        <v>0</v>
      </c>
      <c r="M1115" s="12" t="str">
        <f t="shared" si="256"/>
        <v/>
      </c>
      <c r="N1115" s="13"/>
    </row>
    <row r="1116" spans="1:14" hidden="1">
      <c r="A1116" s="23">
        <v>390</v>
      </c>
      <c r="B1116" s="362"/>
      <c r="C1116" s="293">
        <v>4218</v>
      </c>
      <c r="D1116" s="294" t="s">
        <v>241</v>
      </c>
      <c r="E1116" s="295">
        <f t="shared" si="258"/>
        <v>0</v>
      </c>
      <c r="F1116" s="158"/>
      <c r="G1116" s="159"/>
      <c r="H1116" s="1420"/>
      <c r="I1116" s="158"/>
      <c r="J1116" s="159"/>
      <c r="K1116" s="1420"/>
      <c r="L1116" s="295">
        <f t="shared" si="259"/>
        <v>0</v>
      </c>
      <c r="M1116" s="12" t="str">
        <f t="shared" si="256"/>
        <v/>
      </c>
      <c r="N1116" s="13"/>
    </row>
    <row r="1117" spans="1:14" hidden="1">
      <c r="A1117" s="23">
        <v>390</v>
      </c>
      <c r="B1117" s="362"/>
      <c r="C1117" s="285">
        <v>4219</v>
      </c>
      <c r="D1117" s="343" t="s">
        <v>242</v>
      </c>
      <c r="E1117" s="287">
        <f t="shared" si="258"/>
        <v>0</v>
      </c>
      <c r="F1117" s="173"/>
      <c r="G1117" s="174"/>
      <c r="H1117" s="1421"/>
      <c r="I1117" s="173"/>
      <c r="J1117" s="174"/>
      <c r="K1117" s="1421"/>
      <c r="L1117" s="287">
        <f t="shared" si="259"/>
        <v>0</v>
      </c>
      <c r="M1117" s="12" t="str">
        <f t="shared" si="256"/>
        <v/>
      </c>
      <c r="N1117" s="13"/>
    </row>
    <row r="1118" spans="1:14" hidden="1">
      <c r="A1118" s="23">
        <v>395</v>
      </c>
      <c r="B1118" s="272">
        <v>4300</v>
      </c>
      <c r="C1118" s="1856" t="s">
        <v>1661</v>
      </c>
      <c r="D1118" s="1857"/>
      <c r="E1118" s="310">
        <f t="shared" ref="E1118:L1118" si="260">SUM(E1119:E1121)</f>
        <v>0</v>
      </c>
      <c r="F1118" s="274">
        <f t="shared" si="260"/>
        <v>0</v>
      </c>
      <c r="G1118" s="275">
        <f t="shared" si="260"/>
        <v>0</v>
      </c>
      <c r="H1118" s="276">
        <f>SUM(H1119:H1121)</f>
        <v>0</v>
      </c>
      <c r="I1118" s="274">
        <f t="shared" si="260"/>
        <v>0</v>
      </c>
      <c r="J1118" s="275">
        <f t="shared" si="260"/>
        <v>0</v>
      </c>
      <c r="K1118" s="276">
        <f t="shared" si="260"/>
        <v>0</v>
      </c>
      <c r="L1118" s="310">
        <f t="shared" si="260"/>
        <v>0</v>
      </c>
      <c r="M1118" s="12" t="str">
        <f t="shared" si="256"/>
        <v/>
      </c>
      <c r="N1118" s="13"/>
    </row>
    <row r="1119" spans="1:14" hidden="1">
      <c r="A1119" s="18">
        <v>397</v>
      </c>
      <c r="B1119" s="362"/>
      <c r="C1119" s="279">
        <v>4301</v>
      </c>
      <c r="D1119" s="311" t="s">
        <v>243</v>
      </c>
      <c r="E1119" s="281">
        <f t="shared" ref="E1119:E1124" si="261">F1119+G1119+H1119</f>
        <v>0</v>
      </c>
      <c r="F1119" s="152"/>
      <c r="G1119" s="153"/>
      <c r="H1119" s="1418"/>
      <c r="I1119" s="152"/>
      <c r="J1119" s="153"/>
      <c r="K1119" s="1418"/>
      <c r="L1119" s="281">
        <f t="shared" ref="L1119:L1124" si="262">I1119+J1119+K1119</f>
        <v>0</v>
      </c>
      <c r="M1119" s="12" t="str">
        <f t="shared" si="256"/>
        <v/>
      </c>
      <c r="N1119" s="13"/>
    </row>
    <row r="1120" spans="1:14" hidden="1">
      <c r="A1120" s="14">
        <v>398</v>
      </c>
      <c r="B1120" s="362"/>
      <c r="C1120" s="293">
        <v>4302</v>
      </c>
      <c r="D1120" s="363" t="s">
        <v>244</v>
      </c>
      <c r="E1120" s="295">
        <f t="shared" si="261"/>
        <v>0</v>
      </c>
      <c r="F1120" s="158"/>
      <c r="G1120" s="159"/>
      <c r="H1120" s="1420"/>
      <c r="I1120" s="158"/>
      <c r="J1120" s="159"/>
      <c r="K1120" s="1420"/>
      <c r="L1120" s="295">
        <f t="shared" si="262"/>
        <v>0</v>
      </c>
      <c r="M1120" s="12" t="str">
        <f t="shared" si="256"/>
        <v/>
      </c>
      <c r="N1120" s="13"/>
    </row>
    <row r="1121" spans="1:14" hidden="1">
      <c r="A1121" s="14">
        <v>399</v>
      </c>
      <c r="B1121" s="362"/>
      <c r="C1121" s="285">
        <v>4309</v>
      </c>
      <c r="D1121" s="301" t="s">
        <v>245</v>
      </c>
      <c r="E1121" s="287">
        <f t="shared" si="261"/>
        <v>0</v>
      </c>
      <c r="F1121" s="173"/>
      <c r="G1121" s="174"/>
      <c r="H1121" s="1421"/>
      <c r="I1121" s="173"/>
      <c r="J1121" s="174"/>
      <c r="K1121" s="1421"/>
      <c r="L1121" s="287">
        <f t="shared" si="262"/>
        <v>0</v>
      </c>
      <c r="M1121" s="12" t="str">
        <f t="shared" si="256"/>
        <v/>
      </c>
      <c r="N1121" s="13"/>
    </row>
    <row r="1122" spans="1:14" hidden="1">
      <c r="A1122" s="14">
        <v>400</v>
      </c>
      <c r="B1122" s="272">
        <v>4400</v>
      </c>
      <c r="C1122" s="1856" t="s">
        <v>1658</v>
      </c>
      <c r="D1122" s="1857"/>
      <c r="E1122" s="310">
        <f t="shared" si="261"/>
        <v>0</v>
      </c>
      <c r="F1122" s="1422"/>
      <c r="G1122" s="1423"/>
      <c r="H1122" s="1424"/>
      <c r="I1122" s="1422"/>
      <c r="J1122" s="1423"/>
      <c r="K1122" s="1424"/>
      <c r="L1122" s="310">
        <f t="shared" si="262"/>
        <v>0</v>
      </c>
      <c r="M1122" s="12" t="str">
        <f t="shared" si="256"/>
        <v/>
      </c>
      <c r="N1122" s="13"/>
    </row>
    <row r="1123" spans="1:14" hidden="1">
      <c r="A1123" s="14">
        <v>401</v>
      </c>
      <c r="B1123" s="272">
        <v>4500</v>
      </c>
      <c r="C1123" s="1856" t="s">
        <v>1659</v>
      </c>
      <c r="D1123" s="1857"/>
      <c r="E1123" s="310">
        <f t="shared" si="261"/>
        <v>0</v>
      </c>
      <c r="F1123" s="1422"/>
      <c r="G1123" s="1423"/>
      <c r="H1123" s="1424"/>
      <c r="I1123" s="1422"/>
      <c r="J1123" s="1423"/>
      <c r="K1123" s="1424"/>
      <c r="L1123" s="310">
        <f t="shared" si="262"/>
        <v>0</v>
      </c>
      <c r="M1123" s="12" t="str">
        <f t="shared" si="256"/>
        <v/>
      </c>
      <c r="N1123" s="13"/>
    </row>
    <row r="1124" spans="1:14" hidden="1">
      <c r="A1124" s="40">
        <v>404</v>
      </c>
      <c r="B1124" s="272">
        <v>4600</v>
      </c>
      <c r="C1124" s="1862" t="s">
        <v>246</v>
      </c>
      <c r="D1124" s="1863"/>
      <c r="E1124" s="310">
        <f t="shared" si="261"/>
        <v>0</v>
      </c>
      <c r="F1124" s="1422"/>
      <c r="G1124" s="1423"/>
      <c r="H1124" s="1424"/>
      <c r="I1124" s="1422"/>
      <c r="J1124" s="1423"/>
      <c r="K1124" s="1424"/>
      <c r="L1124" s="310">
        <f t="shared" si="262"/>
        <v>0</v>
      </c>
      <c r="M1124" s="12" t="str">
        <f t="shared" si="256"/>
        <v/>
      </c>
      <c r="N1124" s="13"/>
    </row>
    <row r="1125" spans="1:14" hidden="1">
      <c r="A1125" s="40">
        <v>404</v>
      </c>
      <c r="B1125" s="272">
        <v>4900</v>
      </c>
      <c r="C1125" s="1856" t="s">
        <v>273</v>
      </c>
      <c r="D1125" s="1857"/>
      <c r="E1125" s="310">
        <f t="shared" ref="E1125:L1125" si="263">+E1126+E1127</f>
        <v>0</v>
      </c>
      <c r="F1125" s="274">
        <f t="shared" si="263"/>
        <v>0</v>
      </c>
      <c r="G1125" s="275">
        <f t="shared" si="263"/>
        <v>0</v>
      </c>
      <c r="H1125" s="276">
        <f>+H1126+H1127</f>
        <v>0</v>
      </c>
      <c r="I1125" s="274">
        <f t="shared" si="263"/>
        <v>0</v>
      </c>
      <c r="J1125" s="275">
        <f t="shared" si="263"/>
        <v>0</v>
      </c>
      <c r="K1125" s="276">
        <f t="shared" si="263"/>
        <v>0</v>
      </c>
      <c r="L1125" s="310">
        <f t="shared" si="263"/>
        <v>0</v>
      </c>
      <c r="M1125" s="12" t="str">
        <f t="shared" si="256"/>
        <v/>
      </c>
      <c r="N1125" s="13"/>
    </row>
    <row r="1126" spans="1:14" hidden="1">
      <c r="A1126" s="22">
        <v>440</v>
      </c>
      <c r="B1126" s="362"/>
      <c r="C1126" s="279">
        <v>4901</v>
      </c>
      <c r="D1126" s="364" t="s">
        <v>274</v>
      </c>
      <c r="E1126" s="281">
        <f>F1126+G1126+H1126</f>
        <v>0</v>
      </c>
      <c r="F1126" s="152"/>
      <c r="G1126" s="153"/>
      <c r="H1126" s="1418"/>
      <c r="I1126" s="152"/>
      <c r="J1126" s="153"/>
      <c r="K1126" s="1418"/>
      <c r="L1126" s="281">
        <f>I1126+J1126+K1126</f>
        <v>0</v>
      </c>
      <c r="M1126" s="12" t="str">
        <f t="shared" si="256"/>
        <v/>
      </c>
      <c r="N1126" s="13"/>
    </row>
    <row r="1127" spans="1:14" hidden="1">
      <c r="A1127" s="22">
        <v>450</v>
      </c>
      <c r="B1127" s="362"/>
      <c r="C1127" s="285">
        <v>4902</v>
      </c>
      <c r="D1127" s="301" t="s">
        <v>275</v>
      </c>
      <c r="E1127" s="287">
        <f>F1127+G1127+H1127</f>
        <v>0</v>
      </c>
      <c r="F1127" s="173"/>
      <c r="G1127" s="174"/>
      <c r="H1127" s="1421"/>
      <c r="I1127" s="173"/>
      <c r="J1127" s="174"/>
      <c r="K1127" s="1421"/>
      <c r="L1127" s="287">
        <f>I1127+J1127+K1127</f>
        <v>0</v>
      </c>
      <c r="M1127" s="12" t="str">
        <f t="shared" si="256"/>
        <v/>
      </c>
      <c r="N1127" s="13"/>
    </row>
    <row r="1128" spans="1:14" hidden="1">
      <c r="A1128" s="22">
        <v>495</v>
      </c>
      <c r="B1128" s="365">
        <v>5100</v>
      </c>
      <c r="C1128" s="1854" t="s">
        <v>247</v>
      </c>
      <c r="D1128" s="1855"/>
      <c r="E1128" s="310">
        <f>F1128+G1128+H1128</f>
        <v>0</v>
      </c>
      <c r="F1128" s="1422"/>
      <c r="G1128" s="1423"/>
      <c r="H1128" s="1424"/>
      <c r="I1128" s="1422"/>
      <c r="J1128" s="1423"/>
      <c r="K1128" s="1424"/>
      <c r="L1128" s="310">
        <f>I1128+J1128+K1128</f>
        <v>0</v>
      </c>
      <c r="M1128" s="12" t="str">
        <f t="shared" si="256"/>
        <v/>
      </c>
      <c r="N1128" s="13"/>
    </row>
    <row r="1129" spans="1:14" hidden="1">
      <c r="A1129" s="23">
        <v>500</v>
      </c>
      <c r="B1129" s="365">
        <v>5200</v>
      </c>
      <c r="C1129" s="1854" t="s">
        <v>248</v>
      </c>
      <c r="D1129" s="1855"/>
      <c r="E1129" s="310">
        <f t="shared" ref="E1129:L1129" si="264">SUM(E1130:E1136)</f>
        <v>0</v>
      </c>
      <c r="F1129" s="274">
        <f t="shared" si="264"/>
        <v>0</v>
      </c>
      <c r="G1129" s="275">
        <f t="shared" si="264"/>
        <v>0</v>
      </c>
      <c r="H1129" s="276">
        <f>SUM(H1130:H1136)</f>
        <v>0</v>
      </c>
      <c r="I1129" s="274">
        <f t="shared" si="264"/>
        <v>0</v>
      </c>
      <c r="J1129" s="275">
        <f t="shared" si="264"/>
        <v>0</v>
      </c>
      <c r="K1129" s="276">
        <f t="shared" si="264"/>
        <v>0</v>
      </c>
      <c r="L1129" s="310">
        <f t="shared" si="264"/>
        <v>0</v>
      </c>
      <c r="M1129" s="12" t="str">
        <f t="shared" si="256"/>
        <v/>
      </c>
      <c r="N1129" s="13"/>
    </row>
    <row r="1130" spans="1:14" hidden="1">
      <c r="A1130" s="23">
        <v>505</v>
      </c>
      <c r="B1130" s="366"/>
      <c r="C1130" s="367">
        <v>5201</v>
      </c>
      <c r="D1130" s="368" t="s">
        <v>249</v>
      </c>
      <c r="E1130" s="281">
        <f t="shared" ref="E1130:E1136" si="265">F1130+G1130+H1130</f>
        <v>0</v>
      </c>
      <c r="F1130" s="152"/>
      <c r="G1130" s="153"/>
      <c r="H1130" s="1418"/>
      <c r="I1130" s="152"/>
      <c r="J1130" s="153"/>
      <c r="K1130" s="1418"/>
      <c r="L1130" s="281">
        <f t="shared" ref="L1130:L1136" si="266">I1130+J1130+K1130</f>
        <v>0</v>
      </c>
      <c r="M1130" s="12" t="str">
        <f t="shared" si="256"/>
        <v/>
      </c>
      <c r="N1130" s="13"/>
    </row>
    <row r="1131" spans="1:14" hidden="1">
      <c r="A1131" s="23">
        <v>510</v>
      </c>
      <c r="B1131" s="366"/>
      <c r="C1131" s="369">
        <v>5202</v>
      </c>
      <c r="D1131" s="370" t="s">
        <v>250</v>
      </c>
      <c r="E1131" s="295">
        <f t="shared" si="265"/>
        <v>0</v>
      </c>
      <c r="F1131" s="158"/>
      <c r="G1131" s="159"/>
      <c r="H1131" s="1420"/>
      <c r="I1131" s="158"/>
      <c r="J1131" s="159"/>
      <c r="K1131" s="1420"/>
      <c r="L1131" s="295">
        <f t="shared" si="266"/>
        <v>0</v>
      </c>
      <c r="M1131" s="12" t="str">
        <f t="shared" si="256"/>
        <v/>
      </c>
      <c r="N1131" s="13"/>
    </row>
    <row r="1132" spans="1:14" hidden="1">
      <c r="A1132" s="23">
        <v>515</v>
      </c>
      <c r="B1132" s="366"/>
      <c r="C1132" s="369">
        <v>5203</v>
      </c>
      <c r="D1132" s="370" t="s">
        <v>618</v>
      </c>
      <c r="E1132" s="295">
        <f t="shared" si="265"/>
        <v>0</v>
      </c>
      <c r="F1132" s="158"/>
      <c r="G1132" s="159"/>
      <c r="H1132" s="1420"/>
      <c r="I1132" s="158"/>
      <c r="J1132" s="159"/>
      <c r="K1132" s="1420"/>
      <c r="L1132" s="295">
        <f t="shared" si="266"/>
        <v>0</v>
      </c>
      <c r="M1132" s="12" t="str">
        <f t="shared" si="256"/>
        <v/>
      </c>
      <c r="N1132" s="13"/>
    </row>
    <row r="1133" spans="1:14" hidden="1">
      <c r="A1133" s="23">
        <v>520</v>
      </c>
      <c r="B1133" s="366"/>
      <c r="C1133" s="369">
        <v>5204</v>
      </c>
      <c r="D1133" s="370" t="s">
        <v>619</v>
      </c>
      <c r="E1133" s="295">
        <f t="shared" si="265"/>
        <v>0</v>
      </c>
      <c r="F1133" s="158"/>
      <c r="G1133" s="159"/>
      <c r="H1133" s="1420"/>
      <c r="I1133" s="158"/>
      <c r="J1133" s="159"/>
      <c r="K1133" s="1420"/>
      <c r="L1133" s="295">
        <f t="shared" si="266"/>
        <v>0</v>
      </c>
      <c r="M1133" s="12" t="str">
        <f t="shared" si="256"/>
        <v/>
      </c>
      <c r="N1133" s="13"/>
    </row>
    <row r="1134" spans="1:14" hidden="1">
      <c r="A1134" s="23">
        <v>525</v>
      </c>
      <c r="B1134" s="366"/>
      <c r="C1134" s="369">
        <v>5205</v>
      </c>
      <c r="D1134" s="370" t="s">
        <v>620</v>
      </c>
      <c r="E1134" s="295">
        <f t="shared" si="265"/>
        <v>0</v>
      </c>
      <c r="F1134" s="158"/>
      <c r="G1134" s="159"/>
      <c r="H1134" s="1420"/>
      <c r="I1134" s="158"/>
      <c r="J1134" s="159"/>
      <c r="K1134" s="1420"/>
      <c r="L1134" s="295">
        <f t="shared" si="266"/>
        <v>0</v>
      </c>
      <c r="M1134" s="12" t="str">
        <f t="shared" si="256"/>
        <v/>
      </c>
      <c r="N1134" s="13"/>
    </row>
    <row r="1135" spans="1:14" hidden="1">
      <c r="A1135" s="22">
        <v>635</v>
      </c>
      <c r="B1135" s="366"/>
      <c r="C1135" s="369">
        <v>5206</v>
      </c>
      <c r="D1135" s="370" t="s">
        <v>621</v>
      </c>
      <c r="E1135" s="295">
        <f t="shared" si="265"/>
        <v>0</v>
      </c>
      <c r="F1135" s="158"/>
      <c r="G1135" s="159"/>
      <c r="H1135" s="1420"/>
      <c r="I1135" s="158"/>
      <c r="J1135" s="159"/>
      <c r="K1135" s="1420"/>
      <c r="L1135" s="295">
        <f t="shared" si="266"/>
        <v>0</v>
      </c>
      <c r="M1135" s="12" t="str">
        <f t="shared" si="256"/>
        <v/>
      </c>
      <c r="N1135" s="13"/>
    </row>
    <row r="1136" spans="1:14" hidden="1">
      <c r="A1136" s="23">
        <v>640</v>
      </c>
      <c r="B1136" s="366"/>
      <c r="C1136" s="371">
        <v>5219</v>
      </c>
      <c r="D1136" s="372" t="s">
        <v>622</v>
      </c>
      <c r="E1136" s="287">
        <f t="shared" si="265"/>
        <v>0</v>
      </c>
      <c r="F1136" s="173"/>
      <c r="G1136" s="174"/>
      <c r="H1136" s="1421"/>
      <c r="I1136" s="173"/>
      <c r="J1136" s="174"/>
      <c r="K1136" s="1421"/>
      <c r="L1136" s="287">
        <f t="shared" si="266"/>
        <v>0</v>
      </c>
      <c r="M1136" s="12" t="str">
        <f t="shared" si="256"/>
        <v/>
      </c>
      <c r="N1136" s="13"/>
    </row>
    <row r="1137" spans="1:14" hidden="1">
      <c r="A1137" s="23">
        <v>645</v>
      </c>
      <c r="B1137" s="365">
        <v>5300</v>
      </c>
      <c r="C1137" s="1854" t="s">
        <v>623</v>
      </c>
      <c r="D1137" s="1855"/>
      <c r="E1137" s="310">
        <f t="shared" ref="E1137:L1137" si="267">SUM(E1138:E1139)</f>
        <v>0</v>
      </c>
      <c r="F1137" s="274">
        <f t="shared" si="267"/>
        <v>0</v>
      </c>
      <c r="G1137" s="275">
        <f t="shared" si="267"/>
        <v>0</v>
      </c>
      <c r="H1137" s="276">
        <f>SUM(H1138:H1139)</f>
        <v>0</v>
      </c>
      <c r="I1137" s="274">
        <f t="shared" si="267"/>
        <v>0</v>
      </c>
      <c r="J1137" s="275">
        <f t="shared" si="267"/>
        <v>0</v>
      </c>
      <c r="K1137" s="276">
        <f t="shared" si="267"/>
        <v>0</v>
      </c>
      <c r="L1137" s="310">
        <f t="shared" si="267"/>
        <v>0</v>
      </c>
      <c r="M1137" s="12" t="str">
        <f t="shared" si="256"/>
        <v/>
      </c>
      <c r="N1137" s="13"/>
    </row>
    <row r="1138" spans="1:14" hidden="1">
      <c r="A1138" s="23">
        <v>650</v>
      </c>
      <c r="B1138" s="366"/>
      <c r="C1138" s="367">
        <v>5301</v>
      </c>
      <c r="D1138" s="368" t="s">
        <v>307</v>
      </c>
      <c r="E1138" s="281">
        <f>F1138+G1138+H1138</f>
        <v>0</v>
      </c>
      <c r="F1138" s="152"/>
      <c r="G1138" s="153"/>
      <c r="H1138" s="1418"/>
      <c r="I1138" s="152"/>
      <c r="J1138" s="153"/>
      <c r="K1138" s="1418"/>
      <c r="L1138" s="281">
        <f>I1138+J1138+K1138</f>
        <v>0</v>
      </c>
      <c r="M1138" s="12" t="str">
        <f t="shared" si="256"/>
        <v/>
      </c>
      <c r="N1138" s="13"/>
    </row>
    <row r="1139" spans="1:14" hidden="1">
      <c r="A1139" s="22">
        <v>655</v>
      </c>
      <c r="B1139" s="366"/>
      <c r="C1139" s="371">
        <v>5309</v>
      </c>
      <c r="D1139" s="372" t="s">
        <v>624</v>
      </c>
      <c r="E1139" s="287">
        <f>F1139+G1139+H1139</f>
        <v>0</v>
      </c>
      <c r="F1139" s="173"/>
      <c r="G1139" s="174"/>
      <c r="H1139" s="1421"/>
      <c r="I1139" s="173"/>
      <c r="J1139" s="174"/>
      <c r="K1139" s="1421"/>
      <c r="L1139" s="287">
        <f>I1139+J1139+K1139</f>
        <v>0</v>
      </c>
      <c r="M1139" s="12" t="str">
        <f t="shared" si="256"/>
        <v/>
      </c>
      <c r="N1139" s="13"/>
    </row>
    <row r="1140" spans="1:14" hidden="1">
      <c r="A1140" s="22">
        <v>665</v>
      </c>
      <c r="B1140" s="365">
        <v>5400</v>
      </c>
      <c r="C1140" s="1854" t="s">
        <v>685</v>
      </c>
      <c r="D1140" s="1855"/>
      <c r="E1140" s="310">
        <f>F1140+G1140+H1140</f>
        <v>0</v>
      </c>
      <c r="F1140" s="1422"/>
      <c r="G1140" s="1423"/>
      <c r="H1140" s="1424"/>
      <c r="I1140" s="1422"/>
      <c r="J1140" s="1423"/>
      <c r="K1140" s="1424"/>
      <c r="L1140" s="310">
        <f>I1140+J1140+K1140</f>
        <v>0</v>
      </c>
      <c r="M1140" s="12" t="str">
        <f t="shared" si="256"/>
        <v/>
      </c>
      <c r="N1140" s="13"/>
    </row>
    <row r="1141" spans="1:14" hidden="1">
      <c r="A1141" s="22">
        <v>675</v>
      </c>
      <c r="B1141" s="272">
        <v>5500</v>
      </c>
      <c r="C1141" s="1856" t="s">
        <v>686</v>
      </c>
      <c r="D1141" s="1857"/>
      <c r="E1141" s="310">
        <f t="shared" ref="E1141:L1141" si="268">SUM(E1142:E1145)</f>
        <v>0</v>
      </c>
      <c r="F1141" s="274">
        <f t="shared" si="268"/>
        <v>0</v>
      </c>
      <c r="G1141" s="275">
        <f t="shared" si="268"/>
        <v>0</v>
      </c>
      <c r="H1141" s="276">
        <f>SUM(H1142:H1145)</f>
        <v>0</v>
      </c>
      <c r="I1141" s="274">
        <f t="shared" si="268"/>
        <v>0</v>
      </c>
      <c r="J1141" s="275">
        <f t="shared" si="268"/>
        <v>0</v>
      </c>
      <c r="K1141" s="276">
        <f t="shared" si="268"/>
        <v>0</v>
      </c>
      <c r="L1141" s="310">
        <f t="shared" si="268"/>
        <v>0</v>
      </c>
      <c r="M1141" s="12" t="str">
        <f t="shared" si="256"/>
        <v/>
      </c>
      <c r="N1141" s="13"/>
    </row>
    <row r="1142" spans="1:14" hidden="1">
      <c r="A1142" s="22">
        <v>685</v>
      </c>
      <c r="B1142" s="362"/>
      <c r="C1142" s="279">
        <v>5501</v>
      </c>
      <c r="D1142" s="311" t="s">
        <v>687</v>
      </c>
      <c r="E1142" s="281">
        <f>F1142+G1142+H1142</f>
        <v>0</v>
      </c>
      <c r="F1142" s="152"/>
      <c r="G1142" s="153"/>
      <c r="H1142" s="1418"/>
      <c r="I1142" s="152"/>
      <c r="J1142" s="153"/>
      <c r="K1142" s="1418"/>
      <c r="L1142" s="281">
        <f>I1142+J1142+K1142</f>
        <v>0</v>
      </c>
      <c r="M1142" s="12" t="str">
        <f t="shared" si="256"/>
        <v/>
      </c>
      <c r="N1142" s="13"/>
    </row>
    <row r="1143" spans="1:14" hidden="1">
      <c r="A1143" s="23">
        <v>690</v>
      </c>
      <c r="B1143" s="362"/>
      <c r="C1143" s="293">
        <v>5502</v>
      </c>
      <c r="D1143" s="294" t="s">
        <v>688</v>
      </c>
      <c r="E1143" s="295">
        <f>F1143+G1143+H1143</f>
        <v>0</v>
      </c>
      <c r="F1143" s="158"/>
      <c r="G1143" s="159"/>
      <c r="H1143" s="1420"/>
      <c r="I1143" s="158"/>
      <c r="J1143" s="159"/>
      <c r="K1143" s="1420"/>
      <c r="L1143" s="295">
        <f>I1143+J1143+K1143</f>
        <v>0</v>
      </c>
      <c r="M1143" s="12" t="str">
        <f t="shared" si="256"/>
        <v/>
      </c>
      <c r="N1143" s="13"/>
    </row>
    <row r="1144" spans="1:14" hidden="1">
      <c r="A1144" s="23">
        <v>695</v>
      </c>
      <c r="B1144" s="362"/>
      <c r="C1144" s="293">
        <v>5503</v>
      </c>
      <c r="D1144" s="363" t="s">
        <v>689</v>
      </c>
      <c r="E1144" s="295">
        <f>F1144+G1144+H1144</f>
        <v>0</v>
      </c>
      <c r="F1144" s="158"/>
      <c r="G1144" s="159"/>
      <c r="H1144" s="1420"/>
      <c r="I1144" s="158"/>
      <c r="J1144" s="159"/>
      <c r="K1144" s="1420"/>
      <c r="L1144" s="295">
        <f>I1144+J1144+K1144</f>
        <v>0</v>
      </c>
      <c r="M1144" s="12" t="str">
        <f t="shared" si="256"/>
        <v/>
      </c>
      <c r="N1144" s="13"/>
    </row>
    <row r="1145" spans="1:14" hidden="1">
      <c r="A1145" s="22">
        <v>700</v>
      </c>
      <c r="B1145" s="362"/>
      <c r="C1145" s="285">
        <v>5504</v>
      </c>
      <c r="D1145" s="339" t="s">
        <v>690</v>
      </c>
      <c r="E1145" s="287">
        <f>F1145+G1145+H1145</f>
        <v>0</v>
      </c>
      <c r="F1145" s="173"/>
      <c r="G1145" s="174"/>
      <c r="H1145" s="1421"/>
      <c r="I1145" s="173"/>
      <c r="J1145" s="174"/>
      <c r="K1145" s="1421"/>
      <c r="L1145" s="287">
        <f>I1145+J1145+K1145</f>
        <v>0</v>
      </c>
      <c r="M1145" s="12" t="str">
        <f t="shared" si="256"/>
        <v/>
      </c>
      <c r="N1145" s="13"/>
    </row>
    <row r="1146" spans="1:14" hidden="1">
      <c r="A1146" s="22">
        <v>710</v>
      </c>
      <c r="B1146" s="365">
        <v>5700</v>
      </c>
      <c r="C1146" s="1858" t="s">
        <v>914</v>
      </c>
      <c r="D1146" s="1859"/>
      <c r="E1146" s="310">
        <f>SUM(E1147:E1149)</f>
        <v>0</v>
      </c>
      <c r="F1146" s="1471">
        <v>0</v>
      </c>
      <c r="G1146" s="1471">
        <v>0</v>
      </c>
      <c r="H1146" s="1471">
        <v>0</v>
      </c>
      <c r="I1146" s="1471">
        <v>0</v>
      </c>
      <c r="J1146" s="1471">
        <v>0</v>
      </c>
      <c r="K1146" s="1471">
        <v>0</v>
      </c>
      <c r="L1146" s="310">
        <f>SUM(L1147:L1149)</f>
        <v>0</v>
      </c>
      <c r="M1146" s="12" t="str">
        <f t="shared" si="256"/>
        <v/>
      </c>
      <c r="N1146" s="13"/>
    </row>
    <row r="1147" spans="1:14" hidden="1">
      <c r="A1147" s="23">
        <v>715</v>
      </c>
      <c r="B1147" s="366"/>
      <c r="C1147" s="367">
        <v>5701</v>
      </c>
      <c r="D1147" s="368" t="s">
        <v>691</v>
      </c>
      <c r="E1147" s="281">
        <f>F1147+G1147+H1147</f>
        <v>0</v>
      </c>
      <c r="F1147" s="1472">
        <v>0</v>
      </c>
      <c r="G1147" s="1472">
        <v>0</v>
      </c>
      <c r="H1147" s="1473">
        <v>0</v>
      </c>
      <c r="I1147" s="1771">
        <v>0</v>
      </c>
      <c r="J1147" s="1472">
        <v>0</v>
      </c>
      <c r="K1147" s="1472">
        <v>0</v>
      </c>
      <c r="L1147" s="281">
        <f>I1147+J1147+K1147</f>
        <v>0</v>
      </c>
      <c r="M1147" s="12" t="str">
        <f t="shared" si="256"/>
        <v/>
      </c>
      <c r="N1147" s="13"/>
    </row>
    <row r="1148" spans="1:14" hidden="1">
      <c r="A1148" s="23">
        <v>720</v>
      </c>
      <c r="B1148" s="366"/>
      <c r="C1148" s="373">
        <v>5702</v>
      </c>
      <c r="D1148" s="374" t="s">
        <v>692</v>
      </c>
      <c r="E1148" s="314">
        <f>F1148+G1148+H1148</f>
        <v>0</v>
      </c>
      <c r="F1148" s="1472">
        <v>0</v>
      </c>
      <c r="G1148" s="1472">
        <v>0</v>
      </c>
      <c r="H1148" s="1473">
        <v>0</v>
      </c>
      <c r="I1148" s="1771">
        <v>0</v>
      </c>
      <c r="J1148" s="1472">
        <v>0</v>
      </c>
      <c r="K1148" s="1472">
        <v>0</v>
      </c>
      <c r="L1148" s="314">
        <f>I1148+J1148+K1148</f>
        <v>0</v>
      </c>
      <c r="M1148" s="12" t="str">
        <f t="shared" si="256"/>
        <v/>
      </c>
      <c r="N1148" s="13"/>
    </row>
    <row r="1149" spans="1:14" hidden="1">
      <c r="A1149" s="23">
        <v>725</v>
      </c>
      <c r="B1149" s="292"/>
      <c r="C1149" s="375">
        <v>4071</v>
      </c>
      <c r="D1149" s="376" t="s">
        <v>693</v>
      </c>
      <c r="E1149" s="377">
        <f>F1149+G1149+H1149</f>
        <v>0</v>
      </c>
      <c r="F1149" s="1472">
        <v>0</v>
      </c>
      <c r="G1149" s="1472">
        <v>0</v>
      </c>
      <c r="H1149" s="1473">
        <v>0</v>
      </c>
      <c r="I1149" s="1771">
        <v>0</v>
      </c>
      <c r="J1149" s="1472">
        <v>0</v>
      </c>
      <c r="K1149" s="1472">
        <v>0</v>
      </c>
      <c r="L1149" s="377">
        <f>I1149+J1149+K1149</f>
        <v>0</v>
      </c>
      <c r="M1149" s="12" t="str">
        <f t="shared" si="256"/>
        <v/>
      </c>
      <c r="N1149" s="13"/>
    </row>
    <row r="1150" spans="1:14" hidden="1">
      <c r="A1150" s="23">
        <v>730</v>
      </c>
      <c r="B1150" s="582"/>
      <c r="C1150" s="1860" t="s">
        <v>694</v>
      </c>
      <c r="D1150" s="1861"/>
      <c r="E1150" s="1438"/>
      <c r="F1150" s="1438"/>
      <c r="G1150" s="1438"/>
      <c r="H1150" s="1438"/>
      <c r="I1150" s="1438"/>
      <c r="J1150" s="1438"/>
      <c r="K1150" s="1438"/>
      <c r="L1150" s="1439"/>
      <c r="M1150" s="12" t="str">
        <f t="shared" si="256"/>
        <v/>
      </c>
      <c r="N1150" s="13"/>
    </row>
    <row r="1151" spans="1:14" hidden="1">
      <c r="A1151" s="23">
        <v>735</v>
      </c>
      <c r="B1151" s="381">
        <v>98</v>
      </c>
      <c r="C1151" s="1860" t="s">
        <v>694</v>
      </c>
      <c r="D1151" s="1861"/>
      <c r="E1151" s="382">
        <f>F1151+G1151+H1151</f>
        <v>0</v>
      </c>
      <c r="F1151" s="1429"/>
      <c r="G1151" s="1430"/>
      <c r="H1151" s="1431"/>
      <c r="I1151" s="1461">
        <v>0</v>
      </c>
      <c r="J1151" s="1462">
        <v>0</v>
      </c>
      <c r="K1151" s="1463">
        <v>0</v>
      </c>
      <c r="L1151" s="382">
        <f>I1151+J1151+K1151</f>
        <v>0</v>
      </c>
      <c r="M1151" s="12" t="str">
        <f t="shared" si="256"/>
        <v/>
      </c>
      <c r="N1151" s="13"/>
    </row>
    <row r="1152" spans="1:14" hidden="1">
      <c r="A1152" s="23">
        <v>740</v>
      </c>
      <c r="B1152" s="1433"/>
      <c r="C1152" s="1434"/>
      <c r="D1152" s="1435"/>
      <c r="E1152" s="269"/>
      <c r="F1152" s="269"/>
      <c r="G1152" s="269"/>
      <c r="H1152" s="269"/>
      <c r="I1152" s="269"/>
      <c r="J1152" s="269"/>
      <c r="K1152" s="269"/>
      <c r="L1152" s="270"/>
      <c r="M1152" s="12" t="str">
        <f t="shared" si="256"/>
        <v/>
      </c>
      <c r="N1152" s="13"/>
    </row>
    <row r="1153" spans="1:14" hidden="1">
      <c r="A1153" s="23">
        <v>745</v>
      </c>
      <c r="B1153" s="1436"/>
      <c r="C1153" s="111"/>
      <c r="D1153" s="1437"/>
      <c r="E1153" s="218"/>
      <c r="F1153" s="218"/>
      <c r="G1153" s="218"/>
      <c r="H1153" s="218"/>
      <c r="I1153" s="218"/>
      <c r="J1153" s="218"/>
      <c r="K1153" s="218"/>
      <c r="L1153" s="389"/>
      <c r="M1153" s="12" t="str">
        <f t="shared" si="256"/>
        <v/>
      </c>
      <c r="N1153" s="13"/>
    </row>
    <row r="1154" spans="1:14" hidden="1">
      <c r="A1154" s="22">
        <v>750</v>
      </c>
      <c r="B1154" s="1436"/>
      <c r="C1154" s="111"/>
      <c r="D1154" s="1437"/>
      <c r="E1154" s="218"/>
      <c r="F1154" s="218"/>
      <c r="G1154" s="218"/>
      <c r="H1154" s="218"/>
      <c r="I1154" s="218"/>
      <c r="J1154" s="218"/>
      <c r="K1154" s="218"/>
      <c r="L1154" s="389"/>
      <c r="M1154" s="12" t="str">
        <f t="shared" si="256"/>
        <v/>
      </c>
      <c r="N1154" s="13"/>
    </row>
    <row r="1155" spans="1:14" ht="16.5" hidden="1" thickBot="1">
      <c r="A1155" s="23">
        <v>755</v>
      </c>
      <c r="B1155" s="1464"/>
      <c r="C1155" s="393" t="s">
        <v>741</v>
      </c>
      <c r="D1155" s="1432">
        <f>+B1155</f>
        <v>0</v>
      </c>
      <c r="E1155" s="395">
        <f t="shared" ref="E1155:L1155" si="269">SUM(E1040,E1043,E1049,E1057,E1058,E1076,E1080,E1086,E1089,E1090,E1091,E1092,E1093,E1102,E1108,E1109,E1110,E1111,E1118,E1122,E1123,E1124,E1125,E1128,E1129,E1137,E1140,E1141,E1146)+E1151</f>
        <v>0</v>
      </c>
      <c r="F1155" s="396">
        <f t="shared" si="269"/>
        <v>0</v>
      </c>
      <c r="G1155" s="397">
        <f t="shared" si="269"/>
        <v>0</v>
      </c>
      <c r="H1155" s="398">
        <f t="shared" si="269"/>
        <v>0</v>
      </c>
      <c r="I1155" s="396">
        <f t="shared" si="269"/>
        <v>0</v>
      </c>
      <c r="J1155" s="397">
        <f t="shared" si="269"/>
        <v>0</v>
      </c>
      <c r="K1155" s="398">
        <f t="shared" si="269"/>
        <v>0</v>
      </c>
      <c r="L1155" s="395">
        <f t="shared" si="269"/>
        <v>0</v>
      </c>
      <c r="M1155" s="12" t="str">
        <f>(IF($E1155&lt;&gt;0,$M$2,IF($L1155&lt;&gt;0,$M$2,"")))</f>
        <v/>
      </c>
      <c r="N1155" s="73" t="str">
        <f>LEFT(C1037,1)</f>
        <v>2</v>
      </c>
    </row>
    <row r="1156" spans="1:14" hidden="1">
      <c r="A1156" s="23">
        <v>760</v>
      </c>
      <c r="B1156" s="79" t="s">
        <v>120</v>
      </c>
      <c r="C1156" s="1"/>
      <c r="L1156" s="6"/>
      <c r="M1156" s="7" t="str">
        <f>(IF($E1155&lt;&gt;0,$M$2,IF($L1155&lt;&gt;0,$M$2,"")))</f>
        <v/>
      </c>
    </row>
    <row r="1157" spans="1:14" hidden="1">
      <c r="A1157" s="22">
        <v>765</v>
      </c>
      <c r="B1157" s="1367"/>
      <c r="C1157" s="1367"/>
      <c r="D1157" s="1368"/>
      <c r="E1157" s="1367"/>
      <c r="F1157" s="1367"/>
      <c r="G1157" s="1367"/>
      <c r="H1157" s="1367"/>
      <c r="I1157" s="1367"/>
      <c r="J1157" s="1367"/>
      <c r="K1157" s="1367"/>
      <c r="L1157" s="1369"/>
      <c r="M1157" s="7" t="str">
        <f>(IF($E1155&lt;&gt;0,$M$2,IF($L1155&lt;&gt;0,$M$2,"")))</f>
        <v/>
      </c>
    </row>
    <row r="1158" spans="1:14" ht="18.75" hidden="1">
      <c r="A1158" s="22">
        <v>775</v>
      </c>
      <c r="B1158" s="65"/>
      <c r="C1158" s="65"/>
      <c r="D1158" s="65"/>
      <c r="E1158" s="65"/>
      <c r="F1158" s="65"/>
      <c r="G1158" s="65"/>
      <c r="H1158" s="65"/>
      <c r="I1158" s="65"/>
      <c r="J1158" s="65"/>
      <c r="K1158" s="65"/>
      <c r="L1158" s="77"/>
      <c r="M1158" s="74" t="str">
        <f>(IF(E1153&lt;&gt;0,$G$2,IF(L1153&lt;&gt;0,$G$2,"")))</f>
        <v/>
      </c>
      <c r="N1158" s="65"/>
    </row>
    <row r="1159" spans="1:14" hidden="1">
      <c r="A1159" s="23">
        <v>780</v>
      </c>
      <c r="B1159" s="6"/>
      <c r="C1159" s="6"/>
      <c r="D1159" s="521"/>
      <c r="E1159" s="38"/>
      <c r="F1159" s="38"/>
      <c r="G1159" s="38"/>
      <c r="H1159" s="38"/>
      <c r="I1159" s="38"/>
      <c r="J1159" s="38"/>
      <c r="K1159" s="38"/>
      <c r="L1159" s="38"/>
      <c r="M1159" s="7" t="str">
        <f>(IF($E1292&lt;&gt;0,$M$2,IF($L1292&lt;&gt;0,$M$2,"")))</f>
        <v/>
      </c>
    </row>
    <row r="1160" spans="1:14" hidden="1">
      <c r="A1160" s="23">
        <v>785</v>
      </c>
      <c r="B1160" s="6"/>
      <c r="C1160" s="1365"/>
      <c r="D1160" s="1366"/>
      <c r="E1160" s="38"/>
      <c r="F1160" s="38"/>
      <c r="G1160" s="38"/>
      <c r="H1160" s="38"/>
      <c r="I1160" s="38"/>
      <c r="J1160" s="38"/>
      <c r="K1160" s="38"/>
      <c r="L1160" s="38"/>
      <c r="M1160" s="7" t="str">
        <f>(IF($E1292&lt;&gt;0,$M$2,IF($L1292&lt;&gt;0,$M$2,"")))</f>
        <v/>
      </c>
    </row>
    <row r="1161" spans="1:14" hidden="1">
      <c r="A1161" s="23">
        <v>790</v>
      </c>
      <c r="B1161" s="1870" t="str">
        <f>$B$7</f>
        <v>ОТЧЕТНИ ДАННИ ПО ЕБК ЗА ИЗПЪЛНЕНИЕТО НА БЮДЖЕТА</v>
      </c>
      <c r="C1161" s="1871"/>
      <c r="D1161" s="1871"/>
      <c r="E1161" s="242"/>
      <c r="F1161" s="242"/>
      <c r="G1161" s="237"/>
      <c r="H1161" s="237"/>
      <c r="I1161" s="237"/>
      <c r="J1161" s="237"/>
      <c r="K1161" s="237"/>
      <c r="L1161" s="237"/>
      <c r="M1161" s="7" t="str">
        <f>(IF($E1292&lt;&gt;0,$M$2,IF($L1292&lt;&gt;0,$M$2,"")))</f>
        <v/>
      </c>
    </row>
    <row r="1162" spans="1:14" hidden="1">
      <c r="A1162" s="23">
        <v>795</v>
      </c>
      <c r="B1162" s="228"/>
      <c r="C1162" s="391"/>
      <c r="D1162" s="400"/>
      <c r="E1162" s="406" t="s">
        <v>464</v>
      </c>
      <c r="F1162" s="406" t="s">
        <v>835</v>
      </c>
      <c r="G1162" s="237"/>
      <c r="H1162" s="1362" t="s">
        <v>1251</v>
      </c>
      <c r="I1162" s="1363"/>
      <c r="J1162" s="1364"/>
      <c r="K1162" s="237"/>
      <c r="L1162" s="237"/>
      <c r="M1162" s="7" t="str">
        <f>(IF($E1292&lt;&gt;0,$M$2,IF($L1292&lt;&gt;0,$M$2,"")))</f>
        <v/>
      </c>
    </row>
    <row r="1163" spans="1:14" ht="18.75" hidden="1">
      <c r="A1163" s="22">
        <v>805</v>
      </c>
      <c r="B1163" s="1872" t="str">
        <f>$B$9</f>
        <v>ДГ ЩАСТЛИВО ДЕТСТВО</v>
      </c>
      <c r="C1163" s="1873"/>
      <c r="D1163" s="1874"/>
      <c r="E1163" s="115">
        <f>$E$9</f>
        <v>43831</v>
      </c>
      <c r="F1163" s="226" t="str">
        <f>$F$9</f>
        <v>30.06.2020</v>
      </c>
      <c r="G1163" s="237"/>
      <c r="H1163" s="237"/>
      <c r="I1163" s="237"/>
      <c r="J1163" s="237"/>
      <c r="K1163" s="237"/>
      <c r="L1163" s="237"/>
      <c r="M1163" s="7" t="str">
        <f>(IF($E1292&lt;&gt;0,$M$2,IF($L1292&lt;&gt;0,$M$2,"")))</f>
        <v/>
      </c>
    </row>
    <row r="1164" spans="1:14" hidden="1">
      <c r="A1164" s="23">
        <v>810</v>
      </c>
      <c r="B1164" s="227" t="str">
        <f>$B$10</f>
        <v>(наименование на разпоредителя с бюджет)</v>
      </c>
      <c r="C1164" s="228"/>
      <c r="D1164" s="229"/>
      <c r="E1164" s="237"/>
      <c r="F1164" s="237"/>
      <c r="G1164" s="237"/>
      <c r="H1164" s="237"/>
      <c r="I1164" s="237"/>
      <c r="J1164" s="237"/>
      <c r="K1164" s="237"/>
      <c r="L1164" s="237"/>
      <c r="M1164" s="7" t="str">
        <f>(IF($E1292&lt;&gt;0,$M$2,IF($L1292&lt;&gt;0,$M$2,"")))</f>
        <v/>
      </c>
    </row>
    <row r="1165" spans="1:14" hidden="1">
      <c r="A1165" s="23">
        <v>815</v>
      </c>
      <c r="B1165" s="227"/>
      <c r="C1165" s="228"/>
      <c r="D1165" s="229"/>
      <c r="E1165" s="237"/>
      <c r="F1165" s="237"/>
      <c r="G1165" s="237"/>
      <c r="H1165" s="237"/>
      <c r="I1165" s="237"/>
      <c r="J1165" s="237"/>
      <c r="K1165" s="237"/>
      <c r="L1165" s="237"/>
      <c r="M1165" s="7" t="str">
        <f>(IF($E1292&lt;&gt;0,$M$2,IF($L1292&lt;&gt;0,$M$2,"")))</f>
        <v/>
      </c>
    </row>
    <row r="1166" spans="1:14" ht="19.5" hidden="1">
      <c r="A1166" s="28">
        <v>525</v>
      </c>
      <c r="B1166" s="1875" t="str">
        <f>$B$12</f>
        <v>Раковски</v>
      </c>
      <c r="C1166" s="1876"/>
      <c r="D1166" s="1877"/>
      <c r="E1166" s="410" t="s">
        <v>890</v>
      </c>
      <c r="F1166" s="1360" t="str">
        <f>$F$12</f>
        <v>6611</v>
      </c>
      <c r="G1166" s="237"/>
      <c r="H1166" s="237"/>
      <c r="I1166" s="237"/>
      <c r="J1166" s="237"/>
      <c r="K1166" s="237"/>
      <c r="L1166" s="237"/>
      <c r="M1166" s="7" t="str">
        <f>(IF($E1292&lt;&gt;0,$M$2,IF($L1292&lt;&gt;0,$M$2,"")))</f>
        <v/>
      </c>
    </row>
    <row r="1167" spans="1:14" hidden="1">
      <c r="A1167" s="22">
        <v>820</v>
      </c>
      <c r="B1167" s="233" t="str">
        <f>$B$13</f>
        <v>(наименование на първостепенния разпоредител с бюджет)</v>
      </c>
      <c r="C1167" s="228"/>
      <c r="D1167" s="229"/>
      <c r="E1167" s="1361"/>
      <c r="F1167" s="242"/>
      <c r="G1167" s="237"/>
      <c r="H1167" s="237"/>
      <c r="I1167" s="237"/>
      <c r="J1167" s="237"/>
      <c r="K1167" s="237"/>
      <c r="L1167" s="237"/>
      <c r="M1167" s="7" t="str">
        <f>(IF($E1292&lt;&gt;0,$M$2,IF($L1292&lt;&gt;0,$M$2,"")))</f>
        <v/>
      </c>
    </row>
    <row r="1168" spans="1:14" ht="19.5" hidden="1">
      <c r="A1168" s="23">
        <v>821</v>
      </c>
      <c r="B1168" s="236"/>
      <c r="C1168" s="237"/>
      <c r="D1168" s="124" t="s">
        <v>891</v>
      </c>
      <c r="E1168" s="238">
        <f>$E$15</f>
        <v>0</v>
      </c>
      <c r="F1168" s="414" t="str">
        <f>$F$15</f>
        <v>БЮДЖЕТ</v>
      </c>
      <c r="G1168" s="218"/>
      <c r="H1168" s="218"/>
      <c r="I1168" s="218"/>
      <c r="J1168" s="218"/>
      <c r="K1168" s="218"/>
      <c r="L1168" s="218"/>
      <c r="M1168" s="7" t="str">
        <f>(IF($E1292&lt;&gt;0,$M$2,IF($L1292&lt;&gt;0,$M$2,"")))</f>
        <v/>
      </c>
    </row>
    <row r="1169" spans="1:14" hidden="1">
      <c r="A1169" s="23">
        <v>822</v>
      </c>
      <c r="B1169" s="228"/>
      <c r="C1169" s="391"/>
      <c r="D1169" s="400"/>
      <c r="E1169" s="237"/>
      <c r="F1169" s="409"/>
      <c r="G1169" s="409"/>
      <c r="H1169" s="409"/>
      <c r="I1169" s="409"/>
      <c r="J1169" s="409"/>
      <c r="K1169" s="409"/>
      <c r="L1169" s="1377" t="s">
        <v>465</v>
      </c>
      <c r="M1169" s="7" t="str">
        <f>(IF($E1292&lt;&gt;0,$M$2,IF($L1292&lt;&gt;0,$M$2,"")))</f>
        <v/>
      </c>
    </row>
    <row r="1170" spans="1:14" ht="24.95" hidden="1" customHeight="1">
      <c r="A1170" s="23">
        <v>823</v>
      </c>
      <c r="B1170" s="247"/>
      <c r="C1170" s="248"/>
      <c r="D1170" s="249" t="s">
        <v>712</v>
      </c>
      <c r="E1170" s="1878" t="s">
        <v>2108</v>
      </c>
      <c r="F1170" s="1879"/>
      <c r="G1170" s="1879"/>
      <c r="H1170" s="1880"/>
      <c r="I1170" s="1881" t="s">
        <v>2109</v>
      </c>
      <c r="J1170" s="1882"/>
      <c r="K1170" s="1882"/>
      <c r="L1170" s="1883"/>
      <c r="M1170" s="7" t="str">
        <f>(IF($E1292&lt;&gt;0,$M$2,IF($L1292&lt;&gt;0,$M$2,"")))</f>
        <v/>
      </c>
    </row>
    <row r="1171" spans="1:14" ht="54.95" hidden="1" customHeight="1" thickBot="1">
      <c r="A1171" s="23">
        <v>825</v>
      </c>
      <c r="B1171" s="250" t="s">
        <v>62</v>
      </c>
      <c r="C1171" s="251" t="s">
        <v>466</v>
      </c>
      <c r="D1171" s="252" t="s">
        <v>713</v>
      </c>
      <c r="E1171" s="1403" t="str">
        <f>$E$20</f>
        <v>Уточнен план                Общо</v>
      </c>
      <c r="F1171" s="1407" t="str">
        <f>$F$20</f>
        <v>държавни дейности</v>
      </c>
      <c r="G1171" s="1408" t="str">
        <f>$G$20</f>
        <v>местни дейности</v>
      </c>
      <c r="H1171" s="1409" t="str">
        <f>$H$20</f>
        <v>дофинансиране</v>
      </c>
      <c r="I1171" s="253" t="str">
        <f>$I$20</f>
        <v>държавни дейности -ОТЧЕТ</v>
      </c>
      <c r="J1171" s="254" t="str">
        <f>$J$20</f>
        <v>местни дейности - ОТЧЕТ</v>
      </c>
      <c r="K1171" s="255" t="str">
        <f>$K$20</f>
        <v>дофинансиране - ОТЧЕТ</v>
      </c>
      <c r="L1171" s="1735" t="str">
        <f>$L$20</f>
        <v>ОТЧЕТ                                    ОБЩО</v>
      </c>
      <c r="M1171" s="7" t="str">
        <f>(IF($E1292&lt;&gt;0,$M$2,IF($L1292&lt;&gt;0,$M$2,"")))</f>
        <v/>
      </c>
    </row>
    <row r="1172" spans="1:14" ht="18.75" hidden="1">
      <c r="A1172" s="23"/>
      <c r="B1172" s="258"/>
      <c r="C1172" s="259"/>
      <c r="D1172" s="260" t="s">
        <v>743</v>
      </c>
      <c r="E1172" s="1455" t="str">
        <f>$E$21</f>
        <v>(1)</v>
      </c>
      <c r="F1172" s="143" t="str">
        <f>$F$21</f>
        <v>(2)</v>
      </c>
      <c r="G1172" s="144" t="str">
        <f>$G$21</f>
        <v>(3)</v>
      </c>
      <c r="H1172" s="145" t="str">
        <f>$H$21</f>
        <v>(4)</v>
      </c>
      <c r="I1172" s="261" t="str">
        <f>$I$21</f>
        <v>(5)</v>
      </c>
      <c r="J1172" s="262" t="str">
        <f>$J$21</f>
        <v>(6)</v>
      </c>
      <c r="K1172" s="263" t="str">
        <f>$K$21</f>
        <v>(7)</v>
      </c>
      <c r="L1172" s="264" t="str">
        <f>$L$21</f>
        <v>(8)</v>
      </c>
      <c r="M1172" s="7" t="str">
        <f>(IF($E1292&lt;&gt;0,$M$2,IF($L1292&lt;&gt;0,$M$2,"")))</f>
        <v/>
      </c>
    </row>
    <row r="1173" spans="1:14" hidden="1">
      <c r="A1173" s="23"/>
      <c r="B1173" s="1451"/>
      <c r="C1173" s="1598" t="e">
        <f>VLOOKUP(D1173,OP_LIST2,2,FALSE)</f>
        <v>#N/A</v>
      </c>
      <c r="D1173" s="1458"/>
      <c r="E1173" s="389"/>
      <c r="F1173" s="1441"/>
      <c r="G1173" s="1442"/>
      <c r="H1173" s="1443"/>
      <c r="I1173" s="1441"/>
      <c r="J1173" s="1442"/>
      <c r="K1173" s="1443"/>
      <c r="L1173" s="1440"/>
      <c r="M1173" s="7" t="str">
        <f>(IF($E1292&lt;&gt;0,$M$2,IF($L1292&lt;&gt;0,$M$2,"")))</f>
        <v/>
      </c>
    </row>
    <row r="1174" spans="1:14" hidden="1">
      <c r="A1174" s="23"/>
      <c r="B1174" s="1454"/>
      <c r="C1174" s="1459">
        <f>VLOOKUP(D1175,EBK_DEIN2,2,FALSE)</f>
        <v>2282</v>
      </c>
      <c r="D1174" s="1458" t="s">
        <v>792</v>
      </c>
      <c r="E1174" s="389"/>
      <c r="F1174" s="1444"/>
      <c r="G1174" s="1445"/>
      <c r="H1174" s="1446"/>
      <c r="I1174" s="1444"/>
      <c r="J1174" s="1445"/>
      <c r="K1174" s="1446"/>
      <c r="L1174" s="1440"/>
      <c r="M1174" s="7" t="str">
        <f>(IF($E1292&lt;&gt;0,$M$2,IF($L1292&lt;&gt;0,$M$2,"")))</f>
        <v/>
      </c>
    </row>
    <row r="1175" spans="1:14" hidden="1">
      <c r="A1175" s="23"/>
      <c r="B1175" s="1450"/>
      <c r="C1175" s="1587">
        <f>+C1174</f>
        <v>2282</v>
      </c>
      <c r="D1175" s="1452" t="s">
        <v>437</v>
      </c>
      <c r="E1175" s="389"/>
      <c r="F1175" s="1444"/>
      <c r="G1175" s="1445"/>
      <c r="H1175" s="1446"/>
      <c r="I1175" s="1444"/>
      <c r="J1175" s="1445"/>
      <c r="K1175" s="1446"/>
      <c r="L1175" s="1440"/>
      <c r="M1175" s="7" t="str">
        <f>(IF($E1292&lt;&gt;0,$M$2,IF($L1292&lt;&gt;0,$M$2,"")))</f>
        <v/>
      </c>
    </row>
    <row r="1176" spans="1:14" hidden="1">
      <c r="A1176" s="23"/>
      <c r="B1176" s="1456"/>
      <c r="C1176" s="1453"/>
      <c r="D1176" s="1457" t="s">
        <v>714</v>
      </c>
      <c r="E1176" s="389"/>
      <c r="F1176" s="1447"/>
      <c r="G1176" s="1448"/>
      <c r="H1176" s="1449"/>
      <c r="I1176" s="1447"/>
      <c r="J1176" s="1448"/>
      <c r="K1176" s="1449"/>
      <c r="L1176" s="1440"/>
      <c r="M1176" s="7" t="str">
        <f>(IF($E1292&lt;&gt;0,$M$2,IF($L1292&lt;&gt;0,$M$2,"")))</f>
        <v/>
      </c>
    </row>
    <row r="1177" spans="1:14" hidden="1">
      <c r="A1177" s="23"/>
      <c r="B1177" s="272">
        <v>100</v>
      </c>
      <c r="C1177" s="1884" t="s">
        <v>744</v>
      </c>
      <c r="D1177" s="1885"/>
      <c r="E1177" s="273">
        <f t="shared" ref="E1177:L1177" si="270">SUM(E1178:E1179)</f>
        <v>0</v>
      </c>
      <c r="F1177" s="274">
        <f t="shared" si="270"/>
        <v>0</v>
      </c>
      <c r="G1177" s="275">
        <f t="shared" si="270"/>
        <v>0</v>
      </c>
      <c r="H1177" s="276">
        <f>SUM(H1178:H1179)</f>
        <v>0</v>
      </c>
      <c r="I1177" s="274">
        <f t="shared" si="270"/>
        <v>0</v>
      </c>
      <c r="J1177" s="275">
        <f t="shared" si="270"/>
        <v>0</v>
      </c>
      <c r="K1177" s="276">
        <f t="shared" si="270"/>
        <v>0</v>
      </c>
      <c r="L1177" s="273">
        <f t="shared" si="270"/>
        <v>0</v>
      </c>
      <c r="M1177" s="12" t="str">
        <f>(IF($E1177&lt;&gt;0,$M$2,IF($L1177&lt;&gt;0,$M$2,"")))</f>
        <v/>
      </c>
      <c r="N1177" s="13"/>
    </row>
    <row r="1178" spans="1:14" hidden="1">
      <c r="A1178" s="23"/>
      <c r="B1178" s="278"/>
      <c r="C1178" s="279">
        <v>101</v>
      </c>
      <c r="D1178" s="280" t="s">
        <v>745</v>
      </c>
      <c r="E1178" s="281">
        <f>F1178+G1178+H1178</f>
        <v>0</v>
      </c>
      <c r="F1178" s="152"/>
      <c r="G1178" s="153"/>
      <c r="H1178" s="1418"/>
      <c r="I1178" s="152"/>
      <c r="J1178" s="153"/>
      <c r="K1178" s="1418"/>
      <c r="L1178" s="281">
        <f>I1178+J1178+K1178</f>
        <v>0</v>
      </c>
      <c r="M1178" s="12" t="str">
        <f t="shared" ref="M1178:M1244" si="271">(IF($E1178&lt;&gt;0,$M$2,IF($L1178&lt;&gt;0,$M$2,"")))</f>
        <v/>
      </c>
      <c r="N1178" s="13"/>
    </row>
    <row r="1179" spans="1:14" hidden="1">
      <c r="A1179" s="10"/>
      <c r="B1179" s="278"/>
      <c r="C1179" s="285">
        <v>102</v>
      </c>
      <c r="D1179" s="286" t="s">
        <v>746</v>
      </c>
      <c r="E1179" s="287">
        <f>F1179+G1179+H1179</f>
        <v>0</v>
      </c>
      <c r="F1179" s="173"/>
      <c r="G1179" s="174"/>
      <c r="H1179" s="1421"/>
      <c r="I1179" s="173"/>
      <c r="J1179" s="174"/>
      <c r="K1179" s="1421"/>
      <c r="L1179" s="287">
        <f>I1179+J1179+K1179</f>
        <v>0</v>
      </c>
      <c r="M1179" s="12" t="str">
        <f t="shared" si="271"/>
        <v/>
      </c>
      <c r="N1179" s="13"/>
    </row>
    <row r="1180" spans="1:14" hidden="1">
      <c r="A1180" s="10"/>
      <c r="B1180" s="272">
        <v>200</v>
      </c>
      <c r="C1180" s="1864" t="s">
        <v>747</v>
      </c>
      <c r="D1180" s="1865"/>
      <c r="E1180" s="273">
        <f t="shared" ref="E1180:L1180" si="272">SUM(E1181:E1185)</f>
        <v>0</v>
      </c>
      <c r="F1180" s="274">
        <f t="shared" si="272"/>
        <v>0</v>
      </c>
      <c r="G1180" s="275">
        <f t="shared" si="272"/>
        <v>0</v>
      </c>
      <c r="H1180" s="276">
        <f>SUM(H1181:H1185)</f>
        <v>0</v>
      </c>
      <c r="I1180" s="274">
        <f t="shared" si="272"/>
        <v>0</v>
      </c>
      <c r="J1180" s="275">
        <f t="shared" si="272"/>
        <v>0</v>
      </c>
      <c r="K1180" s="276">
        <f t="shared" si="272"/>
        <v>0</v>
      </c>
      <c r="L1180" s="273">
        <f t="shared" si="272"/>
        <v>0</v>
      </c>
      <c r="M1180" s="12" t="str">
        <f t="shared" si="271"/>
        <v/>
      </c>
      <c r="N1180" s="13"/>
    </row>
    <row r="1181" spans="1:14" hidden="1">
      <c r="A1181" s="10"/>
      <c r="B1181" s="291"/>
      <c r="C1181" s="279">
        <v>201</v>
      </c>
      <c r="D1181" s="280" t="s">
        <v>748</v>
      </c>
      <c r="E1181" s="281">
        <f>F1181+G1181+H1181</f>
        <v>0</v>
      </c>
      <c r="F1181" s="152"/>
      <c r="G1181" s="153"/>
      <c r="H1181" s="1418"/>
      <c r="I1181" s="152"/>
      <c r="J1181" s="153"/>
      <c r="K1181" s="1418"/>
      <c r="L1181" s="281">
        <f>I1181+J1181+K1181</f>
        <v>0</v>
      </c>
      <c r="M1181" s="12" t="str">
        <f t="shared" si="271"/>
        <v/>
      </c>
      <c r="N1181" s="13"/>
    </row>
    <row r="1182" spans="1:14" hidden="1">
      <c r="A1182" s="10"/>
      <c r="B1182" s="292"/>
      <c r="C1182" s="293">
        <v>202</v>
      </c>
      <c r="D1182" s="294" t="s">
        <v>749</v>
      </c>
      <c r="E1182" s="295">
        <f>F1182+G1182+H1182</f>
        <v>0</v>
      </c>
      <c r="F1182" s="158"/>
      <c r="G1182" s="159"/>
      <c r="H1182" s="1420"/>
      <c r="I1182" s="158"/>
      <c r="J1182" s="159"/>
      <c r="K1182" s="1420"/>
      <c r="L1182" s="295">
        <f>I1182+J1182+K1182</f>
        <v>0</v>
      </c>
      <c r="M1182" s="12" t="str">
        <f t="shared" si="271"/>
        <v/>
      </c>
      <c r="N1182" s="13"/>
    </row>
    <row r="1183" spans="1:14" ht="31.5" hidden="1">
      <c r="A1183" s="10"/>
      <c r="B1183" s="299"/>
      <c r="C1183" s="293">
        <v>205</v>
      </c>
      <c r="D1183" s="294" t="s">
        <v>595</v>
      </c>
      <c r="E1183" s="295">
        <f>F1183+G1183+H1183</f>
        <v>0</v>
      </c>
      <c r="F1183" s="158"/>
      <c r="G1183" s="159"/>
      <c r="H1183" s="1420"/>
      <c r="I1183" s="158"/>
      <c r="J1183" s="159"/>
      <c r="K1183" s="1420"/>
      <c r="L1183" s="295">
        <f>I1183+J1183+K1183</f>
        <v>0</v>
      </c>
      <c r="M1183" s="12" t="str">
        <f t="shared" si="271"/>
        <v/>
      </c>
      <c r="N1183" s="13"/>
    </row>
    <row r="1184" spans="1:14" hidden="1">
      <c r="A1184" s="10"/>
      <c r="B1184" s="299"/>
      <c r="C1184" s="293">
        <v>208</v>
      </c>
      <c r="D1184" s="300" t="s">
        <v>596</v>
      </c>
      <c r="E1184" s="295">
        <f>F1184+G1184+H1184</f>
        <v>0</v>
      </c>
      <c r="F1184" s="158"/>
      <c r="G1184" s="159"/>
      <c r="H1184" s="1420"/>
      <c r="I1184" s="158"/>
      <c r="J1184" s="159"/>
      <c r="K1184" s="1420"/>
      <c r="L1184" s="295">
        <f>I1184+J1184+K1184</f>
        <v>0</v>
      </c>
      <c r="M1184" s="12" t="str">
        <f t="shared" si="271"/>
        <v/>
      </c>
      <c r="N1184" s="13"/>
    </row>
    <row r="1185" spans="1:14" hidden="1">
      <c r="A1185" s="10"/>
      <c r="B1185" s="291"/>
      <c r="C1185" s="285">
        <v>209</v>
      </c>
      <c r="D1185" s="301" t="s">
        <v>597</v>
      </c>
      <c r="E1185" s="287">
        <f>F1185+G1185+H1185</f>
        <v>0</v>
      </c>
      <c r="F1185" s="173"/>
      <c r="G1185" s="174"/>
      <c r="H1185" s="1421"/>
      <c r="I1185" s="173"/>
      <c r="J1185" s="174"/>
      <c r="K1185" s="1421"/>
      <c r="L1185" s="287">
        <f>I1185+J1185+K1185</f>
        <v>0</v>
      </c>
      <c r="M1185" s="12" t="str">
        <f t="shared" si="271"/>
        <v/>
      </c>
      <c r="N1185" s="13"/>
    </row>
    <row r="1186" spans="1:14" hidden="1">
      <c r="A1186" s="10"/>
      <c r="B1186" s="272">
        <v>500</v>
      </c>
      <c r="C1186" s="1866" t="s">
        <v>193</v>
      </c>
      <c r="D1186" s="1867"/>
      <c r="E1186" s="273">
        <f t="shared" ref="E1186:L1186" si="273">SUM(E1187:E1193)</f>
        <v>0</v>
      </c>
      <c r="F1186" s="274">
        <f t="shared" si="273"/>
        <v>0</v>
      </c>
      <c r="G1186" s="275">
        <f t="shared" si="273"/>
        <v>0</v>
      </c>
      <c r="H1186" s="276">
        <f>SUM(H1187:H1193)</f>
        <v>0</v>
      </c>
      <c r="I1186" s="274">
        <f t="shared" si="273"/>
        <v>0</v>
      </c>
      <c r="J1186" s="275">
        <f t="shared" si="273"/>
        <v>0</v>
      </c>
      <c r="K1186" s="276">
        <f t="shared" si="273"/>
        <v>0</v>
      </c>
      <c r="L1186" s="273">
        <f t="shared" si="273"/>
        <v>0</v>
      </c>
      <c r="M1186" s="12" t="str">
        <f t="shared" si="271"/>
        <v/>
      </c>
      <c r="N1186" s="13"/>
    </row>
    <row r="1187" spans="1:14" ht="18" hidden="1" customHeight="1">
      <c r="A1187" s="10"/>
      <c r="B1187" s="291"/>
      <c r="C1187" s="302">
        <v>551</v>
      </c>
      <c r="D1187" s="303" t="s">
        <v>194</v>
      </c>
      <c r="E1187" s="281">
        <f t="shared" ref="E1187:E1194" si="274">F1187+G1187+H1187</f>
        <v>0</v>
      </c>
      <c r="F1187" s="152"/>
      <c r="G1187" s="153"/>
      <c r="H1187" s="1418"/>
      <c r="I1187" s="152"/>
      <c r="J1187" s="153"/>
      <c r="K1187" s="1418"/>
      <c r="L1187" s="281">
        <f t="shared" ref="L1187:L1194" si="275">I1187+J1187+K1187</f>
        <v>0</v>
      </c>
      <c r="M1187" s="12" t="str">
        <f t="shared" si="271"/>
        <v/>
      </c>
      <c r="N1187" s="13"/>
    </row>
    <row r="1188" spans="1:14" hidden="1">
      <c r="A1188" s="10"/>
      <c r="B1188" s="291"/>
      <c r="C1188" s="304">
        <v>552</v>
      </c>
      <c r="D1188" s="305" t="s">
        <v>909</v>
      </c>
      <c r="E1188" s="295">
        <f t="shared" si="274"/>
        <v>0</v>
      </c>
      <c r="F1188" s="158"/>
      <c r="G1188" s="159"/>
      <c r="H1188" s="1420"/>
      <c r="I1188" s="158"/>
      <c r="J1188" s="159"/>
      <c r="K1188" s="1420"/>
      <c r="L1188" s="295">
        <f t="shared" si="275"/>
        <v>0</v>
      </c>
      <c r="M1188" s="12" t="str">
        <f t="shared" si="271"/>
        <v/>
      </c>
      <c r="N1188" s="13"/>
    </row>
    <row r="1189" spans="1:14" hidden="1">
      <c r="A1189" s="10"/>
      <c r="B1189" s="306"/>
      <c r="C1189" s="304">
        <v>558</v>
      </c>
      <c r="D1189" s="307" t="s">
        <v>871</v>
      </c>
      <c r="E1189" s="295">
        <f>F1189+G1189+H1189</f>
        <v>0</v>
      </c>
      <c r="F1189" s="488">
        <v>0</v>
      </c>
      <c r="G1189" s="489">
        <v>0</v>
      </c>
      <c r="H1189" s="160">
        <v>0</v>
      </c>
      <c r="I1189" s="488">
        <v>0</v>
      </c>
      <c r="J1189" s="489">
        <v>0</v>
      </c>
      <c r="K1189" s="160">
        <v>0</v>
      </c>
      <c r="L1189" s="295">
        <f>I1189+J1189+K1189</f>
        <v>0</v>
      </c>
      <c r="M1189" s="12" t="str">
        <f t="shared" si="271"/>
        <v/>
      </c>
      <c r="N1189" s="13"/>
    </row>
    <row r="1190" spans="1:14" hidden="1">
      <c r="A1190" s="10"/>
      <c r="B1190" s="306"/>
      <c r="C1190" s="304">
        <v>560</v>
      </c>
      <c r="D1190" s="307" t="s">
        <v>195</v>
      </c>
      <c r="E1190" s="295">
        <f t="shared" si="274"/>
        <v>0</v>
      </c>
      <c r="F1190" s="158"/>
      <c r="G1190" s="159"/>
      <c r="H1190" s="1420"/>
      <c r="I1190" s="158"/>
      <c r="J1190" s="159"/>
      <c r="K1190" s="1420"/>
      <c r="L1190" s="295">
        <f t="shared" si="275"/>
        <v>0</v>
      </c>
      <c r="M1190" s="12" t="str">
        <f t="shared" si="271"/>
        <v/>
      </c>
      <c r="N1190" s="13"/>
    </row>
    <row r="1191" spans="1:14" hidden="1">
      <c r="A1191" s="10"/>
      <c r="B1191" s="306"/>
      <c r="C1191" s="304">
        <v>580</v>
      </c>
      <c r="D1191" s="305" t="s">
        <v>196</v>
      </c>
      <c r="E1191" s="295">
        <f t="shared" si="274"/>
        <v>0</v>
      </c>
      <c r="F1191" s="158"/>
      <c r="G1191" s="159"/>
      <c r="H1191" s="1420"/>
      <c r="I1191" s="158"/>
      <c r="J1191" s="159"/>
      <c r="K1191" s="1420"/>
      <c r="L1191" s="295">
        <f t="shared" si="275"/>
        <v>0</v>
      </c>
      <c r="M1191" s="12" t="str">
        <f t="shared" si="271"/>
        <v/>
      </c>
      <c r="N1191" s="13"/>
    </row>
    <row r="1192" spans="1:14" hidden="1">
      <c r="A1192" s="10"/>
      <c r="B1192" s="291"/>
      <c r="C1192" s="304">
        <v>588</v>
      </c>
      <c r="D1192" s="305" t="s">
        <v>873</v>
      </c>
      <c r="E1192" s="295">
        <f>F1192+G1192+H1192</f>
        <v>0</v>
      </c>
      <c r="F1192" s="488">
        <v>0</v>
      </c>
      <c r="G1192" s="489">
        <v>0</v>
      </c>
      <c r="H1192" s="160">
        <v>0</v>
      </c>
      <c r="I1192" s="488">
        <v>0</v>
      </c>
      <c r="J1192" s="489">
        <v>0</v>
      </c>
      <c r="K1192" s="160">
        <v>0</v>
      </c>
      <c r="L1192" s="295">
        <f>I1192+J1192+K1192</f>
        <v>0</v>
      </c>
      <c r="M1192" s="12" t="str">
        <f t="shared" si="271"/>
        <v/>
      </c>
      <c r="N1192" s="13"/>
    </row>
    <row r="1193" spans="1:14" ht="31.5" hidden="1">
      <c r="A1193" s="10"/>
      <c r="B1193" s="291"/>
      <c r="C1193" s="308">
        <v>590</v>
      </c>
      <c r="D1193" s="309" t="s">
        <v>197</v>
      </c>
      <c r="E1193" s="287">
        <f t="shared" si="274"/>
        <v>0</v>
      </c>
      <c r="F1193" s="173"/>
      <c r="G1193" s="174"/>
      <c r="H1193" s="1421"/>
      <c r="I1193" s="173"/>
      <c r="J1193" s="174"/>
      <c r="K1193" s="1421"/>
      <c r="L1193" s="287">
        <f t="shared" si="275"/>
        <v>0</v>
      </c>
      <c r="M1193" s="12" t="str">
        <f t="shared" si="271"/>
        <v/>
      </c>
      <c r="N1193" s="13"/>
    </row>
    <row r="1194" spans="1:14" hidden="1">
      <c r="A1194" s="22">
        <v>5</v>
      </c>
      <c r="B1194" s="272">
        <v>800</v>
      </c>
      <c r="C1194" s="1868" t="s">
        <v>198</v>
      </c>
      <c r="D1194" s="1869"/>
      <c r="E1194" s="310">
        <f t="shared" si="274"/>
        <v>0</v>
      </c>
      <c r="F1194" s="1422"/>
      <c r="G1194" s="1423"/>
      <c r="H1194" s="1424"/>
      <c r="I1194" s="1422"/>
      <c r="J1194" s="1423"/>
      <c r="K1194" s="1424"/>
      <c r="L1194" s="310">
        <f t="shared" si="275"/>
        <v>0</v>
      </c>
      <c r="M1194" s="12" t="str">
        <f t="shared" si="271"/>
        <v/>
      </c>
      <c r="N1194" s="13"/>
    </row>
    <row r="1195" spans="1:14" hidden="1">
      <c r="A1195" s="23">
        <v>10</v>
      </c>
      <c r="B1195" s="272">
        <v>1000</v>
      </c>
      <c r="C1195" s="1864" t="s">
        <v>199</v>
      </c>
      <c r="D1195" s="1865"/>
      <c r="E1195" s="310">
        <f t="shared" ref="E1195:L1195" si="276">SUM(E1196:E1212)</f>
        <v>0</v>
      </c>
      <c r="F1195" s="274">
        <f t="shared" si="276"/>
        <v>0</v>
      </c>
      <c r="G1195" s="275">
        <f t="shared" si="276"/>
        <v>0</v>
      </c>
      <c r="H1195" s="276">
        <f>SUM(H1196:H1212)</f>
        <v>0</v>
      </c>
      <c r="I1195" s="274">
        <f t="shared" si="276"/>
        <v>0</v>
      </c>
      <c r="J1195" s="275">
        <f t="shared" si="276"/>
        <v>0</v>
      </c>
      <c r="K1195" s="276">
        <f t="shared" si="276"/>
        <v>0</v>
      </c>
      <c r="L1195" s="310">
        <f t="shared" si="276"/>
        <v>0</v>
      </c>
      <c r="M1195" s="12" t="str">
        <f t="shared" si="271"/>
        <v/>
      </c>
      <c r="N1195" s="13"/>
    </row>
    <row r="1196" spans="1:14" hidden="1">
      <c r="A1196" s="23">
        <v>15</v>
      </c>
      <c r="B1196" s="292"/>
      <c r="C1196" s="279">
        <v>1011</v>
      </c>
      <c r="D1196" s="311" t="s">
        <v>200</v>
      </c>
      <c r="E1196" s="281">
        <f t="shared" ref="E1196:E1212" si="277">F1196+G1196+H1196</f>
        <v>0</v>
      </c>
      <c r="F1196" s="152"/>
      <c r="G1196" s="153"/>
      <c r="H1196" s="1418"/>
      <c r="I1196" s="152"/>
      <c r="J1196" s="153"/>
      <c r="K1196" s="1418"/>
      <c r="L1196" s="281">
        <f t="shared" ref="L1196:L1212" si="278">I1196+J1196+K1196</f>
        <v>0</v>
      </c>
      <c r="M1196" s="12" t="str">
        <f t="shared" si="271"/>
        <v/>
      </c>
      <c r="N1196" s="13"/>
    </row>
    <row r="1197" spans="1:14" hidden="1">
      <c r="A1197" s="22">
        <v>35</v>
      </c>
      <c r="B1197" s="292"/>
      <c r="C1197" s="293">
        <v>1012</v>
      </c>
      <c r="D1197" s="294" t="s">
        <v>201</v>
      </c>
      <c r="E1197" s="295">
        <f t="shared" si="277"/>
        <v>0</v>
      </c>
      <c r="F1197" s="158"/>
      <c r="G1197" s="159"/>
      <c r="H1197" s="1420"/>
      <c r="I1197" s="158"/>
      <c r="J1197" s="159"/>
      <c r="K1197" s="1420"/>
      <c r="L1197" s="295">
        <f t="shared" si="278"/>
        <v>0</v>
      </c>
      <c r="M1197" s="12" t="str">
        <f t="shared" si="271"/>
        <v/>
      </c>
      <c r="N1197" s="13"/>
    </row>
    <row r="1198" spans="1:14" hidden="1">
      <c r="A1198" s="23">
        <v>40</v>
      </c>
      <c r="B1198" s="292"/>
      <c r="C1198" s="293">
        <v>1013</v>
      </c>
      <c r="D1198" s="294" t="s">
        <v>202</v>
      </c>
      <c r="E1198" s="295">
        <f t="shared" si="277"/>
        <v>0</v>
      </c>
      <c r="F1198" s="158"/>
      <c r="G1198" s="159"/>
      <c r="H1198" s="1420"/>
      <c r="I1198" s="158"/>
      <c r="J1198" s="159"/>
      <c r="K1198" s="1420"/>
      <c r="L1198" s="295">
        <f t="shared" si="278"/>
        <v>0</v>
      </c>
      <c r="M1198" s="12" t="str">
        <f t="shared" si="271"/>
        <v/>
      </c>
      <c r="N1198" s="13"/>
    </row>
    <row r="1199" spans="1:14" hidden="1">
      <c r="A1199" s="23">
        <v>45</v>
      </c>
      <c r="B1199" s="292"/>
      <c r="C1199" s="293">
        <v>1014</v>
      </c>
      <c r="D1199" s="294" t="s">
        <v>203</v>
      </c>
      <c r="E1199" s="295">
        <f t="shared" si="277"/>
        <v>0</v>
      </c>
      <c r="F1199" s="158"/>
      <c r="G1199" s="159"/>
      <c r="H1199" s="1420"/>
      <c r="I1199" s="158"/>
      <c r="J1199" s="159"/>
      <c r="K1199" s="1420"/>
      <c r="L1199" s="295">
        <f t="shared" si="278"/>
        <v>0</v>
      </c>
      <c r="M1199" s="12" t="str">
        <f t="shared" si="271"/>
        <v/>
      </c>
      <c r="N1199" s="13"/>
    </row>
    <row r="1200" spans="1:14" hidden="1">
      <c r="A1200" s="23">
        <v>50</v>
      </c>
      <c r="B1200" s="292"/>
      <c r="C1200" s="293">
        <v>1015</v>
      </c>
      <c r="D1200" s="294" t="s">
        <v>204</v>
      </c>
      <c r="E1200" s="295">
        <f t="shared" si="277"/>
        <v>0</v>
      </c>
      <c r="F1200" s="158"/>
      <c r="G1200" s="159"/>
      <c r="H1200" s="1420"/>
      <c r="I1200" s="158"/>
      <c r="J1200" s="159"/>
      <c r="K1200" s="1420"/>
      <c r="L1200" s="295">
        <f t="shared" si="278"/>
        <v>0</v>
      </c>
      <c r="M1200" s="12" t="str">
        <f t="shared" si="271"/>
        <v/>
      </c>
      <c r="N1200" s="13"/>
    </row>
    <row r="1201" spans="1:14" hidden="1">
      <c r="A1201" s="23">
        <v>55</v>
      </c>
      <c r="B1201" s="292"/>
      <c r="C1201" s="312">
        <v>1016</v>
      </c>
      <c r="D1201" s="313" t="s">
        <v>205</v>
      </c>
      <c r="E1201" s="314">
        <f t="shared" si="277"/>
        <v>0</v>
      </c>
      <c r="F1201" s="164"/>
      <c r="G1201" s="165"/>
      <c r="H1201" s="1419"/>
      <c r="I1201" s="164"/>
      <c r="J1201" s="165"/>
      <c r="K1201" s="1419"/>
      <c r="L1201" s="314">
        <f t="shared" si="278"/>
        <v>0</v>
      </c>
      <c r="M1201" s="12" t="str">
        <f t="shared" si="271"/>
        <v/>
      </c>
      <c r="N1201" s="13"/>
    </row>
    <row r="1202" spans="1:14" hidden="1">
      <c r="A1202" s="23">
        <v>60</v>
      </c>
      <c r="B1202" s="278"/>
      <c r="C1202" s="318">
        <v>1020</v>
      </c>
      <c r="D1202" s="319" t="s">
        <v>206</v>
      </c>
      <c r="E1202" s="320">
        <f t="shared" si="277"/>
        <v>0</v>
      </c>
      <c r="F1202" s="454"/>
      <c r="G1202" s="455"/>
      <c r="H1202" s="1428"/>
      <c r="I1202" s="454"/>
      <c r="J1202" s="455"/>
      <c r="K1202" s="1428"/>
      <c r="L1202" s="320">
        <f t="shared" si="278"/>
        <v>0</v>
      </c>
      <c r="M1202" s="12" t="str">
        <f t="shared" si="271"/>
        <v/>
      </c>
      <c r="N1202" s="13"/>
    </row>
    <row r="1203" spans="1:14" hidden="1">
      <c r="A1203" s="22">
        <v>65</v>
      </c>
      <c r="B1203" s="292"/>
      <c r="C1203" s="324">
        <v>1030</v>
      </c>
      <c r="D1203" s="325" t="s">
        <v>207</v>
      </c>
      <c r="E1203" s="326">
        <f t="shared" si="277"/>
        <v>0</v>
      </c>
      <c r="F1203" s="449"/>
      <c r="G1203" s="450"/>
      <c r="H1203" s="1425"/>
      <c r="I1203" s="449"/>
      <c r="J1203" s="450"/>
      <c r="K1203" s="1425"/>
      <c r="L1203" s="326">
        <f t="shared" si="278"/>
        <v>0</v>
      </c>
      <c r="M1203" s="12" t="str">
        <f t="shared" si="271"/>
        <v/>
      </c>
      <c r="N1203" s="13"/>
    </row>
    <row r="1204" spans="1:14" hidden="1">
      <c r="A1204" s="23">
        <v>70</v>
      </c>
      <c r="B1204" s="292"/>
      <c r="C1204" s="318">
        <v>1051</v>
      </c>
      <c r="D1204" s="331" t="s">
        <v>208</v>
      </c>
      <c r="E1204" s="320">
        <f t="shared" si="277"/>
        <v>0</v>
      </c>
      <c r="F1204" s="454"/>
      <c r="G1204" s="455"/>
      <c r="H1204" s="1428"/>
      <c r="I1204" s="454"/>
      <c r="J1204" s="455"/>
      <c r="K1204" s="1428"/>
      <c r="L1204" s="320">
        <f t="shared" si="278"/>
        <v>0</v>
      </c>
      <c r="M1204" s="12" t="str">
        <f t="shared" si="271"/>
        <v/>
      </c>
      <c r="N1204" s="13"/>
    </row>
    <row r="1205" spans="1:14" hidden="1">
      <c r="A1205" s="23">
        <v>75</v>
      </c>
      <c r="B1205" s="292"/>
      <c r="C1205" s="293">
        <v>1052</v>
      </c>
      <c r="D1205" s="294" t="s">
        <v>209</v>
      </c>
      <c r="E1205" s="295">
        <f t="shared" si="277"/>
        <v>0</v>
      </c>
      <c r="F1205" s="158"/>
      <c r="G1205" s="159"/>
      <c r="H1205" s="1420"/>
      <c r="I1205" s="158"/>
      <c r="J1205" s="159"/>
      <c r="K1205" s="1420"/>
      <c r="L1205" s="295">
        <f t="shared" si="278"/>
        <v>0</v>
      </c>
      <c r="M1205" s="12" t="str">
        <f t="shared" si="271"/>
        <v/>
      </c>
      <c r="N1205" s="13"/>
    </row>
    <row r="1206" spans="1:14" hidden="1">
      <c r="A1206" s="23">
        <v>80</v>
      </c>
      <c r="B1206" s="292"/>
      <c r="C1206" s="324">
        <v>1053</v>
      </c>
      <c r="D1206" s="325" t="s">
        <v>874</v>
      </c>
      <c r="E1206" s="326">
        <f t="shared" si="277"/>
        <v>0</v>
      </c>
      <c r="F1206" s="449"/>
      <c r="G1206" s="450"/>
      <c r="H1206" s="1425"/>
      <c r="I1206" s="449"/>
      <c r="J1206" s="450"/>
      <c r="K1206" s="1425"/>
      <c r="L1206" s="326">
        <f t="shared" si="278"/>
        <v>0</v>
      </c>
      <c r="M1206" s="12" t="str">
        <f t="shared" si="271"/>
        <v/>
      </c>
      <c r="N1206" s="13"/>
    </row>
    <row r="1207" spans="1:14" hidden="1">
      <c r="A1207" s="23">
        <v>80</v>
      </c>
      <c r="B1207" s="292"/>
      <c r="C1207" s="318">
        <v>1062</v>
      </c>
      <c r="D1207" s="319" t="s">
        <v>210</v>
      </c>
      <c r="E1207" s="320">
        <f t="shared" si="277"/>
        <v>0</v>
      </c>
      <c r="F1207" s="454"/>
      <c r="G1207" s="455"/>
      <c r="H1207" s="1428"/>
      <c r="I1207" s="454"/>
      <c r="J1207" s="455"/>
      <c r="K1207" s="1428"/>
      <c r="L1207" s="320">
        <f t="shared" si="278"/>
        <v>0</v>
      </c>
      <c r="M1207" s="12" t="str">
        <f t="shared" si="271"/>
        <v/>
      </c>
      <c r="N1207" s="13"/>
    </row>
    <row r="1208" spans="1:14" hidden="1">
      <c r="A1208" s="23">
        <v>85</v>
      </c>
      <c r="B1208" s="292"/>
      <c r="C1208" s="324">
        <v>1063</v>
      </c>
      <c r="D1208" s="332" t="s">
        <v>801</v>
      </c>
      <c r="E1208" s="326">
        <f t="shared" si="277"/>
        <v>0</v>
      </c>
      <c r="F1208" s="449"/>
      <c r="G1208" s="450"/>
      <c r="H1208" s="1425"/>
      <c r="I1208" s="449"/>
      <c r="J1208" s="450"/>
      <c r="K1208" s="1425"/>
      <c r="L1208" s="326">
        <f t="shared" si="278"/>
        <v>0</v>
      </c>
      <c r="M1208" s="12" t="str">
        <f t="shared" si="271"/>
        <v/>
      </c>
      <c r="N1208" s="13"/>
    </row>
    <row r="1209" spans="1:14" hidden="1">
      <c r="A1209" s="23">
        <v>90</v>
      </c>
      <c r="B1209" s="292"/>
      <c r="C1209" s="333">
        <v>1069</v>
      </c>
      <c r="D1209" s="334" t="s">
        <v>211</v>
      </c>
      <c r="E1209" s="335">
        <f t="shared" si="277"/>
        <v>0</v>
      </c>
      <c r="F1209" s="600"/>
      <c r="G1209" s="601"/>
      <c r="H1209" s="1427"/>
      <c r="I1209" s="600"/>
      <c r="J1209" s="601"/>
      <c r="K1209" s="1427"/>
      <c r="L1209" s="335">
        <f t="shared" si="278"/>
        <v>0</v>
      </c>
      <c r="M1209" s="12" t="str">
        <f t="shared" si="271"/>
        <v/>
      </c>
      <c r="N1209" s="13"/>
    </row>
    <row r="1210" spans="1:14" hidden="1">
      <c r="A1210" s="23">
        <v>90</v>
      </c>
      <c r="B1210" s="278"/>
      <c r="C1210" s="318">
        <v>1091</v>
      </c>
      <c r="D1210" s="331" t="s">
        <v>910</v>
      </c>
      <c r="E1210" s="320">
        <f t="shared" si="277"/>
        <v>0</v>
      </c>
      <c r="F1210" s="454"/>
      <c r="G1210" s="455"/>
      <c r="H1210" s="1428"/>
      <c r="I1210" s="454"/>
      <c r="J1210" s="455"/>
      <c r="K1210" s="1428"/>
      <c r="L1210" s="320">
        <f t="shared" si="278"/>
        <v>0</v>
      </c>
      <c r="M1210" s="12" t="str">
        <f t="shared" si="271"/>
        <v/>
      </c>
      <c r="N1210" s="13"/>
    </row>
    <row r="1211" spans="1:14" hidden="1">
      <c r="A1211" s="22">
        <v>115</v>
      </c>
      <c r="B1211" s="292"/>
      <c r="C1211" s="293">
        <v>1092</v>
      </c>
      <c r="D1211" s="294" t="s">
        <v>305</v>
      </c>
      <c r="E1211" s="295">
        <f t="shared" si="277"/>
        <v>0</v>
      </c>
      <c r="F1211" s="158"/>
      <c r="G1211" s="159"/>
      <c r="H1211" s="1420"/>
      <c r="I1211" s="158"/>
      <c r="J1211" s="159"/>
      <c r="K1211" s="1420"/>
      <c r="L1211" s="295">
        <f t="shared" si="278"/>
        <v>0</v>
      </c>
      <c r="M1211" s="12" t="str">
        <f t="shared" si="271"/>
        <v/>
      </c>
      <c r="N1211" s="13"/>
    </row>
    <row r="1212" spans="1:14" hidden="1">
      <c r="A1212" s="22">
        <v>125</v>
      </c>
      <c r="B1212" s="292"/>
      <c r="C1212" s="285">
        <v>1098</v>
      </c>
      <c r="D1212" s="339" t="s">
        <v>212</v>
      </c>
      <c r="E1212" s="287">
        <f t="shared" si="277"/>
        <v>0</v>
      </c>
      <c r="F1212" s="173"/>
      <c r="G1212" s="174"/>
      <c r="H1212" s="1421"/>
      <c r="I1212" s="173"/>
      <c r="J1212" s="174"/>
      <c r="K1212" s="1421"/>
      <c r="L1212" s="287">
        <f t="shared" si="278"/>
        <v>0</v>
      </c>
      <c r="M1212" s="12" t="str">
        <f t="shared" si="271"/>
        <v/>
      </c>
      <c r="N1212" s="13"/>
    </row>
    <row r="1213" spans="1:14" hidden="1">
      <c r="A1213" s="23">
        <v>130</v>
      </c>
      <c r="B1213" s="272">
        <v>1900</v>
      </c>
      <c r="C1213" s="1856" t="s">
        <v>272</v>
      </c>
      <c r="D1213" s="1857"/>
      <c r="E1213" s="310">
        <f t="shared" ref="E1213:L1213" si="279">SUM(E1214:E1216)</f>
        <v>0</v>
      </c>
      <c r="F1213" s="274">
        <f t="shared" si="279"/>
        <v>0</v>
      </c>
      <c r="G1213" s="275">
        <f t="shared" si="279"/>
        <v>0</v>
      </c>
      <c r="H1213" s="276">
        <f>SUM(H1214:H1216)</f>
        <v>0</v>
      </c>
      <c r="I1213" s="274">
        <f t="shared" si="279"/>
        <v>0</v>
      </c>
      <c r="J1213" s="275">
        <f t="shared" si="279"/>
        <v>0</v>
      </c>
      <c r="K1213" s="276">
        <f t="shared" si="279"/>
        <v>0</v>
      </c>
      <c r="L1213" s="310">
        <f t="shared" si="279"/>
        <v>0</v>
      </c>
      <c r="M1213" s="12" t="str">
        <f t="shared" si="271"/>
        <v/>
      </c>
      <c r="N1213" s="13"/>
    </row>
    <row r="1214" spans="1:14" hidden="1">
      <c r="A1214" s="23">
        <v>135</v>
      </c>
      <c r="B1214" s="292"/>
      <c r="C1214" s="279">
        <v>1901</v>
      </c>
      <c r="D1214" s="340" t="s">
        <v>911</v>
      </c>
      <c r="E1214" s="281">
        <f>F1214+G1214+H1214</f>
        <v>0</v>
      </c>
      <c r="F1214" s="152"/>
      <c r="G1214" s="153"/>
      <c r="H1214" s="1418"/>
      <c r="I1214" s="152"/>
      <c r="J1214" s="153"/>
      <c r="K1214" s="1418"/>
      <c r="L1214" s="281">
        <f>I1214+J1214+K1214</f>
        <v>0</v>
      </c>
      <c r="M1214" s="12" t="str">
        <f t="shared" si="271"/>
        <v/>
      </c>
      <c r="N1214" s="13"/>
    </row>
    <row r="1215" spans="1:14" hidden="1">
      <c r="A1215" s="23">
        <v>140</v>
      </c>
      <c r="B1215" s="341"/>
      <c r="C1215" s="293">
        <v>1981</v>
      </c>
      <c r="D1215" s="342" t="s">
        <v>912</v>
      </c>
      <c r="E1215" s="295">
        <f>F1215+G1215+H1215</f>
        <v>0</v>
      </c>
      <c r="F1215" s="158"/>
      <c r="G1215" s="159"/>
      <c r="H1215" s="1420"/>
      <c r="I1215" s="158"/>
      <c r="J1215" s="159"/>
      <c r="K1215" s="1420"/>
      <c r="L1215" s="295">
        <f>I1215+J1215+K1215</f>
        <v>0</v>
      </c>
      <c r="M1215" s="12" t="str">
        <f t="shared" si="271"/>
        <v/>
      </c>
      <c r="N1215" s="13"/>
    </row>
    <row r="1216" spans="1:14" hidden="1">
      <c r="A1216" s="23">
        <v>145</v>
      </c>
      <c r="B1216" s="292"/>
      <c r="C1216" s="285">
        <v>1991</v>
      </c>
      <c r="D1216" s="343" t="s">
        <v>913</v>
      </c>
      <c r="E1216" s="287">
        <f>F1216+G1216+H1216</f>
        <v>0</v>
      </c>
      <c r="F1216" s="173"/>
      <c r="G1216" s="174"/>
      <c r="H1216" s="1421"/>
      <c r="I1216" s="173"/>
      <c r="J1216" s="174"/>
      <c r="K1216" s="1421"/>
      <c r="L1216" s="287">
        <f>I1216+J1216+K1216</f>
        <v>0</v>
      </c>
      <c r="M1216" s="12" t="str">
        <f t="shared" si="271"/>
        <v/>
      </c>
      <c r="N1216" s="13"/>
    </row>
    <row r="1217" spans="1:14" hidden="1">
      <c r="A1217" s="23">
        <v>150</v>
      </c>
      <c r="B1217" s="272">
        <v>2100</v>
      </c>
      <c r="C1217" s="1856" t="s">
        <v>722</v>
      </c>
      <c r="D1217" s="1857"/>
      <c r="E1217" s="310">
        <f t="shared" ref="E1217:L1217" si="280">SUM(E1218:E1222)</f>
        <v>0</v>
      </c>
      <c r="F1217" s="274">
        <f t="shared" si="280"/>
        <v>0</v>
      </c>
      <c r="G1217" s="275">
        <f t="shared" si="280"/>
        <v>0</v>
      </c>
      <c r="H1217" s="276">
        <f>SUM(H1218:H1222)</f>
        <v>0</v>
      </c>
      <c r="I1217" s="274">
        <f t="shared" si="280"/>
        <v>0</v>
      </c>
      <c r="J1217" s="275">
        <f t="shared" si="280"/>
        <v>0</v>
      </c>
      <c r="K1217" s="276">
        <f t="shared" si="280"/>
        <v>0</v>
      </c>
      <c r="L1217" s="310">
        <f t="shared" si="280"/>
        <v>0</v>
      </c>
      <c r="M1217" s="12" t="str">
        <f t="shared" si="271"/>
        <v/>
      </c>
      <c r="N1217" s="13"/>
    </row>
    <row r="1218" spans="1:14" hidden="1">
      <c r="A1218" s="23">
        <v>155</v>
      </c>
      <c r="B1218" s="292"/>
      <c r="C1218" s="279">
        <v>2110</v>
      </c>
      <c r="D1218" s="344" t="s">
        <v>213</v>
      </c>
      <c r="E1218" s="281">
        <f>F1218+G1218+H1218</f>
        <v>0</v>
      </c>
      <c r="F1218" s="152"/>
      <c r="G1218" s="153"/>
      <c r="H1218" s="1418"/>
      <c r="I1218" s="152"/>
      <c r="J1218" s="153"/>
      <c r="K1218" s="1418"/>
      <c r="L1218" s="281">
        <f>I1218+J1218+K1218</f>
        <v>0</v>
      </c>
      <c r="M1218" s="12" t="str">
        <f t="shared" si="271"/>
        <v/>
      </c>
      <c r="N1218" s="13"/>
    </row>
    <row r="1219" spans="1:14" hidden="1">
      <c r="A1219" s="23">
        <v>160</v>
      </c>
      <c r="B1219" s="341"/>
      <c r="C1219" s="293">
        <v>2120</v>
      </c>
      <c r="D1219" s="300" t="s">
        <v>214</v>
      </c>
      <c r="E1219" s="295">
        <f>F1219+G1219+H1219</f>
        <v>0</v>
      </c>
      <c r="F1219" s="158"/>
      <c r="G1219" s="159"/>
      <c r="H1219" s="1420"/>
      <c r="I1219" s="158"/>
      <c r="J1219" s="159"/>
      <c r="K1219" s="1420"/>
      <c r="L1219" s="295">
        <f>I1219+J1219+K1219</f>
        <v>0</v>
      </c>
      <c r="M1219" s="12" t="str">
        <f t="shared" si="271"/>
        <v/>
      </c>
      <c r="N1219" s="13"/>
    </row>
    <row r="1220" spans="1:14" hidden="1">
      <c r="A1220" s="23">
        <v>165</v>
      </c>
      <c r="B1220" s="341"/>
      <c r="C1220" s="293">
        <v>2125</v>
      </c>
      <c r="D1220" s="300" t="s">
        <v>215</v>
      </c>
      <c r="E1220" s="295">
        <f>F1220+G1220+H1220</f>
        <v>0</v>
      </c>
      <c r="F1220" s="488">
        <v>0</v>
      </c>
      <c r="G1220" s="489">
        <v>0</v>
      </c>
      <c r="H1220" s="160">
        <v>0</v>
      </c>
      <c r="I1220" s="488">
        <v>0</v>
      </c>
      <c r="J1220" s="489">
        <v>0</v>
      </c>
      <c r="K1220" s="160">
        <v>0</v>
      </c>
      <c r="L1220" s="295">
        <f>I1220+J1220+K1220</f>
        <v>0</v>
      </c>
      <c r="M1220" s="12" t="str">
        <f t="shared" si="271"/>
        <v/>
      </c>
      <c r="N1220" s="13"/>
    </row>
    <row r="1221" spans="1:14" hidden="1">
      <c r="A1221" s="23">
        <v>175</v>
      </c>
      <c r="B1221" s="291"/>
      <c r="C1221" s="293">
        <v>2140</v>
      </c>
      <c r="D1221" s="300" t="s">
        <v>216</v>
      </c>
      <c r="E1221" s="295">
        <f>F1221+G1221+H1221</f>
        <v>0</v>
      </c>
      <c r="F1221" s="488">
        <v>0</v>
      </c>
      <c r="G1221" s="489">
        <v>0</v>
      </c>
      <c r="H1221" s="160">
        <v>0</v>
      </c>
      <c r="I1221" s="488">
        <v>0</v>
      </c>
      <c r="J1221" s="489">
        <v>0</v>
      </c>
      <c r="K1221" s="160">
        <v>0</v>
      </c>
      <c r="L1221" s="295">
        <f>I1221+J1221+K1221</f>
        <v>0</v>
      </c>
      <c r="M1221" s="12" t="str">
        <f t="shared" si="271"/>
        <v/>
      </c>
      <c r="N1221" s="13"/>
    </row>
    <row r="1222" spans="1:14" hidden="1">
      <c r="A1222" s="23">
        <v>180</v>
      </c>
      <c r="B1222" s="292"/>
      <c r="C1222" s="285">
        <v>2190</v>
      </c>
      <c r="D1222" s="345" t="s">
        <v>217</v>
      </c>
      <c r="E1222" s="287">
        <f>F1222+G1222+H1222</f>
        <v>0</v>
      </c>
      <c r="F1222" s="173"/>
      <c r="G1222" s="174"/>
      <c r="H1222" s="1421"/>
      <c r="I1222" s="173"/>
      <c r="J1222" s="174"/>
      <c r="K1222" s="1421"/>
      <c r="L1222" s="287">
        <f>I1222+J1222+K1222</f>
        <v>0</v>
      </c>
      <c r="M1222" s="12" t="str">
        <f t="shared" si="271"/>
        <v/>
      </c>
      <c r="N1222" s="13"/>
    </row>
    <row r="1223" spans="1:14" hidden="1">
      <c r="A1223" s="23">
        <v>185</v>
      </c>
      <c r="B1223" s="272">
        <v>2200</v>
      </c>
      <c r="C1223" s="1856" t="s">
        <v>218</v>
      </c>
      <c r="D1223" s="1857"/>
      <c r="E1223" s="310">
        <f t="shared" ref="E1223:L1223" si="281">SUM(E1224:E1225)</f>
        <v>0</v>
      </c>
      <c r="F1223" s="274">
        <f t="shared" si="281"/>
        <v>0</v>
      </c>
      <c r="G1223" s="275">
        <f t="shared" si="281"/>
        <v>0</v>
      </c>
      <c r="H1223" s="276">
        <f>SUM(H1224:H1225)</f>
        <v>0</v>
      </c>
      <c r="I1223" s="274">
        <f t="shared" si="281"/>
        <v>0</v>
      </c>
      <c r="J1223" s="275">
        <f t="shared" si="281"/>
        <v>0</v>
      </c>
      <c r="K1223" s="276">
        <f t="shared" si="281"/>
        <v>0</v>
      </c>
      <c r="L1223" s="310">
        <f t="shared" si="281"/>
        <v>0</v>
      </c>
      <c r="M1223" s="12" t="str">
        <f t="shared" si="271"/>
        <v/>
      </c>
      <c r="N1223" s="13"/>
    </row>
    <row r="1224" spans="1:14" hidden="1">
      <c r="A1224" s="23">
        <v>190</v>
      </c>
      <c r="B1224" s="292"/>
      <c r="C1224" s="279">
        <v>2221</v>
      </c>
      <c r="D1224" s="280" t="s">
        <v>306</v>
      </c>
      <c r="E1224" s="281">
        <f t="shared" ref="E1224:E1229" si="282">F1224+G1224+H1224</f>
        <v>0</v>
      </c>
      <c r="F1224" s="152"/>
      <c r="G1224" s="153"/>
      <c r="H1224" s="1418"/>
      <c r="I1224" s="152"/>
      <c r="J1224" s="153"/>
      <c r="K1224" s="1418"/>
      <c r="L1224" s="281">
        <f t="shared" ref="L1224:L1229" si="283">I1224+J1224+K1224</f>
        <v>0</v>
      </c>
      <c r="M1224" s="12" t="str">
        <f t="shared" si="271"/>
        <v/>
      </c>
      <c r="N1224" s="13"/>
    </row>
    <row r="1225" spans="1:14" hidden="1">
      <c r="A1225" s="23">
        <v>200</v>
      </c>
      <c r="B1225" s="292"/>
      <c r="C1225" s="285">
        <v>2224</v>
      </c>
      <c r="D1225" s="286" t="s">
        <v>219</v>
      </c>
      <c r="E1225" s="287">
        <f t="shared" si="282"/>
        <v>0</v>
      </c>
      <c r="F1225" s="173"/>
      <c r="G1225" s="174"/>
      <c r="H1225" s="1421"/>
      <c r="I1225" s="173"/>
      <c r="J1225" s="174"/>
      <c r="K1225" s="1421"/>
      <c r="L1225" s="287">
        <f t="shared" si="283"/>
        <v>0</v>
      </c>
      <c r="M1225" s="12" t="str">
        <f t="shared" si="271"/>
        <v/>
      </c>
      <c r="N1225" s="13"/>
    </row>
    <row r="1226" spans="1:14" hidden="1">
      <c r="A1226" s="23">
        <v>200</v>
      </c>
      <c r="B1226" s="272">
        <v>2500</v>
      </c>
      <c r="C1226" s="1856" t="s">
        <v>220</v>
      </c>
      <c r="D1226" s="1857"/>
      <c r="E1226" s="310">
        <f t="shared" si="282"/>
        <v>0</v>
      </c>
      <c r="F1226" s="1422"/>
      <c r="G1226" s="1423"/>
      <c r="H1226" s="1424"/>
      <c r="I1226" s="1422"/>
      <c r="J1226" s="1423"/>
      <c r="K1226" s="1424"/>
      <c r="L1226" s="310">
        <f t="shared" si="283"/>
        <v>0</v>
      </c>
      <c r="M1226" s="12" t="str">
        <f t="shared" si="271"/>
        <v/>
      </c>
      <c r="N1226" s="13"/>
    </row>
    <row r="1227" spans="1:14" hidden="1">
      <c r="A1227" s="23">
        <v>205</v>
      </c>
      <c r="B1227" s="272">
        <v>2600</v>
      </c>
      <c r="C1227" s="1862" t="s">
        <v>221</v>
      </c>
      <c r="D1227" s="1863"/>
      <c r="E1227" s="310">
        <f t="shared" si="282"/>
        <v>0</v>
      </c>
      <c r="F1227" s="1422"/>
      <c r="G1227" s="1423"/>
      <c r="H1227" s="1424"/>
      <c r="I1227" s="1422"/>
      <c r="J1227" s="1423"/>
      <c r="K1227" s="1424"/>
      <c r="L1227" s="310">
        <f t="shared" si="283"/>
        <v>0</v>
      </c>
      <c r="M1227" s="12" t="str">
        <f t="shared" si="271"/>
        <v/>
      </c>
      <c r="N1227" s="13"/>
    </row>
    <row r="1228" spans="1:14" hidden="1">
      <c r="A1228" s="23">
        <v>210</v>
      </c>
      <c r="B1228" s="272">
        <v>2700</v>
      </c>
      <c r="C1228" s="1862" t="s">
        <v>222</v>
      </c>
      <c r="D1228" s="1863"/>
      <c r="E1228" s="310">
        <f t="shared" si="282"/>
        <v>0</v>
      </c>
      <c r="F1228" s="1422"/>
      <c r="G1228" s="1423"/>
      <c r="H1228" s="1424"/>
      <c r="I1228" s="1422"/>
      <c r="J1228" s="1423"/>
      <c r="K1228" s="1424"/>
      <c r="L1228" s="310">
        <f t="shared" si="283"/>
        <v>0</v>
      </c>
      <c r="M1228" s="12" t="str">
        <f t="shared" si="271"/>
        <v/>
      </c>
      <c r="N1228" s="13"/>
    </row>
    <row r="1229" spans="1:14" ht="36" hidden="1" customHeight="1">
      <c r="A1229" s="23">
        <v>215</v>
      </c>
      <c r="B1229" s="272">
        <v>2800</v>
      </c>
      <c r="C1229" s="1862" t="s">
        <v>1660</v>
      </c>
      <c r="D1229" s="1863"/>
      <c r="E1229" s="310">
        <f t="shared" si="282"/>
        <v>0</v>
      </c>
      <c r="F1229" s="1422"/>
      <c r="G1229" s="1423"/>
      <c r="H1229" s="1424"/>
      <c r="I1229" s="1422"/>
      <c r="J1229" s="1423"/>
      <c r="K1229" s="1424"/>
      <c r="L1229" s="310">
        <f t="shared" si="283"/>
        <v>0</v>
      </c>
      <c r="M1229" s="12" t="str">
        <f t="shared" si="271"/>
        <v/>
      </c>
      <c r="N1229" s="13"/>
    </row>
    <row r="1230" spans="1:14" hidden="1">
      <c r="A1230" s="22">
        <v>220</v>
      </c>
      <c r="B1230" s="272">
        <v>2900</v>
      </c>
      <c r="C1230" s="1856" t="s">
        <v>223</v>
      </c>
      <c r="D1230" s="1857"/>
      <c r="E1230" s="310">
        <f>SUM(E1231:E1238)</f>
        <v>0</v>
      </c>
      <c r="F1230" s="274">
        <f>SUM(F1231:F1238)</f>
        <v>0</v>
      </c>
      <c r="G1230" s="274">
        <f t="shared" ref="G1230:L1230" si="284">SUM(G1231:G1238)</f>
        <v>0</v>
      </c>
      <c r="H1230" s="274">
        <f t="shared" si="284"/>
        <v>0</v>
      </c>
      <c r="I1230" s="274">
        <f t="shared" si="284"/>
        <v>0</v>
      </c>
      <c r="J1230" s="274">
        <f t="shared" si="284"/>
        <v>0</v>
      </c>
      <c r="K1230" s="274">
        <f t="shared" si="284"/>
        <v>0</v>
      </c>
      <c r="L1230" s="274">
        <f t="shared" si="284"/>
        <v>0</v>
      </c>
      <c r="M1230" s="12" t="str">
        <f t="shared" si="271"/>
        <v/>
      </c>
      <c r="N1230" s="13"/>
    </row>
    <row r="1231" spans="1:14" hidden="1">
      <c r="A1231" s="23">
        <v>225</v>
      </c>
      <c r="B1231" s="346"/>
      <c r="C1231" s="279">
        <v>2910</v>
      </c>
      <c r="D1231" s="347" t="s">
        <v>2048</v>
      </c>
      <c r="E1231" s="281">
        <f>F1231+G1231+H1231</f>
        <v>0</v>
      </c>
      <c r="F1231" s="152"/>
      <c r="G1231" s="153"/>
      <c r="H1231" s="1418"/>
      <c r="I1231" s="152"/>
      <c r="J1231" s="153"/>
      <c r="K1231" s="1418"/>
      <c r="L1231" s="281">
        <f>I1231+J1231+K1231</f>
        <v>0</v>
      </c>
      <c r="M1231" s="12" t="str">
        <f t="shared" si="271"/>
        <v/>
      </c>
      <c r="N1231" s="13"/>
    </row>
    <row r="1232" spans="1:14" hidden="1">
      <c r="A1232" s="23">
        <v>230</v>
      </c>
      <c r="B1232" s="346"/>
      <c r="C1232" s="279">
        <v>2920</v>
      </c>
      <c r="D1232" s="347" t="s">
        <v>224</v>
      </c>
      <c r="E1232" s="281">
        <f t="shared" ref="E1232:E1238" si="285">F1232+G1232+H1232</f>
        <v>0</v>
      </c>
      <c r="F1232" s="152"/>
      <c r="G1232" s="153"/>
      <c r="H1232" s="1418"/>
      <c r="I1232" s="152"/>
      <c r="J1232" s="153"/>
      <c r="K1232" s="1418"/>
      <c r="L1232" s="281">
        <f t="shared" ref="L1232:L1238" si="286">I1232+J1232+K1232</f>
        <v>0</v>
      </c>
      <c r="M1232" s="12" t="str">
        <f t="shared" si="271"/>
        <v/>
      </c>
      <c r="N1232" s="13"/>
    </row>
    <row r="1233" spans="1:14" ht="31.5" hidden="1">
      <c r="A1233" s="23">
        <v>245</v>
      </c>
      <c r="B1233" s="346"/>
      <c r="C1233" s="324">
        <v>2969</v>
      </c>
      <c r="D1233" s="348" t="s">
        <v>225</v>
      </c>
      <c r="E1233" s="326">
        <f t="shared" si="285"/>
        <v>0</v>
      </c>
      <c r="F1233" s="449"/>
      <c r="G1233" s="450"/>
      <c r="H1233" s="1425"/>
      <c r="I1233" s="449"/>
      <c r="J1233" s="450"/>
      <c r="K1233" s="1425"/>
      <c r="L1233" s="326">
        <f t="shared" si="286"/>
        <v>0</v>
      </c>
      <c r="M1233" s="12" t="str">
        <f t="shared" si="271"/>
        <v/>
      </c>
      <c r="N1233" s="13"/>
    </row>
    <row r="1234" spans="1:14" ht="31.5" hidden="1">
      <c r="A1234" s="22">
        <v>220</v>
      </c>
      <c r="B1234" s="346"/>
      <c r="C1234" s="349">
        <v>2970</v>
      </c>
      <c r="D1234" s="350" t="s">
        <v>226</v>
      </c>
      <c r="E1234" s="351">
        <f t="shared" si="285"/>
        <v>0</v>
      </c>
      <c r="F1234" s="636"/>
      <c r="G1234" s="637"/>
      <c r="H1234" s="1426"/>
      <c r="I1234" s="636"/>
      <c r="J1234" s="637"/>
      <c r="K1234" s="1426"/>
      <c r="L1234" s="351">
        <f t="shared" si="286"/>
        <v>0</v>
      </c>
      <c r="M1234" s="12" t="str">
        <f t="shared" si="271"/>
        <v/>
      </c>
      <c r="N1234" s="13"/>
    </row>
    <row r="1235" spans="1:14" hidden="1">
      <c r="A1235" s="23">
        <v>225</v>
      </c>
      <c r="B1235" s="346"/>
      <c r="C1235" s="333">
        <v>2989</v>
      </c>
      <c r="D1235" s="355" t="s">
        <v>227</v>
      </c>
      <c r="E1235" s="335">
        <f t="shared" si="285"/>
        <v>0</v>
      </c>
      <c r="F1235" s="600"/>
      <c r="G1235" s="601"/>
      <c r="H1235" s="1427"/>
      <c r="I1235" s="600"/>
      <c r="J1235" s="601"/>
      <c r="K1235" s="1427"/>
      <c r="L1235" s="335">
        <f t="shared" si="286"/>
        <v>0</v>
      </c>
      <c r="M1235" s="12" t="str">
        <f t="shared" si="271"/>
        <v/>
      </c>
      <c r="N1235" s="13"/>
    </row>
    <row r="1236" spans="1:14" hidden="1">
      <c r="A1236" s="23">
        <v>230</v>
      </c>
      <c r="B1236" s="292"/>
      <c r="C1236" s="318">
        <v>2990</v>
      </c>
      <c r="D1236" s="356" t="s">
        <v>2067</v>
      </c>
      <c r="E1236" s="320">
        <f>F1236+G1236+H1236</f>
        <v>0</v>
      </c>
      <c r="F1236" s="454"/>
      <c r="G1236" s="455"/>
      <c r="H1236" s="1428"/>
      <c r="I1236" s="454"/>
      <c r="J1236" s="455"/>
      <c r="K1236" s="1428"/>
      <c r="L1236" s="320">
        <f>I1236+J1236+K1236</f>
        <v>0</v>
      </c>
      <c r="M1236" s="12" t="str">
        <f t="shared" si="271"/>
        <v/>
      </c>
      <c r="N1236" s="13"/>
    </row>
    <row r="1237" spans="1:14" hidden="1">
      <c r="A1237" s="23">
        <v>235</v>
      </c>
      <c r="B1237" s="292"/>
      <c r="C1237" s="318">
        <v>2991</v>
      </c>
      <c r="D1237" s="356" t="s">
        <v>228</v>
      </c>
      <c r="E1237" s="320">
        <f t="shared" si="285"/>
        <v>0</v>
      </c>
      <c r="F1237" s="454"/>
      <c r="G1237" s="455"/>
      <c r="H1237" s="1428"/>
      <c r="I1237" s="454"/>
      <c r="J1237" s="455"/>
      <c r="K1237" s="1428"/>
      <c r="L1237" s="320">
        <f t="shared" si="286"/>
        <v>0</v>
      </c>
      <c r="M1237" s="12" t="str">
        <f t="shared" si="271"/>
        <v/>
      </c>
      <c r="N1237" s="13"/>
    </row>
    <row r="1238" spans="1:14" hidden="1">
      <c r="A1238" s="23">
        <v>240</v>
      </c>
      <c r="B1238" s="292"/>
      <c r="C1238" s="285">
        <v>2992</v>
      </c>
      <c r="D1238" s="357" t="s">
        <v>229</v>
      </c>
      <c r="E1238" s="287">
        <f t="shared" si="285"/>
        <v>0</v>
      </c>
      <c r="F1238" s="173"/>
      <c r="G1238" s="174"/>
      <c r="H1238" s="1421"/>
      <c r="I1238" s="173"/>
      <c r="J1238" s="174"/>
      <c r="K1238" s="1421"/>
      <c r="L1238" s="287">
        <f t="shared" si="286"/>
        <v>0</v>
      </c>
      <c r="M1238" s="12" t="str">
        <f t="shared" si="271"/>
        <v/>
      </c>
      <c r="N1238" s="13"/>
    </row>
    <row r="1239" spans="1:14" hidden="1">
      <c r="A1239" s="23">
        <v>245</v>
      </c>
      <c r="B1239" s="272">
        <v>3300</v>
      </c>
      <c r="C1239" s="358" t="s">
        <v>2098</v>
      </c>
      <c r="D1239" s="1773"/>
      <c r="E1239" s="310">
        <f t="shared" ref="E1239:L1239" si="287">SUM(E1240:E1244)</f>
        <v>0</v>
      </c>
      <c r="F1239" s="274">
        <f t="shared" si="287"/>
        <v>0</v>
      </c>
      <c r="G1239" s="275">
        <f t="shared" si="287"/>
        <v>0</v>
      </c>
      <c r="H1239" s="276">
        <f t="shared" si="287"/>
        <v>0</v>
      </c>
      <c r="I1239" s="274">
        <f t="shared" si="287"/>
        <v>0</v>
      </c>
      <c r="J1239" s="275">
        <f t="shared" si="287"/>
        <v>0</v>
      </c>
      <c r="K1239" s="276">
        <f t="shared" si="287"/>
        <v>0</v>
      </c>
      <c r="L1239" s="310">
        <f t="shared" si="287"/>
        <v>0</v>
      </c>
      <c r="M1239" s="12" t="str">
        <f t="shared" si="271"/>
        <v/>
      </c>
      <c r="N1239" s="13"/>
    </row>
    <row r="1240" spans="1:14" hidden="1">
      <c r="A1240" s="22">
        <v>250</v>
      </c>
      <c r="B1240" s="291"/>
      <c r="C1240" s="279">
        <v>3301</v>
      </c>
      <c r="D1240" s="359" t="s">
        <v>230</v>
      </c>
      <c r="E1240" s="281">
        <f t="shared" ref="E1240:E1247" si="288">F1240+G1240+H1240</f>
        <v>0</v>
      </c>
      <c r="F1240" s="486">
        <v>0</v>
      </c>
      <c r="G1240" s="487">
        <v>0</v>
      </c>
      <c r="H1240" s="154">
        <v>0</v>
      </c>
      <c r="I1240" s="486">
        <v>0</v>
      </c>
      <c r="J1240" s="487">
        <v>0</v>
      </c>
      <c r="K1240" s="154">
        <v>0</v>
      </c>
      <c r="L1240" s="281">
        <f t="shared" ref="L1240:L1247" si="289">I1240+J1240+K1240</f>
        <v>0</v>
      </c>
      <c r="M1240" s="12" t="str">
        <f t="shared" si="271"/>
        <v/>
      </c>
      <c r="N1240" s="13"/>
    </row>
    <row r="1241" spans="1:14" hidden="1">
      <c r="A1241" s="23">
        <v>255</v>
      </c>
      <c r="B1241" s="291"/>
      <c r="C1241" s="293">
        <v>3302</v>
      </c>
      <c r="D1241" s="360" t="s">
        <v>715</v>
      </c>
      <c r="E1241" s="295">
        <f t="shared" si="288"/>
        <v>0</v>
      </c>
      <c r="F1241" s="488">
        <v>0</v>
      </c>
      <c r="G1241" s="489">
        <v>0</v>
      </c>
      <c r="H1241" s="160">
        <v>0</v>
      </c>
      <c r="I1241" s="488">
        <v>0</v>
      </c>
      <c r="J1241" s="489">
        <v>0</v>
      </c>
      <c r="K1241" s="160">
        <v>0</v>
      </c>
      <c r="L1241" s="295">
        <f t="shared" si="289"/>
        <v>0</v>
      </c>
      <c r="M1241" s="12" t="str">
        <f t="shared" si="271"/>
        <v/>
      </c>
      <c r="N1241" s="13"/>
    </row>
    <row r="1242" spans="1:14" hidden="1">
      <c r="A1242" s="23">
        <v>265</v>
      </c>
      <c r="B1242" s="291"/>
      <c r="C1242" s="293">
        <v>3303</v>
      </c>
      <c r="D1242" s="360" t="s">
        <v>231</v>
      </c>
      <c r="E1242" s="295">
        <f t="shared" si="288"/>
        <v>0</v>
      </c>
      <c r="F1242" s="488">
        <v>0</v>
      </c>
      <c r="G1242" s="489">
        <v>0</v>
      </c>
      <c r="H1242" s="160">
        <v>0</v>
      </c>
      <c r="I1242" s="488">
        <v>0</v>
      </c>
      <c r="J1242" s="489">
        <v>0</v>
      </c>
      <c r="K1242" s="160">
        <v>0</v>
      </c>
      <c r="L1242" s="295">
        <f t="shared" si="289"/>
        <v>0</v>
      </c>
      <c r="M1242" s="12" t="str">
        <f t="shared" si="271"/>
        <v/>
      </c>
      <c r="N1242" s="13"/>
    </row>
    <row r="1243" spans="1:14" hidden="1">
      <c r="A1243" s="22">
        <v>270</v>
      </c>
      <c r="B1243" s="291"/>
      <c r="C1243" s="293">
        <v>3304</v>
      </c>
      <c r="D1243" s="360" t="s">
        <v>232</v>
      </c>
      <c r="E1243" s="295">
        <f t="shared" si="288"/>
        <v>0</v>
      </c>
      <c r="F1243" s="488">
        <v>0</v>
      </c>
      <c r="G1243" s="489">
        <v>0</v>
      </c>
      <c r="H1243" s="160">
        <v>0</v>
      </c>
      <c r="I1243" s="488">
        <v>0</v>
      </c>
      <c r="J1243" s="489">
        <v>0</v>
      </c>
      <c r="K1243" s="160">
        <v>0</v>
      </c>
      <c r="L1243" s="295">
        <f t="shared" si="289"/>
        <v>0</v>
      </c>
      <c r="M1243" s="12" t="str">
        <f t="shared" si="271"/>
        <v/>
      </c>
      <c r="N1243" s="13"/>
    </row>
    <row r="1244" spans="1:14" ht="31.5" hidden="1">
      <c r="A1244" s="22">
        <v>290</v>
      </c>
      <c r="B1244" s="291"/>
      <c r="C1244" s="285">
        <v>3306</v>
      </c>
      <c r="D1244" s="361" t="s">
        <v>1657</v>
      </c>
      <c r="E1244" s="287">
        <f t="shared" si="288"/>
        <v>0</v>
      </c>
      <c r="F1244" s="490">
        <v>0</v>
      </c>
      <c r="G1244" s="491">
        <v>0</v>
      </c>
      <c r="H1244" s="175">
        <v>0</v>
      </c>
      <c r="I1244" s="490">
        <v>0</v>
      </c>
      <c r="J1244" s="491">
        <v>0</v>
      </c>
      <c r="K1244" s="175">
        <v>0</v>
      </c>
      <c r="L1244" s="287">
        <f t="shared" si="289"/>
        <v>0</v>
      </c>
      <c r="M1244" s="12" t="str">
        <f t="shared" si="271"/>
        <v/>
      </c>
      <c r="N1244" s="13"/>
    </row>
    <row r="1245" spans="1:14" hidden="1">
      <c r="A1245" s="39">
        <v>320</v>
      </c>
      <c r="B1245" s="272">
        <v>3900</v>
      </c>
      <c r="C1245" s="1856" t="s">
        <v>233</v>
      </c>
      <c r="D1245" s="1857"/>
      <c r="E1245" s="310">
        <f t="shared" si="288"/>
        <v>0</v>
      </c>
      <c r="F1245" s="1471">
        <v>0</v>
      </c>
      <c r="G1245" s="1472">
        <v>0</v>
      </c>
      <c r="H1245" s="1473">
        <v>0</v>
      </c>
      <c r="I1245" s="1471">
        <v>0</v>
      </c>
      <c r="J1245" s="1472">
        <v>0</v>
      </c>
      <c r="K1245" s="1473">
        <v>0</v>
      </c>
      <c r="L1245" s="310">
        <f t="shared" si="289"/>
        <v>0</v>
      </c>
      <c r="M1245" s="12" t="str">
        <f t="shared" ref="M1245:M1291" si="290">(IF($E1245&lt;&gt;0,$M$2,IF($L1245&lt;&gt;0,$M$2,"")))</f>
        <v/>
      </c>
      <c r="N1245" s="13"/>
    </row>
    <row r="1246" spans="1:14" hidden="1">
      <c r="A1246" s="22">
        <v>330</v>
      </c>
      <c r="B1246" s="272">
        <v>4000</v>
      </c>
      <c r="C1246" s="1856" t="s">
        <v>234</v>
      </c>
      <c r="D1246" s="1857"/>
      <c r="E1246" s="310">
        <f t="shared" si="288"/>
        <v>0</v>
      </c>
      <c r="F1246" s="1422"/>
      <c r="G1246" s="1423"/>
      <c r="H1246" s="1424"/>
      <c r="I1246" s="1422"/>
      <c r="J1246" s="1423"/>
      <c r="K1246" s="1424"/>
      <c r="L1246" s="310">
        <f t="shared" si="289"/>
        <v>0</v>
      </c>
      <c r="M1246" s="12" t="str">
        <f t="shared" si="290"/>
        <v/>
      </c>
      <c r="N1246" s="13"/>
    </row>
    <row r="1247" spans="1:14" hidden="1">
      <c r="A1247" s="22">
        <v>350</v>
      </c>
      <c r="B1247" s="272">
        <v>4100</v>
      </c>
      <c r="C1247" s="1856" t="s">
        <v>235</v>
      </c>
      <c r="D1247" s="1857"/>
      <c r="E1247" s="310">
        <f t="shared" si="288"/>
        <v>0</v>
      </c>
      <c r="F1247" s="1472">
        <v>0</v>
      </c>
      <c r="G1247" s="1472">
        <v>0</v>
      </c>
      <c r="H1247" s="1473">
        <v>0</v>
      </c>
      <c r="I1247" s="1771">
        <v>0</v>
      </c>
      <c r="J1247" s="1472">
        <v>0</v>
      </c>
      <c r="K1247" s="1472">
        <v>0</v>
      </c>
      <c r="L1247" s="310">
        <f t="shared" si="289"/>
        <v>0</v>
      </c>
      <c r="M1247" s="12" t="str">
        <f t="shared" si="290"/>
        <v/>
      </c>
      <c r="N1247" s="13"/>
    </row>
    <row r="1248" spans="1:14" hidden="1">
      <c r="A1248" s="23">
        <v>355</v>
      </c>
      <c r="B1248" s="272">
        <v>4200</v>
      </c>
      <c r="C1248" s="1856" t="s">
        <v>236</v>
      </c>
      <c r="D1248" s="1857"/>
      <c r="E1248" s="310">
        <f t="shared" ref="E1248:L1248" si="291">SUM(E1249:E1254)</f>
        <v>0</v>
      </c>
      <c r="F1248" s="274">
        <f t="shared" si="291"/>
        <v>0</v>
      </c>
      <c r="G1248" s="275">
        <f t="shared" si="291"/>
        <v>0</v>
      </c>
      <c r="H1248" s="276">
        <f>SUM(H1249:H1254)</f>
        <v>0</v>
      </c>
      <c r="I1248" s="274">
        <f t="shared" si="291"/>
        <v>0</v>
      </c>
      <c r="J1248" s="275">
        <f t="shared" si="291"/>
        <v>0</v>
      </c>
      <c r="K1248" s="276">
        <f t="shared" si="291"/>
        <v>0</v>
      </c>
      <c r="L1248" s="310">
        <f t="shared" si="291"/>
        <v>0</v>
      </c>
      <c r="M1248" s="12" t="str">
        <f t="shared" si="290"/>
        <v/>
      </c>
      <c r="N1248" s="13"/>
    </row>
    <row r="1249" spans="1:14" hidden="1">
      <c r="A1249" s="23">
        <v>355</v>
      </c>
      <c r="B1249" s="362"/>
      <c r="C1249" s="279">
        <v>4201</v>
      </c>
      <c r="D1249" s="280" t="s">
        <v>237</v>
      </c>
      <c r="E1249" s="281">
        <f t="shared" ref="E1249:E1254" si="292">F1249+G1249+H1249</f>
        <v>0</v>
      </c>
      <c r="F1249" s="152"/>
      <c r="G1249" s="153"/>
      <c r="H1249" s="1418"/>
      <c r="I1249" s="152"/>
      <c r="J1249" s="153"/>
      <c r="K1249" s="1418"/>
      <c r="L1249" s="281">
        <f t="shared" ref="L1249:L1254" si="293">I1249+J1249+K1249</f>
        <v>0</v>
      </c>
      <c r="M1249" s="12" t="str">
        <f t="shared" si="290"/>
        <v/>
      </c>
      <c r="N1249" s="13"/>
    </row>
    <row r="1250" spans="1:14" hidden="1">
      <c r="A1250" s="23">
        <v>375</v>
      </c>
      <c r="B1250" s="362"/>
      <c r="C1250" s="293">
        <v>4202</v>
      </c>
      <c r="D1250" s="363" t="s">
        <v>238</v>
      </c>
      <c r="E1250" s="295">
        <f t="shared" si="292"/>
        <v>0</v>
      </c>
      <c r="F1250" s="158"/>
      <c r="G1250" s="159"/>
      <c r="H1250" s="1420"/>
      <c r="I1250" s="158"/>
      <c r="J1250" s="159"/>
      <c r="K1250" s="1420"/>
      <c r="L1250" s="295">
        <f t="shared" si="293"/>
        <v>0</v>
      </c>
      <c r="M1250" s="12" t="str">
        <f t="shared" si="290"/>
        <v/>
      </c>
      <c r="N1250" s="13"/>
    </row>
    <row r="1251" spans="1:14" hidden="1">
      <c r="A1251" s="23">
        <v>380</v>
      </c>
      <c r="B1251" s="362"/>
      <c r="C1251" s="293">
        <v>4214</v>
      </c>
      <c r="D1251" s="363" t="s">
        <v>239</v>
      </c>
      <c r="E1251" s="295">
        <f t="shared" si="292"/>
        <v>0</v>
      </c>
      <c r="F1251" s="158"/>
      <c r="G1251" s="159"/>
      <c r="H1251" s="1420"/>
      <c r="I1251" s="158"/>
      <c r="J1251" s="159"/>
      <c r="K1251" s="1420"/>
      <c r="L1251" s="295">
        <f t="shared" si="293"/>
        <v>0</v>
      </c>
      <c r="M1251" s="12" t="str">
        <f t="shared" si="290"/>
        <v/>
      </c>
      <c r="N1251" s="13"/>
    </row>
    <row r="1252" spans="1:14" hidden="1">
      <c r="A1252" s="23">
        <v>385</v>
      </c>
      <c r="B1252" s="362"/>
      <c r="C1252" s="293">
        <v>4217</v>
      </c>
      <c r="D1252" s="363" t="s">
        <v>240</v>
      </c>
      <c r="E1252" s="295">
        <f t="shared" si="292"/>
        <v>0</v>
      </c>
      <c r="F1252" s="158"/>
      <c r="G1252" s="159"/>
      <c r="H1252" s="1420"/>
      <c r="I1252" s="158"/>
      <c r="J1252" s="159"/>
      <c r="K1252" s="1420"/>
      <c r="L1252" s="295">
        <f t="shared" si="293"/>
        <v>0</v>
      </c>
      <c r="M1252" s="12" t="str">
        <f t="shared" si="290"/>
        <v/>
      </c>
      <c r="N1252" s="13"/>
    </row>
    <row r="1253" spans="1:14" hidden="1">
      <c r="A1253" s="23">
        <v>390</v>
      </c>
      <c r="B1253" s="362"/>
      <c r="C1253" s="293">
        <v>4218</v>
      </c>
      <c r="D1253" s="294" t="s">
        <v>241</v>
      </c>
      <c r="E1253" s="295">
        <f t="shared" si="292"/>
        <v>0</v>
      </c>
      <c r="F1253" s="158"/>
      <c r="G1253" s="159"/>
      <c r="H1253" s="1420"/>
      <c r="I1253" s="158"/>
      <c r="J1253" s="159"/>
      <c r="K1253" s="1420"/>
      <c r="L1253" s="295">
        <f t="shared" si="293"/>
        <v>0</v>
      </c>
      <c r="M1253" s="12" t="str">
        <f t="shared" si="290"/>
        <v/>
      </c>
      <c r="N1253" s="13"/>
    </row>
    <row r="1254" spans="1:14" hidden="1">
      <c r="A1254" s="23">
        <v>390</v>
      </c>
      <c r="B1254" s="362"/>
      <c r="C1254" s="285">
        <v>4219</v>
      </c>
      <c r="D1254" s="343" t="s">
        <v>242</v>
      </c>
      <c r="E1254" s="287">
        <f t="shared" si="292"/>
        <v>0</v>
      </c>
      <c r="F1254" s="173"/>
      <c r="G1254" s="174"/>
      <c r="H1254" s="1421"/>
      <c r="I1254" s="173"/>
      <c r="J1254" s="174"/>
      <c r="K1254" s="1421"/>
      <c r="L1254" s="287">
        <f t="shared" si="293"/>
        <v>0</v>
      </c>
      <c r="M1254" s="12" t="str">
        <f t="shared" si="290"/>
        <v/>
      </c>
      <c r="N1254" s="13"/>
    </row>
    <row r="1255" spans="1:14" hidden="1">
      <c r="A1255" s="23">
        <v>395</v>
      </c>
      <c r="B1255" s="272">
        <v>4300</v>
      </c>
      <c r="C1255" s="1856" t="s">
        <v>1661</v>
      </c>
      <c r="D1255" s="1857"/>
      <c r="E1255" s="310">
        <f t="shared" ref="E1255:L1255" si="294">SUM(E1256:E1258)</f>
        <v>0</v>
      </c>
      <c r="F1255" s="274">
        <f t="shared" si="294"/>
        <v>0</v>
      </c>
      <c r="G1255" s="275">
        <f t="shared" si="294"/>
        <v>0</v>
      </c>
      <c r="H1255" s="276">
        <f>SUM(H1256:H1258)</f>
        <v>0</v>
      </c>
      <c r="I1255" s="274">
        <f t="shared" si="294"/>
        <v>0</v>
      </c>
      <c r="J1255" s="275">
        <f t="shared" si="294"/>
        <v>0</v>
      </c>
      <c r="K1255" s="276">
        <f t="shared" si="294"/>
        <v>0</v>
      </c>
      <c r="L1255" s="310">
        <f t="shared" si="294"/>
        <v>0</v>
      </c>
      <c r="M1255" s="12" t="str">
        <f t="shared" si="290"/>
        <v/>
      </c>
      <c r="N1255" s="13"/>
    </row>
    <row r="1256" spans="1:14" hidden="1">
      <c r="A1256" s="18">
        <v>397</v>
      </c>
      <c r="B1256" s="362"/>
      <c r="C1256" s="279">
        <v>4301</v>
      </c>
      <c r="D1256" s="311" t="s">
        <v>243</v>
      </c>
      <c r="E1256" s="281">
        <f t="shared" ref="E1256:E1261" si="295">F1256+G1256+H1256</f>
        <v>0</v>
      </c>
      <c r="F1256" s="152"/>
      <c r="G1256" s="153"/>
      <c r="H1256" s="1418"/>
      <c r="I1256" s="152"/>
      <c r="J1256" s="153"/>
      <c r="K1256" s="1418"/>
      <c r="L1256" s="281">
        <f t="shared" ref="L1256:L1261" si="296">I1256+J1256+K1256</f>
        <v>0</v>
      </c>
      <c r="M1256" s="12" t="str">
        <f t="shared" si="290"/>
        <v/>
      </c>
      <c r="N1256" s="13"/>
    </row>
    <row r="1257" spans="1:14" hidden="1">
      <c r="A1257" s="14">
        <v>398</v>
      </c>
      <c r="B1257" s="362"/>
      <c r="C1257" s="293">
        <v>4302</v>
      </c>
      <c r="D1257" s="363" t="s">
        <v>244</v>
      </c>
      <c r="E1257" s="295">
        <f t="shared" si="295"/>
        <v>0</v>
      </c>
      <c r="F1257" s="158"/>
      <c r="G1257" s="159"/>
      <c r="H1257" s="1420"/>
      <c r="I1257" s="158"/>
      <c r="J1257" s="159"/>
      <c r="K1257" s="1420"/>
      <c r="L1257" s="295">
        <f t="shared" si="296"/>
        <v>0</v>
      </c>
      <c r="M1257" s="12" t="str">
        <f t="shared" si="290"/>
        <v/>
      </c>
      <c r="N1257" s="13"/>
    </row>
    <row r="1258" spans="1:14" hidden="1">
      <c r="A1258" s="14">
        <v>399</v>
      </c>
      <c r="B1258" s="362"/>
      <c r="C1258" s="285">
        <v>4309</v>
      </c>
      <c r="D1258" s="301" t="s">
        <v>245</v>
      </c>
      <c r="E1258" s="287">
        <f t="shared" si="295"/>
        <v>0</v>
      </c>
      <c r="F1258" s="173"/>
      <c r="G1258" s="174"/>
      <c r="H1258" s="1421"/>
      <c r="I1258" s="173"/>
      <c r="J1258" s="174"/>
      <c r="K1258" s="1421"/>
      <c r="L1258" s="287">
        <f t="shared" si="296"/>
        <v>0</v>
      </c>
      <c r="M1258" s="12" t="str">
        <f t="shared" si="290"/>
        <v/>
      </c>
      <c r="N1258" s="13"/>
    </row>
    <row r="1259" spans="1:14" hidden="1">
      <c r="A1259" s="14">
        <v>400</v>
      </c>
      <c r="B1259" s="272">
        <v>4400</v>
      </c>
      <c r="C1259" s="1856" t="s">
        <v>1658</v>
      </c>
      <c r="D1259" s="1857"/>
      <c r="E1259" s="310">
        <f t="shared" si="295"/>
        <v>0</v>
      </c>
      <c r="F1259" s="1422"/>
      <c r="G1259" s="1423"/>
      <c r="H1259" s="1424"/>
      <c r="I1259" s="1422"/>
      <c r="J1259" s="1423"/>
      <c r="K1259" s="1424"/>
      <c r="L1259" s="310">
        <f t="shared" si="296"/>
        <v>0</v>
      </c>
      <c r="M1259" s="12" t="str">
        <f t="shared" si="290"/>
        <v/>
      </c>
      <c r="N1259" s="13"/>
    </row>
    <row r="1260" spans="1:14" hidden="1">
      <c r="A1260" s="14">
        <v>401</v>
      </c>
      <c r="B1260" s="272">
        <v>4500</v>
      </c>
      <c r="C1260" s="1856" t="s">
        <v>1659</v>
      </c>
      <c r="D1260" s="1857"/>
      <c r="E1260" s="310">
        <f t="shared" si="295"/>
        <v>0</v>
      </c>
      <c r="F1260" s="1422"/>
      <c r="G1260" s="1423"/>
      <c r="H1260" s="1424"/>
      <c r="I1260" s="1422"/>
      <c r="J1260" s="1423"/>
      <c r="K1260" s="1424"/>
      <c r="L1260" s="310">
        <f t="shared" si="296"/>
        <v>0</v>
      </c>
      <c r="M1260" s="12" t="str">
        <f t="shared" si="290"/>
        <v/>
      </c>
      <c r="N1260" s="13"/>
    </row>
    <row r="1261" spans="1:14" hidden="1">
      <c r="A1261" s="40">
        <v>404</v>
      </c>
      <c r="B1261" s="272">
        <v>4600</v>
      </c>
      <c r="C1261" s="1862" t="s">
        <v>246</v>
      </c>
      <c r="D1261" s="1863"/>
      <c r="E1261" s="310">
        <f t="shared" si="295"/>
        <v>0</v>
      </c>
      <c r="F1261" s="1422"/>
      <c r="G1261" s="1423"/>
      <c r="H1261" s="1424"/>
      <c r="I1261" s="1422"/>
      <c r="J1261" s="1423"/>
      <c r="K1261" s="1424"/>
      <c r="L1261" s="310">
        <f t="shared" si="296"/>
        <v>0</v>
      </c>
      <c r="M1261" s="12" t="str">
        <f t="shared" si="290"/>
        <v/>
      </c>
      <c r="N1261" s="13"/>
    </row>
    <row r="1262" spans="1:14" hidden="1">
      <c r="A1262" s="40">
        <v>404</v>
      </c>
      <c r="B1262" s="272">
        <v>4900</v>
      </c>
      <c r="C1262" s="1856" t="s">
        <v>273</v>
      </c>
      <c r="D1262" s="1857"/>
      <c r="E1262" s="310">
        <f t="shared" ref="E1262:L1262" si="297">+E1263+E1264</f>
        <v>0</v>
      </c>
      <c r="F1262" s="274">
        <f t="shared" si="297"/>
        <v>0</v>
      </c>
      <c r="G1262" s="275">
        <f t="shared" si="297"/>
        <v>0</v>
      </c>
      <c r="H1262" s="276">
        <f>+H1263+H1264</f>
        <v>0</v>
      </c>
      <c r="I1262" s="274">
        <f t="shared" si="297"/>
        <v>0</v>
      </c>
      <c r="J1262" s="275">
        <f t="shared" si="297"/>
        <v>0</v>
      </c>
      <c r="K1262" s="276">
        <f t="shared" si="297"/>
        <v>0</v>
      </c>
      <c r="L1262" s="310">
        <f t="shared" si="297"/>
        <v>0</v>
      </c>
      <c r="M1262" s="12" t="str">
        <f t="shared" si="290"/>
        <v/>
      </c>
      <c r="N1262" s="13"/>
    </row>
    <row r="1263" spans="1:14" hidden="1">
      <c r="A1263" s="22">
        <v>440</v>
      </c>
      <c r="B1263" s="362"/>
      <c r="C1263" s="279">
        <v>4901</v>
      </c>
      <c r="D1263" s="364" t="s">
        <v>274</v>
      </c>
      <c r="E1263" s="281">
        <f>F1263+G1263+H1263</f>
        <v>0</v>
      </c>
      <c r="F1263" s="152"/>
      <c r="G1263" s="153"/>
      <c r="H1263" s="1418"/>
      <c r="I1263" s="152"/>
      <c r="J1263" s="153"/>
      <c r="K1263" s="1418"/>
      <c r="L1263" s="281">
        <f>I1263+J1263+K1263</f>
        <v>0</v>
      </c>
      <c r="M1263" s="12" t="str">
        <f t="shared" si="290"/>
        <v/>
      </c>
      <c r="N1263" s="13"/>
    </row>
    <row r="1264" spans="1:14" hidden="1">
      <c r="A1264" s="22">
        <v>450</v>
      </c>
      <c r="B1264" s="362"/>
      <c r="C1264" s="285">
        <v>4902</v>
      </c>
      <c r="D1264" s="301" t="s">
        <v>275</v>
      </c>
      <c r="E1264" s="287">
        <f>F1264+G1264+H1264</f>
        <v>0</v>
      </c>
      <c r="F1264" s="173"/>
      <c r="G1264" s="174"/>
      <c r="H1264" s="1421"/>
      <c r="I1264" s="173"/>
      <c r="J1264" s="174"/>
      <c r="K1264" s="1421"/>
      <c r="L1264" s="287">
        <f>I1264+J1264+K1264</f>
        <v>0</v>
      </c>
      <c r="M1264" s="12" t="str">
        <f t="shared" si="290"/>
        <v/>
      </c>
      <c r="N1264" s="13"/>
    </row>
    <row r="1265" spans="1:14" hidden="1">
      <c r="A1265" s="22">
        <v>495</v>
      </c>
      <c r="B1265" s="365">
        <v>5100</v>
      </c>
      <c r="C1265" s="1854" t="s">
        <v>247</v>
      </c>
      <c r="D1265" s="1855"/>
      <c r="E1265" s="310">
        <f>F1265+G1265+H1265</f>
        <v>0</v>
      </c>
      <c r="F1265" s="1422"/>
      <c r="G1265" s="1423"/>
      <c r="H1265" s="1424"/>
      <c r="I1265" s="1422"/>
      <c r="J1265" s="1423"/>
      <c r="K1265" s="1424"/>
      <c r="L1265" s="310">
        <f>I1265+J1265+K1265</f>
        <v>0</v>
      </c>
      <c r="M1265" s="12" t="str">
        <f t="shared" si="290"/>
        <v/>
      </c>
      <c r="N1265" s="13"/>
    </row>
    <row r="1266" spans="1:14" hidden="1">
      <c r="A1266" s="23">
        <v>500</v>
      </c>
      <c r="B1266" s="365">
        <v>5200</v>
      </c>
      <c r="C1266" s="1854" t="s">
        <v>248</v>
      </c>
      <c r="D1266" s="1855"/>
      <c r="E1266" s="310">
        <f t="shared" ref="E1266:L1266" si="298">SUM(E1267:E1273)</f>
        <v>0</v>
      </c>
      <c r="F1266" s="274">
        <f t="shared" si="298"/>
        <v>0</v>
      </c>
      <c r="G1266" s="275">
        <f t="shared" si="298"/>
        <v>0</v>
      </c>
      <c r="H1266" s="276">
        <f>SUM(H1267:H1273)</f>
        <v>0</v>
      </c>
      <c r="I1266" s="274">
        <f t="shared" si="298"/>
        <v>0</v>
      </c>
      <c r="J1266" s="275">
        <f t="shared" si="298"/>
        <v>0</v>
      </c>
      <c r="K1266" s="276">
        <f t="shared" si="298"/>
        <v>0</v>
      </c>
      <c r="L1266" s="310">
        <f t="shared" si="298"/>
        <v>0</v>
      </c>
      <c r="M1266" s="12" t="str">
        <f t="shared" si="290"/>
        <v/>
      </c>
      <c r="N1266" s="13"/>
    </row>
    <row r="1267" spans="1:14" hidden="1">
      <c r="A1267" s="23">
        <v>505</v>
      </c>
      <c r="B1267" s="366"/>
      <c r="C1267" s="367">
        <v>5201</v>
      </c>
      <c r="D1267" s="368" t="s">
        <v>249</v>
      </c>
      <c r="E1267" s="281">
        <f t="shared" ref="E1267:E1273" si="299">F1267+G1267+H1267</f>
        <v>0</v>
      </c>
      <c r="F1267" s="152"/>
      <c r="G1267" s="153"/>
      <c r="H1267" s="1418"/>
      <c r="I1267" s="152"/>
      <c r="J1267" s="153"/>
      <c r="K1267" s="1418"/>
      <c r="L1267" s="281">
        <f t="shared" ref="L1267:L1273" si="300">I1267+J1267+K1267</f>
        <v>0</v>
      </c>
      <c r="M1267" s="12" t="str">
        <f t="shared" si="290"/>
        <v/>
      </c>
      <c r="N1267" s="13"/>
    </row>
    <row r="1268" spans="1:14" hidden="1">
      <c r="A1268" s="23">
        <v>510</v>
      </c>
      <c r="B1268" s="366"/>
      <c r="C1268" s="369">
        <v>5202</v>
      </c>
      <c r="D1268" s="370" t="s">
        <v>250</v>
      </c>
      <c r="E1268" s="295">
        <f t="shared" si="299"/>
        <v>0</v>
      </c>
      <c r="F1268" s="158"/>
      <c r="G1268" s="159"/>
      <c r="H1268" s="1420"/>
      <c r="I1268" s="158"/>
      <c r="J1268" s="159"/>
      <c r="K1268" s="1420"/>
      <c r="L1268" s="295">
        <f t="shared" si="300"/>
        <v>0</v>
      </c>
      <c r="M1268" s="12" t="str">
        <f t="shared" si="290"/>
        <v/>
      </c>
      <c r="N1268" s="13"/>
    </row>
    <row r="1269" spans="1:14" hidden="1">
      <c r="A1269" s="23">
        <v>515</v>
      </c>
      <c r="B1269" s="366"/>
      <c r="C1269" s="369">
        <v>5203</v>
      </c>
      <c r="D1269" s="370" t="s">
        <v>618</v>
      </c>
      <c r="E1269" s="295">
        <f t="shared" si="299"/>
        <v>0</v>
      </c>
      <c r="F1269" s="158"/>
      <c r="G1269" s="159"/>
      <c r="H1269" s="1420"/>
      <c r="I1269" s="158"/>
      <c r="J1269" s="159"/>
      <c r="K1269" s="1420"/>
      <c r="L1269" s="295">
        <f t="shared" si="300"/>
        <v>0</v>
      </c>
      <c r="M1269" s="12" t="str">
        <f t="shared" si="290"/>
        <v/>
      </c>
      <c r="N1269" s="13"/>
    </row>
    <row r="1270" spans="1:14" hidden="1">
      <c r="A1270" s="23">
        <v>520</v>
      </c>
      <c r="B1270" s="366"/>
      <c r="C1270" s="369">
        <v>5204</v>
      </c>
      <c r="D1270" s="370" t="s">
        <v>619</v>
      </c>
      <c r="E1270" s="295">
        <f t="shared" si="299"/>
        <v>0</v>
      </c>
      <c r="F1270" s="158"/>
      <c r="G1270" s="159"/>
      <c r="H1270" s="1420"/>
      <c r="I1270" s="158"/>
      <c r="J1270" s="159"/>
      <c r="K1270" s="1420"/>
      <c r="L1270" s="295">
        <f t="shared" si="300"/>
        <v>0</v>
      </c>
      <c r="M1270" s="12" t="str">
        <f t="shared" si="290"/>
        <v/>
      </c>
      <c r="N1270" s="13"/>
    </row>
    <row r="1271" spans="1:14" hidden="1">
      <c r="A1271" s="23">
        <v>525</v>
      </c>
      <c r="B1271" s="366"/>
      <c r="C1271" s="369">
        <v>5205</v>
      </c>
      <c r="D1271" s="370" t="s">
        <v>620</v>
      </c>
      <c r="E1271" s="295">
        <f t="shared" si="299"/>
        <v>0</v>
      </c>
      <c r="F1271" s="158"/>
      <c r="G1271" s="159"/>
      <c r="H1271" s="1420"/>
      <c r="I1271" s="158"/>
      <c r="J1271" s="159"/>
      <c r="K1271" s="1420"/>
      <c r="L1271" s="295">
        <f t="shared" si="300"/>
        <v>0</v>
      </c>
      <c r="M1271" s="12" t="str">
        <f t="shared" si="290"/>
        <v/>
      </c>
      <c r="N1271" s="13"/>
    </row>
    <row r="1272" spans="1:14" hidden="1">
      <c r="A1272" s="22">
        <v>635</v>
      </c>
      <c r="B1272" s="366"/>
      <c r="C1272" s="369">
        <v>5206</v>
      </c>
      <c r="D1272" s="370" t="s">
        <v>621</v>
      </c>
      <c r="E1272" s="295">
        <f t="shared" si="299"/>
        <v>0</v>
      </c>
      <c r="F1272" s="158"/>
      <c r="G1272" s="159"/>
      <c r="H1272" s="1420"/>
      <c r="I1272" s="158"/>
      <c r="J1272" s="159"/>
      <c r="K1272" s="1420"/>
      <c r="L1272" s="295">
        <f t="shared" si="300"/>
        <v>0</v>
      </c>
      <c r="M1272" s="12" t="str">
        <f t="shared" si="290"/>
        <v/>
      </c>
      <c r="N1272" s="13"/>
    </row>
    <row r="1273" spans="1:14" hidden="1">
      <c r="A1273" s="23">
        <v>640</v>
      </c>
      <c r="B1273" s="366"/>
      <c r="C1273" s="371">
        <v>5219</v>
      </c>
      <c r="D1273" s="372" t="s">
        <v>622</v>
      </c>
      <c r="E1273" s="287">
        <f t="shared" si="299"/>
        <v>0</v>
      </c>
      <c r="F1273" s="173"/>
      <c r="G1273" s="174"/>
      <c r="H1273" s="1421"/>
      <c r="I1273" s="173"/>
      <c r="J1273" s="174"/>
      <c r="K1273" s="1421"/>
      <c r="L1273" s="287">
        <f t="shared" si="300"/>
        <v>0</v>
      </c>
      <c r="M1273" s="12" t="str">
        <f t="shared" si="290"/>
        <v/>
      </c>
      <c r="N1273" s="13"/>
    </row>
    <row r="1274" spans="1:14" hidden="1">
      <c r="A1274" s="23">
        <v>645</v>
      </c>
      <c r="B1274" s="365">
        <v>5300</v>
      </c>
      <c r="C1274" s="1854" t="s">
        <v>623</v>
      </c>
      <c r="D1274" s="1855"/>
      <c r="E1274" s="310">
        <f t="shared" ref="E1274:L1274" si="301">SUM(E1275:E1276)</f>
        <v>0</v>
      </c>
      <c r="F1274" s="274">
        <f t="shared" si="301"/>
        <v>0</v>
      </c>
      <c r="G1274" s="275">
        <f t="shared" si="301"/>
        <v>0</v>
      </c>
      <c r="H1274" s="276">
        <f>SUM(H1275:H1276)</f>
        <v>0</v>
      </c>
      <c r="I1274" s="274">
        <f t="shared" si="301"/>
        <v>0</v>
      </c>
      <c r="J1274" s="275">
        <f t="shared" si="301"/>
        <v>0</v>
      </c>
      <c r="K1274" s="276">
        <f t="shared" si="301"/>
        <v>0</v>
      </c>
      <c r="L1274" s="310">
        <f t="shared" si="301"/>
        <v>0</v>
      </c>
      <c r="M1274" s="12" t="str">
        <f t="shared" si="290"/>
        <v/>
      </c>
      <c r="N1274" s="13"/>
    </row>
    <row r="1275" spans="1:14" hidden="1">
      <c r="A1275" s="23">
        <v>650</v>
      </c>
      <c r="B1275" s="366"/>
      <c r="C1275" s="367">
        <v>5301</v>
      </c>
      <c r="D1275" s="368" t="s">
        <v>307</v>
      </c>
      <c r="E1275" s="281">
        <f>F1275+G1275+H1275</f>
        <v>0</v>
      </c>
      <c r="F1275" s="152"/>
      <c r="G1275" s="153"/>
      <c r="H1275" s="1418"/>
      <c r="I1275" s="152"/>
      <c r="J1275" s="153"/>
      <c r="K1275" s="1418"/>
      <c r="L1275" s="281">
        <f>I1275+J1275+K1275</f>
        <v>0</v>
      </c>
      <c r="M1275" s="12" t="str">
        <f t="shared" si="290"/>
        <v/>
      </c>
      <c r="N1275" s="13"/>
    </row>
    <row r="1276" spans="1:14" hidden="1">
      <c r="A1276" s="22">
        <v>655</v>
      </c>
      <c r="B1276" s="366"/>
      <c r="C1276" s="371">
        <v>5309</v>
      </c>
      <c r="D1276" s="372" t="s">
        <v>624</v>
      </c>
      <c r="E1276" s="287">
        <f>F1276+G1276+H1276</f>
        <v>0</v>
      </c>
      <c r="F1276" s="173"/>
      <c r="G1276" s="174"/>
      <c r="H1276" s="1421"/>
      <c r="I1276" s="173"/>
      <c r="J1276" s="174"/>
      <c r="K1276" s="1421"/>
      <c r="L1276" s="287">
        <f>I1276+J1276+K1276</f>
        <v>0</v>
      </c>
      <c r="M1276" s="12" t="str">
        <f t="shared" si="290"/>
        <v/>
      </c>
      <c r="N1276" s="13"/>
    </row>
    <row r="1277" spans="1:14" hidden="1">
      <c r="A1277" s="22">
        <v>665</v>
      </c>
      <c r="B1277" s="365">
        <v>5400</v>
      </c>
      <c r="C1277" s="1854" t="s">
        <v>685</v>
      </c>
      <c r="D1277" s="1855"/>
      <c r="E1277" s="310">
        <f>F1277+G1277+H1277</f>
        <v>0</v>
      </c>
      <c r="F1277" s="1422"/>
      <c r="G1277" s="1423"/>
      <c r="H1277" s="1424"/>
      <c r="I1277" s="1422"/>
      <c r="J1277" s="1423"/>
      <c r="K1277" s="1424"/>
      <c r="L1277" s="310">
        <f>I1277+J1277+K1277</f>
        <v>0</v>
      </c>
      <c r="M1277" s="12" t="str">
        <f t="shared" si="290"/>
        <v/>
      </c>
      <c r="N1277" s="13"/>
    </row>
    <row r="1278" spans="1:14" hidden="1">
      <c r="A1278" s="22">
        <v>675</v>
      </c>
      <c r="B1278" s="272">
        <v>5500</v>
      </c>
      <c r="C1278" s="1856" t="s">
        <v>686</v>
      </c>
      <c r="D1278" s="1857"/>
      <c r="E1278" s="310">
        <f t="shared" ref="E1278:L1278" si="302">SUM(E1279:E1282)</f>
        <v>0</v>
      </c>
      <c r="F1278" s="274">
        <f t="shared" si="302"/>
        <v>0</v>
      </c>
      <c r="G1278" s="275">
        <f t="shared" si="302"/>
        <v>0</v>
      </c>
      <c r="H1278" s="276">
        <f>SUM(H1279:H1282)</f>
        <v>0</v>
      </c>
      <c r="I1278" s="274">
        <f t="shared" si="302"/>
        <v>0</v>
      </c>
      <c r="J1278" s="275">
        <f t="shared" si="302"/>
        <v>0</v>
      </c>
      <c r="K1278" s="276">
        <f t="shared" si="302"/>
        <v>0</v>
      </c>
      <c r="L1278" s="310">
        <f t="shared" si="302"/>
        <v>0</v>
      </c>
      <c r="M1278" s="12" t="str">
        <f t="shared" si="290"/>
        <v/>
      </c>
      <c r="N1278" s="13"/>
    </row>
    <row r="1279" spans="1:14" hidden="1">
      <c r="A1279" s="22">
        <v>685</v>
      </c>
      <c r="B1279" s="362"/>
      <c r="C1279" s="279">
        <v>5501</v>
      </c>
      <c r="D1279" s="311" t="s">
        <v>687</v>
      </c>
      <c r="E1279" s="281">
        <f>F1279+G1279+H1279</f>
        <v>0</v>
      </c>
      <c r="F1279" s="152"/>
      <c r="G1279" s="153"/>
      <c r="H1279" s="1418"/>
      <c r="I1279" s="152"/>
      <c r="J1279" s="153"/>
      <c r="K1279" s="1418"/>
      <c r="L1279" s="281">
        <f>I1279+J1279+K1279</f>
        <v>0</v>
      </c>
      <c r="M1279" s="12" t="str">
        <f t="shared" si="290"/>
        <v/>
      </c>
      <c r="N1279" s="13"/>
    </row>
    <row r="1280" spans="1:14" hidden="1">
      <c r="A1280" s="23">
        <v>690</v>
      </c>
      <c r="B1280" s="362"/>
      <c r="C1280" s="293">
        <v>5502</v>
      </c>
      <c r="D1280" s="294" t="s">
        <v>688</v>
      </c>
      <c r="E1280" s="295">
        <f>F1280+G1280+H1280</f>
        <v>0</v>
      </c>
      <c r="F1280" s="158"/>
      <c r="G1280" s="159"/>
      <c r="H1280" s="1420"/>
      <c r="I1280" s="158"/>
      <c r="J1280" s="159"/>
      <c r="K1280" s="1420"/>
      <c r="L1280" s="295">
        <f>I1280+J1280+K1280</f>
        <v>0</v>
      </c>
      <c r="M1280" s="12" t="str">
        <f t="shared" si="290"/>
        <v/>
      </c>
      <c r="N1280" s="13"/>
    </row>
    <row r="1281" spans="1:14" hidden="1">
      <c r="A1281" s="23">
        <v>695</v>
      </c>
      <c r="B1281" s="362"/>
      <c r="C1281" s="293">
        <v>5503</v>
      </c>
      <c r="D1281" s="363" t="s">
        <v>689</v>
      </c>
      <c r="E1281" s="295">
        <f>F1281+G1281+H1281</f>
        <v>0</v>
      </c>
      <c r="F1281" s="158"/>
      <c r="G1281" s="159"/>
      <c r="H1281" s="1420"/>
      <c r="I1281" s="158"/>
      <c r="J1281" s="159"/>
      <c r="K1281" s="1420"/>
      <c r="L1281" s="295">
        <f>I1281+J1281+K1281</f>
        <v>0</v>
      </c>
      <c r="M1281" s="12" t="str">
        <f t="shared" si="290"/>
        <v/>
      </c>
      <c r="N1281" s="13"/>
    </row>
    <row r="1282" spans="1:14" hidden="1">
      <c r="A1282" s="22">
        <v>700</v>
      </c>
      <c r="B1282" s="362"/>
      <c r="C1282" s="285">
        <v>5504</v>
      </c>
      <c r="D1282" s="339" t="s">
        <v>690</v>
      </c>
      <c r="E1282" s="287">
        <f>F1282+G1282+H1282</f>
        <v>0</v>
      </c>
      <c r="F1282" s="173"/>
      <c r="G1282" s="174"/>
      <c r="H1282" s="1421"/>
      <c r="I1282" s="173"/>
      <c r="J1282" s="174"/>
      <c r="K1282" s="1421"/>
      <c r="L1282" s="287">
        <f>I1282+J1282+K1282</f>
        <v>0</v>
      </c>
      <c r="M1282" s="12" t="str">
        <f t="shared" si="290"/>
        <v/>
      </c>
      <c r="N1282" s="13"/>
    </row>
    <row r="1283" spans="1:14" hidden="1">
      <c r="A1283" s="22">
        <v>710</v>
      </c>
      <c r="B1283" s="365">
        <v>5700</v>
      </c>
      <c r="C1283" s="1858" t="s">
        <v>914</v>
      </c>
      <c r="D1283" s="1859"/>
      <c r="E1283" s="310">
        <f>SUM(E1284:E1286)</f>
        <v>0</v>
      </c>
      <c r="F1283" s="1471">
        <v>0</v>
      </c>
      <c r="G1283" s="1471">
        <v>0</v>
      </c>
      <c r="H1283" s="1471">
        <v>0</v>
      </c>
      <c r="I1283" s="1471">
        <v>0</v>
      </c>
      <c r="J1283" s="1471">
        <v>0</v>
      </c>
      <c r="K1283" s="1471">
        <v>0</v>
      </c>
      <c r="L1283" s="310">
        <f>SUM(L1284:L1286)</f>
        <v>0</v>
      </c>
      <c r="M1283" s="12" t="str">
        <f t="shared" si="290"/>
        <v/>
      </c>
      <c r="N1283" s="13"/>
    </row>
    <row r="1284" spans="1:14" hidden="1">
      <c r="A1284" s="23">
        <v>715</v>
      </c>
      <c r="B1284" s="366"/>
      <c r="C1284" s="367">
        <v>5701</v>
      </c>
      <c r="D1284" s="368" t="s">
        <v>691</v>
      </c>
      <c r="E1284" s="281">
        <f>F1284+G1284+H1284</f>
        <v>0</v>
      </c>
      <c r="F1284" s="1472">
        <v>0</v>
      </c>
      <c r="G1284" s="1472">
        <v>0</v>
      </c>
      <c r="H1284" s="1473">
        <v>0</v>
      </c>
      <c r="I1284" s="1771">
        <v>0</v>
      </c>
      <c r="J1284" s="1472">
        <v>0</v>
      </c>
      <c r="K1284" s="1472">
        <v>0</v>
      </c>
      <c r="L1284" s="281">
        <f>I1284+J1284+K1284</f>
        <v>0</v>
      </c>
      <c r="M1284" s="12" t="str">
        <f t="shared" si="290"/>
        <v/>
      </c>
      <c r="N1284" s="13"/>
    </row>
    <row r="1285" spans="1:14" hidden="1">
      <c r="A1285" s="23">
        <v>720</v>
      </c>
      <c r="B1285" s="366"/>
      <c r="C1285" s="373">
        <v>5702</v>
      </c>
      <c r="D1285" s="374" t="s">
        <v>692</v>
      </c>
      <c r="E1285" s="314">
        <f>F1285+G1285+H1285</f>
        <v>0</v>
      </c>
      <c r="F1285" s="1472">
        <v>0</v>
      </c>
      <c r="G1285" s="1472">
        <v>0</v>
      </c>
      <c r="H1285" s="1473">
        <v>0</v>
      </c>
      <c r="I1285" s="1771">
        <v>0</v>
      </c>
      <c r="J1285" s="1472">
        <v>0</v>
      </c>
      <c r="K1285" s="1472">
        <v>0</v>
      </c>
      <c r="L1285" s="314">
        <f>I1285+J1285+K1285</f>
        <v>0</v>
      </c>
      <c r="M1285" s="12" t="str">
        <f t="shared" si="290"/>
        <v/>
      </c>
      <c r="N1285" s="13"/>
    </row>
    <row r="1286" spans="1:14" hidden="1">
      <c r="A1286" s="23">
        <v>725</v>
      </c>
      <c r="B1286" s="292"/>
      <c r="C1286" s="375">
        <v>4071</v>
      </c>
      <c r="D1286" s="376" t="s">
        <v>693</v>
      </c>
      <c r="E1286" s="377">
        <f>F1286+G1286+H1286</f>
        <v>0</v>
      </c>
      <c r="F1286" s="1472">
        <v>0</v>
      </c>
      <c r="G1286" s="1472">
        <v>0</v>
      </c>
      <c r="H1286" s="1473">
        <v>0</v>
      </c>
      <c r="I1286" s="1771">
        <v>0</v>
      </c>
      <c r="J1286" s="1472">
        <v>0</v>
      </c>
      <c r="K1286" s="1472">
        <v>0</v>
      </c>
      <c r="L1286" s="377">
        <f>I1286+J1286+K1286</f>
        <v>0</v>
      </c>
      <c r="M1286" s="12" t="str">
        <f t="shared" si="290"/>
        <v/>
      </c>
      <c r="N1286" s="13"/>
    </row>
    <row r="1287" spans="1:14" hidden="1">
      <c r="A1287" s="23">
        <v>730</v>
      </c>
      <c r="B1287" s="582"/>
      <c r="C1287" s="1860" t="s">
        <v>694</v>
      </c>
      <c r="D1287" s="1861"/>
      <c r="E1287" s="1438"/>
      <c r="F1287" s="1438"/>
      <c r="G1287" s="1438"/>
      <c r="H1287" s="1438"/>
      <c r="I1287" s="1438"/>
      <c r="J1287" s="1438"/>
      <c r="K1287" s="1438"/>
      <c r="L1287" s="1439"/>
      <c r="M1287" s="12" t="str">
        <f t="shared" si="290"/>
        <v/>
      </c>
      <c r="N1287" s="13"/>
    </row>
    <row r="1288" spans="1:14" hidden="1">
      <c r="A1288" s="23">
        <v>735</v>
      </c>
      <c r="B1288" s="381">
        <v>98</v>
      </c>
      <c r="C1288" s="1860" t="s">
        <v>694</v>
      </c>
      <c r="D1288" s="1861"/>
      <c r="E1288" s="382">
        <f>F1288+G1288+H1288</f>
        <v>0</v>
      </c>
      <c r="F1288" s="1429"/>
      <c r="G1288" s="1430"/>
      <c r="H1288" s="1431"/>
      <c r="I1288" s="1461">
        <v>0</v>
      </c>
      <c r="J1288" s="1462">
        <v>0</v>
      </c>
      <c r="K1288" s="1463">
        <v>0</v>
      </c>
      <c r="L1288" s="382">
        <f>I1288+J1288+K1288</f>
        <v>0</v>
      </c>
      <c r="M1288" s="12" t="str">
        <f t="shared" si="290"/>
        <v/>
      </c>
      <c r="N1288" s="13"/>
    </row>
    <row r="1289" spans="1:14" hidden="1">
      <c r="A1289" s="23">
        <v>740</v>
      </c>
      <c r="B1289" s="1433"/>
      <c r="C1289" s="1434"/>
      <c r="D1289" s="1435"/>
      <c r="E1289" s="269"/>
      <c r="F1289" s="269"/>
      <c r="G1289" s="269"/>
      <c r="H1289" s="269"/>
      <c r="I1289" s="269"/>
      <c r="J1289" s="269"/>
      <c r="K1289" s="269"/>
      <c r="L1289" s="270"/>
      <c r="M1289" s="12" t="str">
        <f t="shared" si="290"/>
        <v/>
      </c>
      <c r="N1289" s="13"/>
    </row>
    <row r="1290" spans="1:14" hidden="1">
      <c r="A1290" s="23">
        <v>745</v>
      </c>
      <c r="B1290" s="1436"/>
      <c r="C1290" s="111"/>
      <c r="D1290" s="1437"/>
      <c r="E1290" s="218"/>
      <c r="F1290" s="218"/>
      <c r="G1290" s="218"/>
      <c r="H1290" s="218"/>
      <c r="I1290" s="218"/>
      <c r="J1290" s="218"/>
      <c r="K1290" s="218"/>
      <c r="L1290" s="389"/>
      <c r="M1290" s="12" t="str">
        <f t="shared" si="290"/>
        <v/>
      </c>
      <c r="N1290" s="13"/>
    </row>
    <row r="1291" spans="1:14" hidden="1">
      <c r="A1291" s="22">
        <v>750</v>
      </c>
      <c r="B1291" s="1436"/>
      <c r="C1291" s="111"/>
      <c r="D1291" s="1437"/>
      <c r="E1291" s="218"/>
      <c r="F1291" s="218"/>
      <c r="G1291" s="218"/>
      <c r="H1291" s="218"/>
      <c r="I1291" s="218"/>
      <c r="J1291" s="218"/>
      <c r="K1291" s="218"/>
      <c r="L1291" s="389"/>
      <c r="M1291" s="12" t="str">
        <f t="shared" si="290"/>
        <v/>
      </c>
      <c r="N1291" s="13"/>
    </row>
    <row r="1292" spans="1:14" ht="16.5" hidden="1" thickBot="1">
      <c r="A1292" s="23">
        <v>755</v>
      </c>
      <c r="B1292" s="1464"/>
      <c r="C1292" s="393" t="s">
        <v>741</v>
      </c>
      <c r="D1292" s="1432">
        <f>+B1292</f>
        <v>0</v>
      </c>
      <c r="E1292" s="395">
        <f t="shared" ref="E1292:L1292" si="303">SUM(E1177,E1180,E1186,E1194,E1195,E1213,E1217,E1223,E1226,E1227,E1228,E1229,E1230,E1239,E1245,E1246,E1247,E1248,E1255,E1259,E1260,E1261,E1262,E1265,E1266,E1274,E1277,E1278,E1283)+E1288</f>
        <v>0</v>
      </c>
      <c r="F1292" s="396">
        <f t="shared" si="303"/>
        <v>0</v>
      </c>
      <c r="G1292" s="397">
        <f t="shared" si="303"/>
        <v>0</v>
      </c>
      <c r="H1292" s="398">
        <f t="shared" si="303"/>
        <v>0</v>
      </c>
      <c r="I1292" s="396">
        <f t="shared" si="303"/>
        <v>0</v>
      </c>
      <c r="J1292" s="397">
        <f t="shared" si="303"/>
        <v>0</v>
      </c>
      <c r="K1292" s="398">
        <f t="shared" si="303"/>
        <v>0</v>
      </c>
      <c r="L1292" s="395">
        <f t="shared" si="303"/>
        <v>0</v>
      </c>
      <c r="M1292" s="12" t="str">
        <f>(IF($E1292&lt;&gt;0,$M$2,IF($L1292&lt;&gt;0,$M$2,"")))</f>
        <v/>
      </c>
      <c r="N1292" s="73" t="str">
        <f>LEFT(C1174,1)</f>
        <v>2</v>
      </c>
    </row>
    <row r="1293" spans="1:14" hidden="1">
      <c r="A1293" s="23">
        <v>760</v>
      </c>
      <c r="B1293" s="79" t="s">
        <v>120</v>
      </c>
      <c r="C1293" s="1"/>
      <c r="L1293" s="6"/>
      <c r="M1293" s="7" t="str">
        <f>(IF($E1292&lt;&gt;0,$M$2,IF($L1292&lt;&gt;0,$M$2,"")))</f>
        <v/>
      </c>
    </row>
    <row r="1294" spans="1:14" hidden="1">
      <c r="A1294" s="22">
        <v>765</v>
      </c>
      <c r="B1294" s="1367"/>
      <c r="C1294" s="1367"/>
      <c r="D1294" s="1368"/>
      <c r="E1294" s="1367"/>
      <c r="F1294" s="1367"/>
      <c r="G1294" s="1367"/>
      <c r="H1294" s="1367"/>
      <c r="I1294" s="1367"/>
      <c r="J1294" s="1367"/>
      <c r="K1294" s="1367"/>
      <c r="L1294" s="1369"/>
      <c r="M1294" s="7" t="str">
        <f>(IF($E1292&lt;&gt;0,$M$2,IF($L1292&lt;&gt;0,$M$2,"")))</f>
        <v/>
      </c>
    </row>
    <row r="1295" spans="1:14" ht="18.75" hidden="1">
      <c r="A1295" s="22">
        <v>775</v>
      </c>
      <c r="B1295" s="65"/>
      <c r="C1295" s="65"/>
      <c r="D1295" s="65"/>
      <c r="E1295" s="65"/>
      <c r="F1295" s="65"/>
      <c r="G1295" s="65"/>
      <c r="H1295" s="65"/>
      <c r="I1295" s="65"/>
      <c r="J1295" s="65"/>
      <c r="K1295" s="65"/>
      <c r="L1295" s="77"/>
      <c r="M1295" s="74" t="str">
        <f>(IF(E1290&lt;&gt;0,$G$2,IF(L1290&lt;&gt;0,$G$2,"")))</f>
        <v/>
      </c>
      <c r="N1295" s="65"/>
    </row>
    <row r="1296" spans="1:14" hidden="1">
      <c r="A1296" s="23">
        <v>780</v>
      </c>
      <c r="B1296" s="6"/>
      <c r="C1296" s="6"/>
      <c r="D1296" s="521"/>
      <c r="E1296" s="38"/>
      <c r="F1296" s="38"/>
      <c r="G1296" s="38"/>
      <c r="H1296" s="38"/>
      <c r="I1296" s="38"/>
      <c r="J1296" s="38"/>
      <c r="K1296" s="38"/>
      <c r="L1296" s="38"/>
      <c r="M1296" s="7" t="str">
        <f>(IF($E1429&lt;&gt;0,$M$2,IF($L1429&lt;&gt;0,$M$2,"")))</f>
        <v/>
      </c>
    </row>
    <row r="1297" spans="1:13" hidden="1">
      <c r="A1297" s="23">
        <v>785</v>
      </c>
      <c r="B1297" s="6"/>
      <c r="C1297" s="1365"/>
      <c r="D1297" s="1366"/>
      <c r="E1297" s="38"/>
      <c r="F1297" s="38"/>
      <c r="G1297" s="38"/>
      <c r="H1297" s="38"/>
      <c r="I1297" s="38"/>
      <c r="J1297" s="38"/>
      <c r="K1297" s="38"/>
      <c r="L1297" s="38"/>
      <c r="M1297" s="7" t="str">
        <f>(IF($E1429&lt;&gt;0,$M$2,IF($L1429&lt;&gt;0,$M$2,"")))</f>
        <v/>
      </c>
    </row>
    <row r="1298" spans="1:13" hidden="1">
      <c r="A1298" s="23">
        <v>790</v>
      </c>
      <c r="B1298" s="1870" t="str">
        <f>$B$7</f>
        <v>ОТЧЕТНИ ДАННИ ПО ЕБК ЗА ИЗПЪЛНЕНИЕТО НА БЮДЖЕТА</v>
      </c>
      <c r="C1298" s="1871"/>
      <c r="D1298" s="1871"/>
      <c r="E1298" s="242"/>
      <c r="F1298" s="242"/>
      <c r="G1298" s="237"/>
      <c r="H1298" s="237"/>
      <c r="I1298" s="237"/>
      <c r="J1298" s="237"/>
      <c r="K1298" s="237"/>
      <c r="L1298" s="237"/>
      <c r="M1298" s="7" t="str">
        <f>(IF($E1429&lt;&gt;0,$M$2,IF($L1429&lt;&gt;0,$M$2,"")))</f>
        <v/>
      </c>
    </row>
    <row r="1299" spans="1:13" hidden="1">
      <c r="A1299" s="23">
        <v>795</v>
      </c>
      <c r="B1299" s="228"/>
      <c r="C1299" s="391"/>
      <c r="D1299" s="400"/>
      <c r="E1299" s="406" t="s">
        <v>464</v>
      </c>
      <c r="F1299" s="406" t="s">
        <v>835</v>
      </c>
      <c r="G1299" s="237"/>
      <c r="H1299" s="1362" t="s">
        <v>1251</v>
      </c>
      <c r="I1299" s="1363"/>
      <c r="J1299" s="1364"/>
      <c r="K1299" s="237"/>
      <c r="L1299" s="237"/>
      <c r="M1299" s="7" t="str">
        <f>(IF($E1429&lt;&gt;0,$M$2,IF($L1429&lt;&gt;0,$M$2,"")))</f>
        <v/>
      </c>
    </row>
    <row r="1300" spans="1:13" ht="18.75" hidden="1">
      <c r="A1300" s="22">
        <v>805</v>
      </c>
      <c r="B1300" s="1872" t="str">
        <f>$B$9</f>
        <v>ДГ ЩАСТЛИВО ДЕТСТВО</v>
      </c>
      <c r="C1300" s="1873"/>
      <c r="D1300" s="1874"/>
      <c r="E1300" s="115">
        <f>$E$9</f>
        <v>43831</v>
      </c>
      <c r="F1300" s="226" t="str">
        <f>$F$9</f>
        <v>30.06.2020</v>
      </c>
      <c r="G1300" s="237"/>
      <c r="H1300" s="237"/>
      <c r="I1300" s="237"/>
      <c r="J1300" s="237"/>
      <c r="K1300" s="237"/>
      <c r="L1300" s="237"/>
      <c r="M1300" s="7" t="str">
        <f>(IF($E1429&lt;&gt;0,$M$2,IF($L1429&lt;&gt;0,$M$2,"")))</f>
        <v/>
      </c>
    </row>
    <row r="1301" spans="1:13" hidden="1">
      <c r="A1301" s="23">
        <v>810</v>
      </c>
      <c r="B1301" s="227" t="str">
        <f>$B$10</f>
        <v>(наименование на разпоредителя с бюджет)</v>
      </c>
      <c r="C1301" s="228"/>
      <c r="D1301" s="229"/>
      <c r="E1301" s="237"/>
      <c r="F1301" s="237"/>
      <c r="G1301" s="237"/>
      <c r="H1301" s="237"/>
      <c r="I1301" s="237"/>
      <c r="J1301" s="237"/>
      <c r="K1301" s="237"/>
      <c r="L1301" s="237"/>
      <c r="M1301" s="7" t="str">
        <f>(IF($E1429&lt;&gt;0,$M$2,IF($L1429&lt;&gt;0,$M$2,"")))</f>
        <v/>
      </c>
    </row>
    <row r="1302" spans="1:13" hidden="1">
      <c r="A1302" s="23">
        <v>815</v>
      </c>
      <c r="B1302" s="227"/>
      <c r="C1302" s="228"/>
      <c r="D1302" s="229"/>
      <c r="E1302" s="237"/>
      <c r="F1302" s="237"/>
      <c r="G1302" s="237"/>
      <c r="H1302" s="237"/>
      <c r="I1302" s="237"/>
      <c r="J1302" s="237"/>
      <c r="K1302" s="237"/>
      <c r="L1302" s="237"/>
      <c r="M1302" s="7" t="str">
        <f>(IF($E1429&lt;&gt;0,$M$2,IF($L1429&lt;&gt;0,$M$2,"")))</f>
        <v/>
      </c>
    </row>
    <row r="1303" spans="1:13" ht="19.5" hidden="1">
      <c r="A1303" s="28">
        <v>525</v>
      </c>
      <c r="B1303" s="1875" t="str">
        <f>$B$12</f>
        <v>Раковски</v>
      </c>
      <c r="C1303" s="1876"/>
      <c r="D1303" s="1877"/>
      <c r="E1303" s="410" t="s">
        <v>890</v>
      </c>
      <c r="F1303" s="1360" t="str">
        <f>$F$12</f>
        <v>6611</v>
      </c>
      <c r="G1303" s="237"/>
      <c r="H1303" s="237"/>
      <c r="I1303" s="237"/>
      <c r="J1303" s="237"/>
      <c r="K1303" s="237"/>
      <c r="L1303" s="237"/>
      <c r="M1303" s="7" t="str">
        <f>(IF($E1429&lt;&gt;0,$M$2,IF($L1429&lt;&gt;0,$M$2,"")))</f>
        <v/>
      </c>
    </row>
    <row r="1304" spans="1:13" hidden="1">
      <c r="A1304" s="22">
        <v>820</v>
      </c>
      <c r="B1304" s="233" t="str">
        <f>$B$13</f>
        <v>(наименование на първостепенния разпоредител с бюджет)</v>
      </c>
      <c r="C1304" s="228"/>
      <c r="D1304" s="229"/>
      <c r="E1304" s="1361"/>
      <c r="F1304" s="242"/>
      <c r="G1304" s="237"/>
      <c r="H1304" s="237"/>
      <c r="I1304" s="237"/>
      <c r="J1304" s="237"/>
      <c r="K1304" s="237"/>
      <c r="L1304" s="237"/>
      <c r="M1304" s="7" t="str">
        <f>(IF($E1429&lt;&gt;0,$M$2,IF($L1429&lt;&gt;0,$M$2,"")))</f>
        <v/>
      </c>
    </row>
    <row r="1305" spans="1:13" ht="19.5" hidden="1">
      <c r="A1305" s="23">
        <v>821</v>
      </c>
      <c r="B1305" s="236"/>
      <c r="C1305" s="237"/>
      <c r="D1305" s="124" t="s">
        <v>891</v>
      </c>
      <c r="E1305" s="238">
        <f>$E$15</f>
        <v>0</v>
      </c>
      <c r="F1305" s="414" t="str">
        <f>$F$15</f>
        <v>БЮДЖЕТ</v>
      </c>
      <c r="G1305" s="218"/>
      <c r="H1305" s="218"/>
      <c r="I1305" s="218"/>
      <c r="J1305" s="218"/>
      <c r="K1305" s="218"/>
      <c r="L1305" s="218"/>
      <c r="M1305" s="7" t="str">
        <f>(IF($E1429&lt;&gt;0,$M$2,IF($L1429&lt;&gt;0,$M$2,"")))</f>
        <v/>
      </c>
    </row>
    <row r="1306" spans="1:13" hidden="1">
      <c r="A1306" s="23">
        <v>822</v>
      </c>
      <c r="B1306" s="228"/>
      <c r="C1306" s="391"/>
      <c r="D1306" s="400"/>
      <c r="E1306" s="237"/>
      <c r="F1306" s="409"/>
      <c r="G1306" s="409"/>
      <c r="H1306" s="409"/>
      <c r="I1306" s="409"/>
      <c r="J1306" s="409"/>
      <c r="K1306" s="409"/>
      <c r="L1306" s="1377" t="s">
        <v>465</v>
      </c>
      <c r="M1306" s="7" t="str">
        <f>(IF($E1429&lt;&gt;0,$M$2,IF($L1429&lt;&gt;0,$M$2,"")))</f>
        <v/>
      </c>
    </row>
    <row r="1307" spans="1:13" ht="24.95" hidden="1" customHeight="1">
      <c r="A1307" s="23">
        <v>823</v>
      </c>
      <c r="B1307" s="247"/>
      <c r="C1307" s="248"/>
      <c r="D1307" s="249" t="s">
        <v>712</v>
      </c>
      <c r="E1307" s="1878" t="s">
        <v>2108</v>
      </c>
      <c r="F1307" s="1879"/>
      <c r="G1307" s="1879"/>
      <c r="H1307" s="1880"/>
      <c r="I1307" s="1881" t="s">
        <v>2109</v>
      </c>
      <c r="J1307" s="1882"/>
      <c r="K1307" s="1882"/>
      <c r="L1307" s="1883"/>
      <c r="M1307" s="7" t="str">
        <f>(IF($E1429&lt;&gt;0,$M$2,IF($L1429&lt;&gt;0,$M$2,"")))</f>
        <v/>
      </c>
    </row>
    <row r="1308" spans="1:13" ht="54.95" hidden="1" customHeight="1" thickBot="1">
      <c r="A1308" s="23">
        <v>825</v>
      </c>
      <c r="B1308" s="250" t="s">
        <v>62</v>
      </c>
      <c r="C1308" s="251" t="s">
        <v>466</v>
      </c>
      <c r="D1308" s="252" t="s">
        <v>713</v>
      </c>
      <c r="E1308" s="1403" t="str">
        <f>$E$20</f>
        <v>Уточнен план                Общо</v>
      </c>
      <c r="F1308" s="1407" t="str">
        <f>$F$20</f>
        <v>държавни дейности</v>
      </c>
      <c r="G1308" s="1408" t="str">
        <f>$G$20</f>
        <v>местни дейности</v>
      </c>
      <c r="H1308" s="1409" t="str">
        <f>$H$20</f>
        <v>дофинансиране</v>
      </c>
      <c r="I1308" s="253" t="str">
        <f>$I$20</f>
        <v>държавни дейности -ОТЧЕТ</v>
      </c>
      <c r="J1308" s="254" t="str">
        <f>$J$20</f>
        <v>местни дейности - ОТЧЕТ</v>
      </c>
      <c r="K1308" s="255" t="str">
        <f>$K$20</f>
        <v>дофинансиране - ОТЧЕТ</v>
      </c>
      <c r="L1308" s="1735" t="str">
        <f>$L$20</f>
        <v>ОТЧЕТ                                    ОБЩО</v>
      </c>
      <c r="M1308" s="7" t="str">
        <f>(IF($E1429&lt;&gt;0,$M$2,IF($L1429&lt;&gt;0,$M$2,"")))</f>
        <v/>
      </c>
    </row>
    <row r="1309" spans="1:13" ht="18.75" hidden="1">
      <c r="A1309" s="23"/>
      <c r="B1309" s="258"/>
      <c r="C1309" s="259"/>
      <c r="D1309" s="260" t="s">
        <v>743</v>
      </c>
      <c r="E1309" s="1455" t="str">
        <f>$E$21</f>
        <v>(1)</v>
      </c>
      <c r="F1309" s="143" t="str">
        <f>$F$21</f>
        <v>(2)</v>
      </c>
      <c r="G1309" s="144" t="str">
        <f>$G$21</f>
        <v>(3)</v>
      </c>
      <c r="H1309" s="145" t="str">
        <f>$H$21</f>
        <v>(4)</v>
      </c>
      <c r="I1309" s="261" t="str">
        <f>$I$21</f>
        <v>(5)</v>
      </c>
      <c r="J1309" s="262" t="str">
        <f>$J$21</f>
        <v>(6)</v>
      </c>
      <c r="K1309" s="263" t="str">
        <f>$K$21</f>
        <v>(7)</v>
      </c>
      <c r="L1309" s="264" t="str">
        <f>$L$21</f>
        <v>(8)</v>
      </c>
      <c r="M1309" s="7" t="str">
        <f>(IF($E1429&lt;&gt;0,$M$2,IF($L1429&lt;&gt;0,$M$2,"")))</f>
        <v/>
      </c>
    </row>
    <row r="1310" spans="1:13" hidden="1">
      <c r="A1310" s="23"/>
      <c r="B1310" s="1451"/>
      <c r="C1310" s="1598" t="e">
        <f>VLOOKUP(D1310,OP_LIST2,2,FALSE)</f>
        <v>#N/A</v>
      </c>
      <c r="D1310" s="1458"/>
      <c r="E1310" s="389"/>
      <c r="F1310" s="1441"/>
      <c r="G1310" s="1442"/>
      <c r="H1310" s="1443"/>
      <c r="I1310" s="1441"/>
      <c r="J1310" s="1442"/>
      <c r="K1310" s="1443"/>
      <c r="L1310" s="1440"/>
      <c r="M1310" s="7" t="str">
        <f>(IF($E1429&lt;&gt;0,$M$2,IF($L1429&lt;&gt;0,$M$2,"")))</f>
        <v/>
      </c>
    </row>
    <row r="1311" spans="1:13" hidden="1">
      <c r="A1311" s="23"/>
      <c r="B1311" s="1454"/>
      <c r="C1311" s="1459">
        <f>VLOOKUP(D1312,EBK_DEIN2,2,FALSE)</f>
        <v>2283</v>
      </c>
      <c r="D1311" s="1458" t="s">
        <v>792</v>
      </c>
      <c r="E1311" s="389"/>
      <c r="F1311" s="1444"/>
      <c r="G1311" s="1445"/>
      <c r="H1311" s="1446"/>
      <c r="I1311" s="1444"/>
      <c r="J1311" s="1445"/>
      <c r="K1311" s="1446"/>
      <c r="L1311" s="1440"/>
      <c r="M1311" s="7" t="str">
        <f>(IF($E1429&lt;&gt;0,$M$2,IF($L1429&lt;&gt;0,$M$2,"")))</f>
        <v/>
      </c>
    </row>
    <row r="1312" spans="1:13" ht="31.5" hidden="1">
      <c r="A1312" s="23"/>
      <c r="B1312" s="1450"/>
      <c r="C1312" s="1587">
        <f>+C1311</f>
        <v>2283</v>
      </c>
      <c r="D1312" s="1452" t="s">
        <v>438</v>
      </c>
      <c r="E1312" s="389"/>
      <c r="F1312" s="1444"/>
      <c r="G1312" s="1445"/>
      <c r="H1312" s="1446"/>
      <c r="I1312" s="1444"/>
      <c r="J1312" s="1445"/>
      <c r="K1312" s="1446"/>
      <c r="L1312" s="1440"/>
      <c r="M1312" s="7" t="str">
        <f>(IF($E1429&lt;&gt;0,$M$2,IF($L1429&lt;&gt;0,$M$2,"")))</f>
        <v/>
      </c>
    </row>
    <row r="1313" spans="1:14" hidden="1">
      <c r="A1313" s="23"/>
      <c r="B1313" s="1456"/>
      <c r="C1313" s="1453"/>
      <c r="D1313" s="1457" t="s">
        <v>714</v>
      </c>
      <c r="E1313" s="389"/>
      <c r="F1313" s="1447"/>
      <c r="G1313" s="1448"/>
      <c r="H1313" s="1449"/>
      <c r="I1313" s="1447"/>
      <c r="J1313" s="1448"/>
      <c r="K1313" s="1449"/>
      <c r="L1313" s="1440"/>
      <c r="M1313" s="7" t="str">
        <f>(IF($E1429&lt;&gt;0,$M$2,IF($L1429&lt;&gt;0,$M$2,"")))</f>
        <v/>
      </c>
    </row>
    <row r="1314" spans="1:14" hidden="1">
      <c r="A1314" s="23"/>
      <c r="B1314" s="272">
        <v>100</v>
      </c>
      <c r="C1314" s="1884" t="s">
        <v>744</v>
      </c>
      <c r="D1314" s="1885"/>
      <c r="E1314" s="273">
        <f t="shared" ref="E1314:L1314" si="304">SUM(E1315:E1316)</f>
        <v>0</v>
      </c>
      <c r="F1314" s="274">
        <f t="shared" si="304"/>
        <v>0</v>
      </c>
      <c r="G1314" s="275">
        <f t="shared" si="304"/>
        <v>0</v>
      </c>
      <c r="H1314" s="276">
        <f>SUM(H1315:H1316)</f>
        <v>0</v>
      </c>
      <c r="I1314" s="274">
        <f t="shared" si="304"/>
        <v>0</v>
      </c>
      <c r="J1314" s="275">
        <f t="shared" si="304"/>
        <v>0</v>
      </c>
      <c r="K1314" s="276">
        <f t="shared" si="304"/>
        <v>0</v>
      </c>
      <c r="L1314" s="273">
        <f t="shared" si="304"/>
        <v>0</v>
      </c>
      <c r="M1314" s="12" t="str">
        <f>(IF($E1314&lt;&gt;0,$M$2,IF($L1314&lt;&gt;0,$M$2,"")))</f>
        <v/>
      </c>
      <c r="N1314" s="13"/>
    </row>
    <row r="1315" spans="1:14" hidden="1">
      <c r="A1315" s="23"/>
      <c r="B1315" s="278"/>
      <c r="C1315" s="279">
        <v>101</v>
      </c>
      <c r="D1315" s="280" t="s">
        <v>745</v>
      </c>
      <c r="E1315" s="281">
        <f>F1315+G1315+H1315</f>
        <v>0</v>
      </c>
      <c r="F1315" s="152"/>
      <c r="G1315" s="153"/>
      <c r="H1315" s="1418"/>
      <c r="I1315" s="152"/>
      <c r="J1315" s="153"/>
      <c r="K1315" s="1418"/>
      <c r="L1315" s="281">
        <f>I1315+J1315+K1315</f>
        <v>0</v>
      </c>
      <c r="M1315" s="12" t="str">
        <f t="shared" ref="M1315:M1381" si="305">(IF($E1315&lt;&gt;0,$M$2,IF($L1315&lt;&gt;0,$M$2,"")))</f>
        <v/>
      </c>
      <c r="N1315" s="13"/>
    </row>
    <row r="1316" spans="1:14" hidden="1">
      <c r="A1316" s="10"/>
      <c r="B1316" s="278"/>
      <c r="C1316" s="285">
        <v>102</v>
      </c>
      <c r="D1316" s="286" t="s">
        <v>746</v>
      </c>
      <c r="E1316" s="287">
        <f>F1316+G1316+H1316</f>
        <v>0</v>
      </c>
      <c r="F1316" s="173"/>
      <c r="G1316" s="174"/>
      <c r="H1316" s="1421"/>
      <c r="I1316" s="173"/>
      <c r="J1316" s="174"/>
      <c r="K1316" s="1421"/>
      <c r="L1316" s="287">
        <f>I1316+J1316+K1316</f>
        <v>0</v>
      </c>
      <c r="M1316" s="12" t="str">
        <f t="shared" si="305"/>
        <v/>
      </c>
      <c r="N1316" s="13"/>
    </row>
    <row r="1317" spans="1:14" hidden="1">
      <c r="A1317" s="10"/>
      <c r="B1317" s="272">
        <v>200</v>
      </c>
      <c r="C1317" s="1864" t="s">
        <v>747</v>
      </c>
      <c r="D1317" s="1865"/>
      <c r="E1317" s="273">
        <f t="shared" ref="E1317:L1317" si="306">SUM(E1318:E1322)</f>
        <v>0</v>
      </c>
      <c r="F1317" s="274">
        <f t="shared" si="306"/>
        <v>0</v>
      </c>
      <c r="G1317" s="275">
        <f t="shared" si="306"/>
        <v>0</v>
      </c>
      <c r="H1317" s="276">
        <f>SUM(H1318:H1322)</f>
        <v>0</v>
      </c>
      <c r="I1317" s="274">
        <f t="shared" si="306"/>
        <v>0</v>
      </c>
      <c r="J1317" s="275">
        <f t="shared" si="306"/>
        <v>0</v>
      </c>
      <c r="K1317" s="276">
        <f t="shared" si="306"/>
        <v>0</v>
      </c>
      <c r="L1317" s="273">
        <f t="shared" si="306"/>
        <v>0</v>
      </c>
      <c r="M1317" s="12" t="str">
        <f t="shared" si="305"/>
        <v/>
      </c>
      <c r="N1317" s="13"/>
    </row>
    <row r="1318" spans="1:14" hidden="1">
      <c r="A1318" s="10"/>
      <c r="B1318" s="291"/>
      <c r="C1318" s="279">
        <v>201</v>
      </c>
      <c r="D1318" s="280" t="s">
        <v>748</v>
      </c>
      <c r="E1318" s="281">
        <f>F1318+G1318+H1318</f>
        <v>0</v>
      </c>
      <c r="F1318" s="152"/>
      <c r="G1318" s="153"/>
      <c r="H1318" s="1418"/>
      <c r="I1318" s="152"/>
      <c r="J1318" s="153"/>
      <c r="K1318" s="1418"/>
      <c r="L1318" s="281">
        <f>I1318+J1318+K1318</f>
        <v>0</v>
      </c>
      <c r="M1318" s="12" t="str">
        <f t="shared" si="305"/>
        <v/>
      </c>
      <c r="N1318" s="13"/>
    </row>
    <row r="1319" spans="1:14" hidden="1">
      <c r="A1319" s="10"/>
      <c r="B1319" s="292"/>
      <c r="C1319" s="293">
        <v>202</v>
      </c>
      <c r="D1319" s="294" t="s">
        <v>749</v>
      </c>
      <c r="E1319" s="295">
        <f>F1319+G1319+H1319</f>
        <v>0</v>
      </c>
      <c r="F1319" s="158"/>
      <c r="G1319" s="159"/>
      <c r="H1319" s="1420"/>
      <c r="I1319" s="158"/>
      <c r="J1319" s="159"/>
      <c r="K1319" s="1420"/>
      <c r="L1319" s="295">
        <f>I1319+J1319+K1319</f>
        <v>0</v>
      </c>
      <c r="M1319" s="12" t="str">
        <f t="shared" si="305"/>
        <v/>
      </c>
      <c r="N1319" s="13"/>
    </row>
    <row r="1320" spans="1:14" ht="31.5" hidden="1">
      <c r="A1320" s="10"/>
      <c r="B1320" s="299"/>
      <c r="C1320" s="293">
        <v>205</v>
      </c>
      <c r="D1320" s="294" t="s">
        <v>595</v>
      </c>
      <c r="E1320" s="295">
        <f>F1320+G1320+H1320</f>
        <v>0</v>
      </c>
      <c r="F1320" s="158"/>
      <c r="G1320" s="159"/>
      <c r="H1320" s="1420"/>
      <c r="I1320" s="158"/>
      <c r="J1320" s="159"/>
      <c r="K1320" s="1420"/>
      <c r="L1320" s="295">
        <f>I1320+J1320+K1320</f>
        <v>0</v>
      </c>
      <c r="M1320" s="12" t="str">
        <f t="shared" si="305"/>
        <v/>
      </c>
      <c r="N1320" s="13"/>
    </row>
    <row r="1321" spans="1:14" hidden="1">
      <c r="A1321" s="10"/>
      <c r="B1321" s="299"/>
      <c r="C1321" s="293">
        <v>208</v>
      </c>
      <c r="D1321" s="300" t="s">
        <v>596</v>
      </c>
      <c r="E1321" s="295">
        <f>F1321+G1321+H1321</f>
        <v>0</v>
      </c>
      <c r="F1321" s="158"/>
      <c r="G1321" s="159"/>
      <c r="H1321" s="1420"/>
      <c r="I1321" s="158"/>
      <c r="J1321" s="159"/>
      <c r="K1321" s="1420"/>
      <c r="L1321" s="295">
        <f>I1321+J1321+K1321</f>
        <v>0</v>
      </c>
      <c r="M1321" s="12" t="str">
        <f t="shared" si="305"/>
        <v/>
      </c>
      <c r="N1321" s="13"/>
    </row>
    <row r="1322" spans="1:14" hidden="1">
      <c r="A1322" s="10"/>
      <c r="B1322" s="291"/>
      <c r="C1322" s="285">
        <v>209</v>
      </c>
      <c r="D1322" s="301" t="s">
        <v>597</v>
      </c>
      <c r="E1322" s="287">
        <f>F1322+G1322+H1322</f>
        <v>0</v>
      </c>
      <c r="F1322" s="173"/>
      <c r="G1322" s="174"/>
      <c r="H1322" s="1421"/>
      <c r="I1322" s="173"/>
      <c r="J1322" s="174"/>
      <c r="K1322" s="1421"/>
      <c r="L1322" s="287">
        <f>I1322+J1322+K1322</f>
        <v>0</v>
      </c>
      <c r="M1322" s="12" t="str">
        <f t="shared" si="305"/>
        <v/>
      </c>
      <c r="N1322" s="13"/>
    </row>
    <row r="1323" spans="1:14" hidden="1">
      <c r="A1323" s="10"/>
      <c r="B1323" s="272">
        <v>500</v>
      </c>
      <c r="C1323" s="1866" t="s">
        <v>193</v>
      </c>
      <c r="D1323" s="1867"/>
      <c r="E1323" s="273">
        <f t="shared" ref="E1323:L1323" si="307">SUM(E1324:E1330)</f>
        <v>0</v>
      </c>
      <c r="F1323" s="274">
        <f t="shared" si="307"/>
        <v>0</v>
      </c>
      <c r="G1323" s="275">
        <f t="shared" si="307"/>
        <v>0</v>
      </c>
      <c r="H1323" s="276">
        <f>SUM(H1324:H1330)</f>
        <v>0</v>
      </c>
      <c r="I1323" s="274">
        <f t="shared" si="307"/>
        <v>0</v>
      </c>
      <c r="J1323" s="275">
        <f t="shared" si="307"/>
        <v>0</v>
      </c>
      <c r="K1323" s="276">
        <f t="shared" si="307"/>
        <v>0</v>
      </c>
      <c r="L1323" s="273">
        <f t="shared" si="307"/>
        <v>0</v>
      </c>
      <c r="M1323" s="12" t="str">
        <f t="shared" si="305"/>
        <v/>
      </c>
      <c r="N1323" s="13"/>
    </row>
    <row r="1324" spans="1:14" ht="18" hidden="1" customHeight="1">
      <c r="A1324" s="10"/>
      <c r="B1324" s="291"/>
      <c r="C1324" s="302">
        <v>551</v>
      </c>
      <c r="D1324" s="303" t="s">
        <v>194</v>
      </c>
      <c r="E1324" s="281">
        <f t="shared" ref="E1324:E1331" si="308">F1324+G1324+H1324</f>
        <v>0</v>
      </c>
      <c r="F1324" s="152"/>
      <c r="G1324" s="153"/>
      <c r="H1324" s="1418"/>
      <c r="I1324" s="152"/>
      <c r="J1324" s="153"/>
      <c r="K1324" s="1418"/>
      <c r="L1324" s="281">
        <f t="shared" ref="L1324:L1331" si="309">I1324+J1324+K1324</f>
        <v>0</v>
      </c>
      <c r="M1324" s="12" t="str">
        <f t="shared" si="305"/>
        <v/>
      </c>
      <c r="N1324" s="13"/>
    </row>
    <row r="1325" spans="1:14" hidden="1">
      <c r="A1325" s="10"/>
      <c r="B1325" s="291"/>
      <c r="C1325" s="304">
        <v>552</v>
      </c>
      <c r="D1325" s="305" t="s">
        <v>909</v>
      </c>
      <c r="E1325" s="295">
        <f t="shared" si="308"/>
        <v>0</v>
      </c>
      <c r="F1325" s="158"/>
      <c r="G1325" s="159"/>
      <c r="H1325" s="1420"/>
      <c r="I1325" s="158"/>
      <c r="J1325" s="159"/>
      <c r="K1325" s="1420"/>
      <c r="L1325" s="295">
        <f t="shared" si="309"/>
        <v>0</v>
      </c>
      <c r="M1325" s="12" t="str">
        <f t="shared" si="305"/>
        <v/>
      </c>
      <c r="N1325" s="13"/>
    </row>
    <row r="1326" spans="1:14" hidden="1">
      <c r="A1326" s="10"/>
      <c r="B1326" s="306"/>
      <c r="C1326" s="304">
        <v>558</v>
      </c>
      <c r="D1326" s="307" t="s">
        <v>871</v>
      </c>
      <c r="E1326" s="295">
        <f>F1326+G1326+H1326</f>
        <v>0</v>
      </c>
      <c r="F1326" s="488">
        <v>0</v>
      </c>
      <c r="G1326" s="489">
        <v>0</v>
      </c>
      <c r="H1326" s="160">
        <v>0</v>
      </c>
      <c r="I1326" s="488">
        <v>0</v>
      </c>
      <c r="J1326" s="489">
        <v>0</v>
      </c>
      <c r="K1326" s="160">
        <v>0</v>
      </c>
      <c r="L1326" s="295">
        <f>I1326+J1326+K1326</f>
        <v>0</v>
      </c>
      <c r="M1326" s="12" t="str">
        <f t="shared" si="305"/>
        <v/>
      </c>
      <c r="N1326" s="13"/>
    </row>
    <row r="1327" spans="1:14" hidden="1">
      <c r="A1327" s="10"/>
      <c r="B1327" s="306"/>
      <c r="C1327" s="304">
        <v>560</v>
      </c>
      <c r="D1327" s="307" t="s">
        <v>195</v>
      </c>
      <c r="E1327" s="295">
        <f t="shared" si="308"/>
        <v>0</v>
      </c>
      <c r="F1327" s="158"/>
      <c r="G1327" s="159"/>
      <c r="H1327" s="1420"/>
      <c r="I1327" s="158"/>
      <c r="J1327" s="159"/>
      <c r="K1327" s="1420"/>
      <c r="L1327" s="295">
        <f t="shared" si="309"/>
        <v>0</v>
      </c>
      <c r="M1327" s="12" t="str">
        <f t="shared" si="305"/>
        <v/>
      </c>
      <c r="N1327" s="13"/>
    </row>
    <row r="1328" spans="1:14" hidden="1">
      <c r="A1328" s="10"/>
      <c r="B1328" s="306"/>
      <c r="C1328" s="304">
        <v>580</v>
      </c>
      <c r="D1328" s="305" t="s">
        <v>196</v>
      </c>
      <c r="E1328" s="295">
        <f t="shared" si="308"/>
        <v>0</v>
      </c>
      <c r="F1328" s="158"/>
      <c r="G1328" s="159"/>
      <c r="H1328" s="1420"/>
      <c r="I1328" s="158"/>
      <c r="J1328" s="159"/>
      <c r="K1328" s="1420"/>
      <c r="L1328" s="295">
        <f t="shared" si="309"/>
        <v>0</v>
      </c>
      <c r="M1328" s="12" t="str">
        <f t="shared" si="305"/>
        <v/>
      </c>
      <c r="N1328" s="13"/>
    </row>
    <row r="1329" spans="1:14" hidden="1">
      <c r="A1329" s="10"/>
      <c r="B1329" s="291"/>
      <c r="C1329" s="304">
        <v>588</v>
      </c>
      <c r="D1329" s="305" t="s">
        <v>873</v>
      </c>
      <c r="E1329" s="295">
        <f>F1329+G1329+H1329</f>
        <v>0</v>
      </c>
      <c r="F1329" s="488">
        <v>0</v>
      </c>
      <c r="G1329" s="489">
        <v>0</v>
      </c>
      <c r="H1329" s="160">
        <v>0</v>
      </c>
      <c r="I1329" s="488">
        <v>0</v>
      </c>
      <c r="J1329" s="489">
        <v>0</v>
      </c>
      <c r="K1329" s="160">
        <v>0</v>
      </c>
      <c r="L1329" s="295">
        <f>I1329+J1329+K1329</f>
        <v>0</v>
      </c>
      <c r="M1329" s="12" t="str">
        <f t="shared" si="305"/>
        <v/>
      </c>
      <c r="N1329" s="13"/>
    </row>
    <row r="1330" spans="1:14" ht="31.5" hidden="1">
      <c r="A1330" s="10"/>
      <c r="B1330" s="291"/>
      <c r="C1330" s="308">
        <v>590</v>
      </c>
      <c r="D1330" s="309" t="s">
        <v>197</v>
      </c>
      <c r="E1330" s="287">
        <f t="shared" si="308"/>
        <v>0</v>
      </c>
      <c r="F1330" s="173"/>
      <c r="G1330" s="174"/>
      <c r="H1330" s="1421"/>
      <c r="I1330" s="173"/>
      <c r="J1330" s="174"/>
      <c r="K1330" s="1421"/>
      <c r="L1330" s="287">
        <f t="shared" si="309"/>
        <v>0</v>
      </c>
      <c r="M1330" s="12" t="str">
        <f t="shared" si="305"/>
        <v/>
      </c>
      <c r="N1330" s="13"/>
    </row>
    <row r="1331" spans="1:14" hidden="1">
      <c r="A1331" s="22">
        <v>5</v>
      </c>
      <c r="B1331" s="272">
        <v>800</v>
      </c>
      <c r="C1331" s="1868" t="s">
        <v>198</v>
      </c>
      <c r="D1331" s="1869"/>
      <c r="E1331" s="310">
        <f t="shared" si="308"/>
        <v>0</v>
      </c>
      <c r="F1331" s="1422"/>
      <c r="G1331" s="1423"/>
      <c r="H1331" s="1424"/>
      <c r="I1331" s="1422"/>
      <c r="J1331" s="1423"/>
      <c r="K1331" s="1424"/>
      <c r="L1331" s="310">
        <f t="shared" si="309"/>
        <v>0</v>
      </c>
      <c r="M1331" s="12" t="str">
        <f t="shared" si="305"/>
        <v/>
      </c>
      <c r="N1331" s="13"/>
    </row>
    <row r="1332" spans="1:14" hidden="1">
      <c r="A1332" s="23">
        <v>10</v>
      </c>
      <c r="B1332" s="272">
        <v>1000</v>
      </c>
      <c r="C1332" s="1864" t="s">
        <v>199</v>
      </c>
      <c r="D1332" s="1865"/>
      <c r="E1332" s="310">
        <f t="shared" ref="E1332:L1332" si="310">SUM(E1333:E1349)</f>
        <v>0</v>
      </c>
      <c r="F1332" s="274">
        <f t="shared" si="310"/>
        <v>0</v>
      </c>
      <c r="G1332" s="275">
        <f t="shared" si="310"/>
        <v>0</v>
      </c>
      <c r="H1332" s="276">
        <f>SUM(H1333:H1349)</f>
        <v>0</v>
      </c>
      <c r="I1332" s="274">
        <f t="shared" si="310"/>
        <v>0</v>
      </c>
      <c r="J1332" s="275">
        <f t="shared" si="310"/>
        <v>0</v>
      </c>
      <c r="K1332" s="276">
        <f t="shared" si="310"/>
        <v>0</v>
      </c>
      <c r="L1332" s="310">
        <f t="shared" si="310"/>
        <v>0</v>
      </c>
      <c r="M1332" s="12" t="str">
        <f t="shared" si="305"/>
        <v/>
      </c>
      <c r="N1332" s="13"/>
    </row>
    <row r="1333" spans="1:14" hidden="1">
      <c r="A1333" s="23">
        <v>15</v>
      </c>
      <c r="B1333" s="292"/>
      <c r="C1333" s="279">
        <v>1011</v>
      </c>
      <c r="D1333" s="311" t="s">
        <v>200</v>
      </c>
      <c r="E1333" s="281">
        <f t="shared" ref="E1333:E1349" si="311">F1333+G1333+H1333</f>
        <v>0</v>
      </c>
      <c r="F1333" s="152"/>
      <c r="G1333" s="153"/>
      <c r="H1333" s="1418"/>
      <c r="I1333" s="152"/>
      <c r="J1333" s="153"/>
      <c r="K1333" s="1418"/>
      <c r="L1333" s="281">
        <f t="shared" ref="L1333:L1349" si="312">I1333+J1333+K1333</f>
        <v>0</v>
      </c>
      <c r="M1333" s="12" t="str">
        <f t="shared" si="305"/>
        <v/>
      </c>
      <c r="N1333" s="13"/>
    </row>
    <row r="1334" spans="1:14" hidden="1">
      <c r="A1334" s="22">
        <v>35</v>
      </c>
      <c r="B1334" s="292"/>
      <c r="C1334" s="293">
        <v>1012</v>
      </c>
      <c r="D1334" s="294" t="s">
        <v>201</v>
      </c>
      <c r="E1334" s="295">
        <f t="shared" si="311"/>
        <v>0</v>
      </c>
      <c r="F1334" s="158"/>
      <c r="G1334" s="159"/>
      <c r="H1334" s="1420"/>
      <c r="I1334" s="158"/>
      <c r="J1334" s="159"/>
      <c r="K1334" s="1420"/>
      <c r="L1334" s="295">
        <f t="shared" si="312"/>
        <v>0</v>
      </c>
      <c r="M1334" s="12" t="str">
        <f t="shared" si="305"/>
        <v/>
      </c>
      <c r="N1334" s="13"/>
    </row>
    <row r="1335" spans="1:14" hidden="1">
      <c r="A1335" s="23">
        <v>40</v>
      </c>
      <c r="B1335" s="292"/>
      <c r="C1335" s="293">
        <v>1013</v>
      </c>
      <c r="D1335" s="294" t="s">
        <v>202</v>
      </c>
      <c r="E1335" s="295">
        <f t="shared" si="311"/>
        <v>0</v>
      </c>
      <c r="F1335" s="158"/>
      <c r="G1335" s="159"/>
      <c r="H1335" s="1420"/>
      <c r="I1335" s="158"/>
      <c r="J1335" s="159"/>
      <c r="K1335" s="1420"/>
      <c r="L1335" s="295">
        <f t="shared" si="312"/>
        <v>0</v>
      </c>
      <c r="M1335" s="12" t="str">
        <f t="shared" si="305"/>
        <v/>
      </c>
      <c r="N1335" s="13"/>
    </row>
    <row r="1336" spans="1:14" hidden="1">
      <c r="A1336" s="23">
        <v>45</v>
      </c>
      <c r="B1336" s="292"/>
      <c r="C1336" s="293">
        <v>1014</v>
      </c>
      <c r="D1336" s="294" t="s">
        <v>203</v>
      </c>
      <c r="E1336" s="295">
        <f t="shared" si="311"/>
        <v>0</v>
      </c>
      <c r="F1336" s="158"/>
      <c r="G1336" s="159"/>
      <c r="H1336" s="1420"/>
      <c r="I1336" s="158"/>
      <c r="J1336" s="159"/>
      <c r="K1336" s="1420"/>
      <c r="L1336" s="295">
        <f t="shared" si="312"/>
        <v>0</v>
      </c>
      <c r="M1336" s="12" t="str">
        <f t="shared" si="305"/>
        <v/>
      </c>
      <c r="N1336" s="13"/>
    </row>
    <row r="1337" spans="1:14" hidden="1">
      <c r="A1337" s="23">
        <v>50</v>
      </c>
      <c r="B1337" s="292"/>
      <c r="C1337" s="293">
        <v>1015</v>
      </c>
      <c r="D1337" s="294" t="s">
        <v>204</v>
      </c>
      <c r="E1337" s="295">
        <f t="shared" si="311"/>
        <v>0</v>
      </c>
      <c r="F1337" s="158"/>
      <c r="G1337" s="159"/>
      <c r="H1337" s="1420"/>
      <c r="I1337" s="158"/>
      <c r="J1337" s="159"/>
      <c r="K1337" s="1420"/>
      <c r="L1337" s="295">
        <f t="shared" si="312"/>
        <v>0</v>
      </c>
      <c r="M1337" s="12" t="str">
        <f t="shared" si="305"/>
        <v/>
      </c>
      <c r="N1337" s="13"/>
    </row>
    <row r="1338" spans="1:14" hidden="1">
      <c r="A1338" s="23">
        <v>55</v>
      </c>
      <c r="B1338" s="292"/>
      <c r="C1338" s="312">
        <v>1016</v>
      </c>
      <c r="D1338" s="313" t="s">
        <v>205</v>
      </c>
      <c r="E1338" s="314">
        <f t="shared" si="311"/>
        <v>0</v>
      </c>
      <c r="F1338" s="164"/>
      <c r="G1338" s="165"/>
      <c r="H1338" s="1419"/>
      <c r="I1338" s="164"/>
      <c r="J1338" s="165"/>
      <c r="K1338" s="1419"/>
      <c r="L1338" s="314">
        <f t="shared" si="312"/>
        <v>0</v>
      </c>
      <c r="M1338" s="12" t="str">
        <f t="shared" si="305"/>
        <v/>
      </c>
      <c r="N1338" s="13"/>
    </row>
    <row r="1339" spans="1:14" hidden="1">
      <c r="A1339" s="23">
        <v>60</v>
      </c>
      <c r="B1339" s="278"/>
      <c r="C1339" s="318">
        <v>1020</v>
      </c>
      <c r="D1339" s="319" t="s">
        <v>206</v>
      </c>
      <c r="E1339" s="320">
        <f t="shared" si="311"/>
        <v>0</v>
      </c>
      <c r="F1339" s="454"/>
      <c r="G1339" s="455"/>
      <c r="H1339" s="1428"/>
      <c r="I1339" s="454"/>
      <c r="J1339" s="455"/>
      <c r="K1339" s="1428"/>
      <c r="L1339" s="320">
        <f t="shared" si="312"/>
        <v>0</v>
      </c>
      <c r="M1339" s="12" t="str">
        <f t="shared" si="305"/>
        <v/>
      </c>
      <c r="N1339" s="13"/>
    </row>
    <row r="1340" spans="1:14" hidden="1">
      <c r="A1340" s="22">
        <v>65</v>
      </c>
      <c r="B1340" s="292"/>
      <c r="C1340" s="324">
        <v>1030</v>
      </c>
      <c r="D1340" s="325" t="s">
        <v>207</v>
      </c>
      <c r="E1340" s="326">
        <f t="shared" si="311"/>
        <v>0</v>
      </c>
      <c r="F1340" s="449"/>
      <c r="G1340" s="450"/>
      <c r="H1340" s="1425"/>
      <c r="I1340" s="449"/>
      <c r="J1340" s="450"/>
      <c r="K1340" s="1425"/>
      <c r="L1340" s="326">
        <f t="shared" si="312"/>
        <v>0</v>
      </c>
      <c r="M1340" s="12" t="str">
        <f t="shared" si="305"/>
        <v/>
      </c>
      <c r="N1340" s="13"/>
    </row>
    <row r="1341" spans="1:14" hidden="1">
      <c r="A1341" s="23">
        <v>70</v>
      </c>
      <c r="B1341" s="292"/>
      <c r="C1341" s="318">
        <v>1051</v>
      </c>
      <c r="D1341" s="331" t="s">
        <v>208</v>
      </c>
      <c r="E1341" s="320">
        <f t="shared" si="311"/>
        <v>0</v>
      </c>
      <c r="F1341" s="454"/>
      <c r="G1341" s="455"/>
      <c r="H1341" s="1428"/>
      <c r="I1341" s="454"/>
      <c r="J1341" s="455"/>
      <c r="K1341" s="1428"/>
      <c r="L1341" s="320">
        <f t="shared" si="312"/>
        <v>0</v>
      </c>
      <c r="M1341" s="12" t="str">
        <f t="shared" si="305"/>
        <v/>
      </c>
      <c r="N1341" s="13"/>
    </row>
    <row r="1342" spans="1:14" hidden="1">
      <c r="A1342" s="23">
        <v>75</v>
      </c>
      <c r="B1342" s="292"/>
      <c r="C1342" s="293">
        <v>1052</v>
      </c>
      <c r="D1342" s="294" t="s">
        <v>209</v>
      </c>
      <c r="E1342" s="295">
        <f t="shared" si="311"/>
        <v>0</v>
      </c>
      <c r="F1342" s="158"/>
      <c r="G1342" s="159"/>
      <c r="H1342" s="1420"/>
      <c r="I1342" s="158"/>
      <c r="J1342" s="159"/>
      <c r="K1342" s="1420"/>
      <c r="L1342" s="295">
        <f t="shared" si="312"/>
        <v>0</v>
      </c>
      <c r="M1342" s="12" t="str">
        <f t="shared" si="305"/>
        <v/>
      </c>
      <c r="N1342" s="13"/>
    </row>
    <row r="1343" spans="1:14" hidden="1">
      <c r="A1343" s="23">
        <v>80</v>
      </c>
      <c r="B1343" s="292"/>
      <c r="C1343" s="324">
        <v>1053</v>
      </c>
      <c r="D1343" s="325" t="s">
        <v>874</v>
      </c>
      <c r="E1343" s="326">
        <f t="shared" si="311"/>
        <v>0</v>
      </c>
      <c r="F1343" s="449"/>
      <c r="G1343" s="450"/>
      <c r="H1343" s="1425"/>
      <c r="I1343" s="449"/>
      <c r="J1343" s="450"/>
      <c r="K1343" s="1425"/>
      <c r="L1343" s="326">
        <f t="shared" si="312"/>
        <v>0</v>
      </c>
      <c r="M1343" s="12" t="str">
        <f t="shared" si="305"/>
        <v/>
      </c>
      <c r="N1343" s="13"/>
    </row>
    <row r="1344" spans="1:14" hidden="1">
      <c r="A1344" s="23">
        <v>80</v>
      </c>
      <c r="B1344" s="292"/>
      <c r="C1344" s="318">
        <v>1062</v>
      </c>
      <c r="D1344" s="319" t="s">
        <v>210</v>
      </c>
      <c r="E1344" s="320">
        <f t="shared" si="311"/>
        <v>0</v>
      </c>
      <c r="F1344" s="454"/>
      <c r="G1344" s="455"/>
      <c r="H1344" s="1428"/>
      <c r="I1344" s="454"/>
      <c r="J1344" s="455"/>
      <c r="K1344" s="1428"/>
      <c r="L1344" s="320">
        <f t="shared" si="312"/>
        <v>0</v>
      </c>
      <c r="M1344" s="12" t="str">
        <f t="shared" si="305"/>
        <v/>
      </c>
      <c r="N1344" s="13"/>
    </row>
    <row r="1345" spans="1:14" hidden="1">
      <c r="A1345" s="23">
        <v>85</v>
      </c>
      <c r="B1345" s="292"/>
      <c r="C1345" s="324">
        <v>1063</v>
      </c>
      <c r="D1345" s="332" t="s">
        <v>801</v>
      </c>
      <c r="E1345" s="326">
        <f t="shared" si="311"/>
        <v>0</v>
      </c>
      <c r="F1345" s="449"/>
      <c r="G1345" s="450"/>
      <c r="H1345" s="1425"/>
      <c r="I1345" s="449"/>
      <c r="J1345" s="450"/>
      <c r="K1345" s="1425"/>
      <c r="L1345" s="326">
        <f t="shared" si="312"/>
        <v>0</v>
      </c>
      <c r="M1345" s="12" t="str">
        <f t="shared" si="305"/>
        <v/>
      </c>
      <c r="N1345" s="13"/>
    </row>
    <row r="1346" spans="1:14" hidden="1">
      <c r="A1346" s="23">
        <v>90</v>
      </c>
      <c r="B1346" s="292"/>
      <c r="C1346" s="333">
        <v>1069</v>
      </c>
      <c r="D1346" s="334" t="s">
        <v>211</v>
      </c>
      <c r="E1346" s="335">
        <f t="shared" si="311"/>
        <v>0</v>
      </c>
      <c r="F1346" s="600"/>
      <c r="G1346" s="601"/>
      <c r="H1346" s="1427"/>
      <c r="I1346" s="600"/>
      <c r="J1346" s="601"/>
      <c r="K1346" s="1427"/>
      <c r="L1346" s="335">
        <f t="shared" si="312"/>
        <v>0</v>
      </c>
      <c r="M1346" s="12" t="str">
        <f t="shared" si="305"/>
        <v/>
      </c>
      <c r="N1346" s="13"/>
    </row>
    <row r="1347" spans="1:14" hidden="1">
      <c r="A1347" s="23">
        <v>90</v>
      </c>
      <c r="B1347" s="278"/>
      <c r="C1347" s="318">
        <v>1091</v>
      </c>
      <c r="D1347" s="331" t="s">
        <v>910</v>
      </c>
      <c r="E1347" s="320">
        <f t="shared" si="311"/>
        <v>0</v>
      </c>
      <c r="F1347" s="454"/>
      <c r="G1347" s="455"/>
      <c r="H1347" s="1428"/>
      <c r="I1347" s="454"/>
      <c r="J1347" s="455"/>
      <c r="K1347" s="1428"/>
      <c r="L1347" s="320">
        <f t="shared" si="312"/>
        <v>0</v>
      </c>
      <c r="M1347" s="12" t="str">
        <f t="shared" si="305"/>
        <v/>
      </c>
      <c r="N1347" s="13"/>
    </row>
    <row r="1348" spans="1:14" hidden="1">
      <c r="A1348" s="22">
        <v>115</v>
      </c>
      <c r="B1348" s="292"/>
      <c r="C1348" s="293">
        <v>1092</v>
      </c>
      <c r="D1348" s="294" t="s">
        <v>305</v>
      </c>
      <c r="E1348" s="295">
        <f t="shared" si="311"/>
        <v>0</v>
      </c>
      <c r="F1348" s="158"/>
      <c r="G1348" s="159"/>
      <c r="H1348" s="1420"/>
      <c r="I1348" s="158"/>
      <c r="J1348" s="159"/>
      <c r="K1348" s="1420"/>
      <c r="L1348" s="295">
        <f t="shared" si="312"/>
        <v>0</v>
      </c>
      <c r="M1348" s="12" t="str">
        <f t="shared" si="305"/>
        <v/>
      </c>
      <c r="N1348" s="13"/>
    </row>
    <row r="1349" spans="1:14" hidden="1">
      <c r="A1349" s="22">
        <v>125</v>
      </c>
      <c r="B1349" s="292"/>
      <c r="C1349" s="285">
        <v>1098</v>
      </c>
      <c r="D1349" s="339" t="s">
        <v>212</v>
      </c>
      <c r="E1349" s="287">
        <f t="shared" si="311"/>
        <v>0</v>
      </c>
      <c r="F1349" s="173"/>
      <c r="G1349" s="174"/>
      <c r="H1349" s="1421"/>
      <c r="I1349" s="173"/>
      <c r="J1349" s="174"/>
      <c r="K1349" s="1421"/>
      <c r="L1349" s="287">
        <f t="shared" si="312"/>
        <v>0</v>
      </c>
      <c r="M1349" s="12" t="str">
        <f t="shared" si="305"/>
        <v/>
      </c>
      <c r="N1349" s="13"/>
    </row>
    <row r="1350" spans="1:14" hidden="1">
      <c r="A1350" s="23">
        <v>130</v>
      </c>
      <c r="B1350" s="272">
        <v>1900</v>
      </c>
      <c r="C1350" s="1856" t="s">
        <v>272</v>
      </c>
      <c r="D1350" s="1857"/>
      <c r="E1350" s="310">
        <f t="shared" ref="E1350:L1350" si="313">SUM(E1351:E1353)</f>
        <v>0</v>
      </c>
      <c r="F1350" s="274">
        <f t="shared" si="313"/>
        <v>0</v>
      </c>
      <c r="G1350" s="275">
        <f t="shared" si="313"/>
        <v>0</v>
      </c>
      <c r="H1350" s="276">
        <f>SUM(H1351:H1353)</f>
        <v>0</v>
      </c>
      <c r="I1350" s="274">
        <f t="shared" si="313"/>
        <v>0</v>
      </c>
      <c r="J1350" s="275">
        <f t="shared" si="313"/>
        <v>0</v>
      </c>
      <c r="K1350" s="276">
        <f t="shared" si="313"/>
        <v>0</v>
      </c>
      <c r="L1350" s="310">
        <f t="shared" si="313"/>
        <v>0</v>
      </c>
      <c r="M1350" s="12" t="str">
        <f t="shared" si="305"/>
        <v/>
      </c>
      <c r="N1350" s="13"/>
    </row>
    <row r="1351" spans="1:14" hidden="1">
      <c r="A1351" s="23">
        <v>135</v>
      </c>
      <c r="B1351" s="292"/>
      <c r="C1351" s="279">
        <v>1901</v>
      </c>
      <c r="D1351" s="340" t="s">
        <v>911</v>
      </c>
      <c r="E1351" s="281">
        <f>F1351+G1351+H1351</f>
        <v>0</v>
      </c>
      <c r="F1351" s="152"/>
      <c r="G1351" s="153"/>
      <c r="H1351" s="1418"/>
      <c r="I1351" s="152"/>
      <c r="J1351" s="153"/>
      <c r="K1351" s="1418"/>
      <c r="L1351" s="281">
        <f>I1351+J1351+K1351</f>
        <v>0</v>
      </c>
      <c r="M1351" s="12" t="str">
        <f t="shared" si="305"/>
        <v/>
      </c>
      <c r="N1351" s="13"/>
    </row>
    <row r="1352" spans="1:14" hidden="1">
      <c r="A1352" s="23">
        <v>140</v>
      </c>
      <c r="B1352" s="341"/>
      <c r="C1352" s="293">
        <v>1981</v>
      </c>
      <c r="D1352" s="342" t="s">
        <v>912</v>
      </c>
      <c r="E1352" s="295">
        <f>F1352+G1352+H1352</f>
        <v>0</v>
      </c>
      <c r="F1352" s="158"/>
      <c r="G1352" s="159"/>
      <c r="H1352" s="1420"/>
      <c r="I1352" s="158"/>
      <c r="J1352" s="159"/>
      <c r="K1352" s="1420"/>
      <c r="L1352" s="295">
        <f>I1352+J1352+K1352</f>
        <v>0</v>
      </c>
      <c r="M1352" s="12" t="str">
        <f t="shared" si="305"/>
        <v/>
      </c>
      <c r="N1352" s="13"/>
    </row>
    <row r="1353" spans="1:14" hidden="1">
      <c r="A1353" s="23">
        <v>145</v>
      </c>
      <c r="B1353" s="292"/>
      <c r="C1353" s="285">
        <v>1991</v>
      </c>
      <c r="D1353" s="343" t="s">
        <v>913</v>
      </c>
      <c r="E1353" s="287">
        <f>F1353+G1353+H1353</f>
        <v>0</v>
      </c>
      <c r="F1353" s="173"/>
      <c r="G1353" s="174"/>
      <c r="H1353" s="1421"/>
      <c r="I1353" s="173"/>
      <c r="J1353" s="174"/>
      <c r="K1353" s="1421"/>
      <c r="L1353" s="287">
        <f>I1353+J1353+K1353</f>
        <v>0</v>
      </c>
      <c r="M1353" s="12" t="str">
        <f t="shared" si="305"/>
        <v/>
      </c>
      <c r="N1353" s="13"/>
    </row>
    <row r="1354" spans="1:14" hidden="1">
      <c r="A1354" s="23">
        <v>150</v>
      </c>
      <c r="B1354" s="272">
        <v>2100</v>
      </c>
      <c r="C1354" s="1856" t="s">
        <v>722</v>
      </c>
      <c r="D1354" s="1857"/>
      <c r="E1354" s="310">
        <f t="shared" ref="E1354:L1354" si="314">SUM(E1355:E1359)</f>
        <v>0</v>
      </c>
      <c r="F1354" s="274">
        <f t="shared" si="314"/>
        <v>0</v>
      </c>
      <c r="G1354" s="275">
        <f t="shared" si="314"/>
        <v>0</v>
      </c>
      <c r="H1354" s="276">
        <f>SUM(H1355:H1359)</f>
        <v>0</v>
      </c>
      <c r="I1354" s="274">
        <f t="shared" si="314"/>
        <v>0</v>
      </c>
      <c r="J1354" s="275">
        <f t="shared" si="314"/>
        <v>0</v>
      </c>
      <c r="K1354" s="276">
        <f t="shared" si="314"/>
        <v>0</v>
      </c>
      <c r="L1354" s="310">
        <f t="shared" si="314"/>
        <v>0</v>
      </c>
      <c r="M1354" s="12" t="str">
        <f t="shared" si="305"/>
        <v/>
      </c>
      <c r="N1354" s="13"/>
    </row>
    <row r="1355" spans="1:14" hidden="1">
      <c r="A1355" s="23">
        <v>155</v>
      </c>
      <c r="B1355" s="292"/>
      <c r="C1355" s="279">
        <v>2110</v>
      </c>
      <c r="D1355" s="344" t="s">
        <v>213</v>
      </c>
      <c r="E1355" s="281">
        <f>F1355+G1355+H1355</f>
        <v>0</v>
      </c>
      <c r="F1355" s="152"/>
      <c r="G1355" s="153"/>
      <c r="H1355" s="1418"/>
      <c r="I1355" s="152"/>
      <c r="J1355" s="153"/>
      <c r="K1355" s="1418"/>
      <c r="L1355" s="281">
        <f>I1355+J1355+K1355</f>
        <v>0</v>
      </c>
      <c r="M1355" s="12" t="str">
        <f t="shared" si="305"/>
        <v/>
      </c>
      <c r="N1355" s="13"/>
    </row>
    <row r="1356" spans="1:14" hidden="1">
      <c r="A1356" s="23">
        <v>160</v>
      </c>
      <c r="B1356" s="341"/>
      <c r="C1356" s="293">
        <v>2120</v>
      </c>
      <c r="D1356" s="300" t="s">
        <v>214</v>
      </c>
      <c r="E1356" s="295">
        <f>F1356+G1356+H1356</f>
        <v>0</v>
      </c>
      <c r="F1356" s="158"/>
      <c r="G1356" s="159"/>
      <c r="H1356" s="1420"/>
      <c r="I1356" s="158"/>
      <c r="J1356" s="159"/>
      <c r="K1356" s="1420"/>
      <c r="L1356" s="295">
        <f>I1356+J1356+K1356</f>
        <v>0</v>
      </c>
      <c r="M1356" s="12" t="str">
        <f t="shared" si="305"/>
        <v/>
      </c>
      <c r="N1356" s="13"/>
    </row>
    <row r="1357" spans="1:14" hidden="1">
      <c r="A1357" s="23">
        <v>165</v>
      </c>
      <c r="B1357" s="341"/>
      <c r="C1357" s="293">
        <v>2125</v>
      </c>
      <c r="D1357" s="300" t="s">
        <v>215</v>
      </c>
      <c r="E1357" s="295">
        <f>F1357+G1357+H1357</f>
        <v>0</v>
      </c>
      <c r="F1357" s="488">
        <v>0</v>
      </c>
      <c r="G1357" s="489">
        <v>0</v>
      </c>
      <c r="H1357" s="160">
        <v>0</v>
      </c>
      <c r="I1357" s="488">
        <v>0</v>
      </c>
      <c r="J1357" s="489">
        <v>0</v>
      </c>
      <c r="K1357" s="160">
        <v>0</v>
      </c>
      <c r="L1357" s="295">
        <f>I1357+J1357+K1357</f>
        <v>0</v>
      </c>
      <c r="M1357" s="12" t="str">
        <f t="shared" si="305"/>
        <v/>
      </c>
      <c r="N1357" s="13"/>
    </row>
    <row r="1358" spans="1:14" hidden="1">
      <c r="A1358" s="23">
        <v>175</v>
      </c>
      <c r="B1358" s="291"/>
      <c r="C1358" s="293">
        <v>2140</v>
      </c>
      <c r="D1358" s="300" t="s">
        <v>216</v>
      </c>
      <c r="E1358" s="295">
        <f>F1358+G1358+H1358</f>
        <v>0</v>
      </c>
      <c r="F1358" s="488">
        <v>0</v>
      </c>
      <c r="G1358" s="489">
        <v>0</v>
      </c>
      <c r="H1358" s="160">
        <v>0</v>
      </c>
      <c r="I1358" s="488">
        <v>0</v>
      </c>
      <c r="J1358" s="489">
        <v>0</v>
      </c>
      <c r="K1358" s="160">
        <v>0</v>
      </c>
      <c r="L1358" s="295">
        <f>I1358+J1358+K1358</f>
        <v>0</v>
      </c>
      <c r="M1358" s="12" t="str">
        <f t="shared" si="305"/>
        <v/>
      </c>
      <c r="N1358" s="13"/>
    </row>
    <row r="1359" spans="1:14" hidden="1">
      <c r="A1359" s="23">
        <v>180</v>
      </c>
      <c r="B1359" s="292"/>
      <c r="C1359" s="285">
        <v>2190</v>
      </c>
      <c r="D1359" s="345" t="s">
        <v>217</v>
      </c>
      <c r="E1359" s="287">
        <f>F1359+G1359+H1359</f>
        <v>0</v>
      </c>
      <c r="F1359" s="173"/>
      <c r="G1359" s="174"/>
      <c r="H1359" s="1421"/>
      <c r="I1359" s="173"/>
      <c r="J1359" s="174"/>
      <c r="K1359" s="1421"/>
      <c r="L1359" s="287">
        <f>I1359+J1359+K1359</f>
        <v>0</v>
      </c>
      <c r="M1359" s="12" t="str">
        <f t="shared" si="305"/>
        <v/>
      </c>
      <c r="N1359" s="13"/>
    </row>
    <row r="1360" spans="1:14" hidden="1">
      <c r="A1360" s="23">
        <v>185</v>
      </c>
      <c r="B1360" s="272">
        <v>2200</v>
      </c>
      <c r="C1360" s="1856" t="s">
        <v>218</v>
      </c>
      <c r="D1360" s="1857"/>
      <c r="E1360" s="310">
        <f t="shared" ref="E1360:L1360" si="315">SUM(E1361:E1362)</f>
        <v>0</v>
      </c>
      <c r="F1360" s="274">
        <f t="shared" si="315"/>
        <v>0</v>
      </c>
      <c r="G1360" s="275">
        <f t="shared" si="315"/>
        <v>0</v>
      </c>
      <c r="H1360" s="276">
        <f>SUM(H1361:H1362)</f>
        <v>0</v>
      </c>
      <c r="I1360" s="274">
        <f t="shared" si="315"/>
        <v>0</v>
      </c>
      <c r="J1360" s="275">
        <f t="shared" si="315"/>
        <v>0</v>
      </c>
      <c r="K1360" s="276">
        <f t="shared" si="315"/>
        <v>0</v>
      </c>
      <c r="L1360" s="310">
        <f t="shared" si="315"/>
        <v>0</v>
      </c>
      <c r="M1360" s="12" t="str">
        <f t="shared" si="305"/>
        <v/>
      </c>
      <c r="N1360" s="13"/>
    </row>
    <row r="1361" spans="1:14" hidden="1">
      <c r="A1361" s="23">
        <v>190</v>
      </c>
      <c r="B1361" s="292"/>
      <c r="C1361" s="279">
        <v>2221</v>
      </c>
      <c r="D1361" s="280" t="s">
        <v>306</v>
      </c>
      <c r="E1361" s="281">
        <f t="shared" ref="E1361:E1366" si="316">F1361+G1361+H1361</f>
        <v>0</v>
      </c>
      <c r="F1361" s="152"/>
      <c r="G1361" s="153"/>
      <c r="H1361" s="1418"/>
      <c r="I1361" s="152"/>
      <c r="J1361" s="153"/>
      <c r="K1361" s="1418"/>
      <c r="L1361" s="281">
        <f t="shared" ref="L1361:L1366" si="317">I1361+J1361+K1361</f>
        <v>0</v>
      </c>
      <c r="M1361" s="12" t="str">
        <f t="shared" si="305"/>
        <v/>
      </c>
      <c r="N1361" s="13"/>
    </row>
    <row r="1362" spans="1:14" hidden="1">
      <c r="A1362" s="23">
        <v>200</v>
      </c>
      <c r="B1362" s="292"/>
      <c r="C1362" s="285">
        <v>2224</v>
      </c>
      <c r="D1362" s="286" t="s">
        <v>219</v>
      </c>
      <c r="E1362" s="287">
        <f t="shared" si="316"/>
        <v>0</v>
      </c>
      <c r="F1362" s="173"/>
      <c r="G1362" s="174"/>
      <c r="H1362" s="1421"/>
      <c r="I1362" s="173"/>
      <c r="J1362" s="174"/>
      <c r="K1362" s="1421"/>
      <c r="L1362" s="287">
        <f t="shared" si="317"/>
        <v>0</v>
      </c>
      <c r="M1362" s="12" t="str">
        <f t="shared" si="305"/>
        <v/>
      </c>
      <c r="N1362" s="13"/>
    </row>
    <row r="1363" spans="1:14" hidden="1">
      <c r="A1363" s="23">
        <v>200</v>
      </c>
      <c r="B1363" s="272">
        <v>2500</v>
      </c>
      <c r="C1363" s="1856" t="s">
        <v>220</v>
      </c>
      <c r="D1363" s="1857"/>
      <c r="E1363" s="310">
        <f t="shared" si="316"/>
        <v>0</v>
      </c>
      <c r="F1363" s="1422"/>
      <c r="G1363" s="1423"/>
      <c r="H1363" s="1424"/>
      <c r="I1363" s="1422"/>
      <c r="J1363" s="1423"/>
      <c r="K1363" s="1424"/>
      <c r="L1363" s="310">
        <f t="shared" si="317"/>
        <v>0</v>
      </c>
      <c r="M1363" s="12" t="str">
        <f t="shared" si="305"/>
        <v/>
      </c>
      <c r="N1363" s="13"/>
    </row>
    <row r="1364" spans="1:14" hidden="1">
      <c r="A1364" s="23">
        <v>205</v>
      </c>
      <c r="B1364" s="272">
        <v>2600</v>
      </c>
      <c r="C1364" s="1862" t="s">
        <v>221</v>
      </c>
      <c r="D1364" s="1863"/>
      <c r="E1364" s="310">
        <f t="shared" si="316"/>
        <v>0</v>
      </c>
      <c r="F1364" s="1422"/>
      <c r="G1364" s="1423"/>
      <c r="H1364" s="1424"/>
      <c r="I1364" s="1422"/>
      <c r="J1364" s="1423"/>
      <c r="K1364" s="1424"/>
      <c r="L1364" s="310">
        <f t="shared" si="317"/>
        <v>0</v>
      </c>
      <c r="M1364" s="12" t="str">
        <f t="shared" si="305"/>
        <v/>
      </c>
      <c r="N1364" s="13"/>
    </row>
    <row r="1365" spans="1:14" hidden="1">
      <c r="A1365" s="23">
        <v>210</v>
      </c>
      <c r="B1365" s="272">
        <v>2700</v>
      </c>
      <c r="C1365" s="1862" t="s">
        <v>222</v>
      </c>
      <c r="D1365" s="1863"/>
      <c r="E1365" s="310">
        <f t="shared" si="316"/>
        <v>0</v>
      </c>
      <c r="F1365" s="1422"/>
      <c r="G1365" s="1423"/>
      <c r="H1365" s="1424"/>
      <c r="I1365" s="1422"/>
      <c r="J1365" s="1423"/>
      <c r="K1365" s="1424"/>
      <c r="L1365" s="310">
        <f t="shared" si="317"/>
        <v>0</v>
      </c>
      <c r="M1365" s="12" t="str">
        <f t="shared" si="305"/>
        <v/>
      </c>
      <c r="N1365" s="13"/>
    </row>
    <row r="1366" spans="1:14" ht="36" hidden="1" customHeight="1">
      <c r="A1366" s="23">
        <v>215</v>
      </c>
      <c r="B1366" s="272">
        <v>2800</v>
      </c>
      <c r="C1366" s="1862" t="s">
        <v>1660</v>
      </c>
      <c r="D1366" s="1863"/>
      <c r="E1366" s="310">
        <f t="shared" si="316"/>
        <v>0</v>
      </c>
      <c r="F1366" s="1422"/>
      <c r="G1366" s="1423"/>
      <c r="H1366" s="1424"/>
      <c r="I1366" s="1422"/>
      <c r="J1366" s="1423"/>
      <c r="K1366" s="1424"/>
      <c r="L1366" s="310">
        <f t="shared" si="317"/>
        <v>0</v>
      </c>
      <c r="M1366" s="12" t="str">
        <f t="shared" si="305"/>
        <v/>
      </c>
      <c r="N1366" s="13"/>
    </row>
    <row r="1367" spans="1:14" hidden="1">
      <c r="A1367" s="22">
        <v>220</v>
      </c>
      <c r="B1367" s="272">
        <v>2900</v>
      </c>
      <c r="C1367" s="1856" t="s">
        <v>223</v>
      </c>
      <c r="D1367" s="1857"/>
      <c r="E1367" s="310">
        <f>SUM(E1368:E1375)</f>
        <v>0</v>
      </c>
      <c r="F1367" s="274">
        <f>SUM(F1368:F1375)</f>
        <v>0</v>
      </c>
      <c r="G1367" s="274">
        <f t="shared" ref="G1367:L1367" si="318">SUM(G1368:G1375)</f>
        <v>0</v>
      </c>
      <c r="H1367" s="274">
        <f t="shared" si="318"/>
        <v>0</v>
      </c>
      <c r="I1367" s="274">
        <f t="shared" si="318"/>
        <v>0</v>
      </c>
      <c r="J1367" s="274">
        <f t="shared" si="318"/>
        <v>0</v>
      </c>
      <c r="K1367" s="274">
        <f t="shared" si="318"/>
        <v>0</v>
      </c>
      <c r="L1367" s="274">
        <f t="shared" si="318"/>
        <v>0</v>
      </c>
      <c r="M1367" s="12" t="str">
        <f t="shared" si="305"/>
        <v/>
      </c>
      <c r="N1367" s="13"/>
    </row>
    <row r="1368" spans="1:14" hidden="1">
      <c r="A1368" s="23">
        <v>225</v>
      </c>
      <c r="B1368" s="346"/>
      <c r="C1368" s="279">
        <v>2910</v>
      </c>
      <c r="D1368" s="347" t="s">
        <v>2048</v>
      </c>
      <c r="E1368" s="281">
        <f>F1368+G1368+H1368</f>
        <v>0</v>
      </c>
      <c r="F1368" s="152"/>
      <c r="G1368" s="153"/>
      <c r="H1368" s="1418"/>
      <c r="I1368" s="152"/>
      <c r="J1368" s="153"/>
      <c r="K1368" s="1418"/>
      <c r="L1368" s="281">
        <f>I1368+J1368+K1368</f>
        <v>0</v>
      </c>
      <c r="M1368" s="12" t="str">
        <f t="shared" si="305"/>
        <v/>
      </c>
      <c r="N1368" s="13"/>
    </row>
    <row r="1369" spans="1:14" hidden="1">
      <c r="A1369" s="23">
        <v>230</v>
      </c>
      <c r="B1369" s="346"/>
      <c r="C1369" s="279">
        <v>2920</v>
      </c>
      <c r="D1369" s="347" t="s">
        <v>224</v>
      </c>
      <c r="E1369" s="281">
        <f t="shared" ref="E1369:E1375" si="319">F1369+G1369+H1369</f>
        <v>0</v>
      </c>
      <c r="F1369" s="152"/>
      <c r="G1369" s="153"/>
      <c r="H1369" s="1418"/>
      <c r="I1369" s="152"/>
      <c r="J1369" s="153"/>
      <c r="K1369" s="1418"/>
      <c r="L1369" s="281">
        <f t="shared" ref="L1369:L1375" si="320">I1369+J1369+K1369</f>
        <v>0</v>
      </c>
      <c r="M1369" s="12" t="str">
        <f t="shared" si="305"/>
        <v/>
      </c>
      <c r="N1369" s="13"/>
    </row>
    <row r="1370" spans="1:14" ht="31.5" hidden="1">
      <c r="A1370" s="23">
        <v>245</v>
      </c>
      <c r="B1370" s="346"/>
      <c r="C1370" s="324">
        <v>2969</v>
      </c>
      <c r="D1370" s="348" t="s">
        <v>225</v>
      </c>
      <c r="E1370" s="326">
        <f t="shared" si="319"/>
        <v>0</v>
      </c>
      <c r="F1370" s="449"/>
      <c r="G1370" s="450"/>
      <c r="H1370" s="1425"/>
      <c r="I1370" s="449"/>
      <c r="J1370" s="450"/>
      <c r="K1370" s="1425"/>
      <c r="L1370" s="326">
        <f t="shared" si="320"/>
        <v>0</v>
      </c>
      <c r="M1370" s="12" t="str">
        <f t="shared" si="305"/>
        <v/>
      </c>
      <c r="N1370" s="13"/>
    </row>
    <row r="1371" spans="1:14" ht="31.5" hidden="1">
      <c r="A1371" s="22">
        <v>220</v>
      </c>
      <c r="B1371" s="346"/>
      <c r="C1371" s="349">
        <v>2970</v>
      </c>
      <c r="D1371" s="350" t="s">
        <v>226</v>
      </c>
      <c r="E1371" s="351">
        <f t="shared" si="319"/>
        <v>0</v>
      </c>
      <c r="F1371" s="636"/>
      <c r="G1371" s="637"/>
      <c r="H1371" s="1426"/>
      <c r="I1371" s="636"/>
      <c r="J1371" s="637"/>
      <c r="K1371" s="1426"/>
      <c r="L1371" s="351">
        <f t="shared" si="320"/>
        <v>0</v>
      </c>
      <c r="M1371" s="12" t="str">
        <f t="shared" si="305"/>
        <v/>
      </c>
      <c r="N1371" s="13"/>
    </row>
    <row r="1372" spans="1:14" hidden="1">
      <c r="A1372" s="23">
        <v>225</v>
      </c>
      <c r="B1372" s="346"/>
      <c r="C1372" s="333">
        <v>2989</v>
      </c>
      <c r="D1372" s="355" t="s">
        <v>227</v>
      </c>
      <c r="E1372" s="335">
        <f t="shared" si="319"/>
        <v>0</v>
      </c>
      <c r="F1372" s="600"/>
      <c r="G1372" s="601"/>
      <c r="H1372" s="1427"/>
      <c r="I1372" s="600"/>
      <c r="J1372" s="601"/>
      <c r="K1372" s="1427"/>
      <c r="L1372" s="335">
        <f t="shared" si="320"/>
        <v>0</v>
      </c>
      <c r="M1372" s="12" t="str">
        <f t="shared" si="305"/>
        <v/>
      </c>
      <c r="N1372" s="13"/>
    </row>
    <row r="1373" spans="1:14" hidden="1">
      <c r="A1373" s="23">
        <v>230</v>
      </c>
      <c r="B1373" s="292"/>
      <c r="C1373" s="318">
        <v>2990</v>
      </c>
      <c r="D1373" s="356" t="s">
        <v>2067</v>
      </c>
      <c r="E1373" s="320">
        <f>F1373+G1373+H1373</f>
        <v>0</v>
      </c>
      <c r="F1373" s="454"/>
      <c r="G1373" s="455"/>
      <c r="H1373" s="1428"/>
      <c r="I1373" s="454"/>
      <c r="J1373" s="455"/>
      <c r="K1373" s="1428"/>
      <c r="L1373" s="320">
        <f>I1373+J1373+K1373</f>
        <v>0</v>
      </c>
      <c r="M1373" s="12" t="str">
        <f t="shared" si="305"/>
        <v/>
      </c>
      <c r="N1373" s="13"/>
    </row>
    <row r="1374" spans="1:14" hidden="1">
      <c r="A1374" s="23">
        <v>235</v>
      </c>
      <c r="B1374" s="292"/>
      <c r="C1374" s="318">
        <v>2991</v>
      </c>
      <c r="D1374" s="356" t="s">
        <v>228</v>
      </c>
      <c r="E1374" s="320">
        <f t="shared" si="319"/>
        <v>0</v>
      </c>
      <c r="F1374" s="454"/>
      <c r="G1374" s="455"/>
      <c r="H1374" s="1428"/>
      <c r="I1374" s="454"/>
      <c r="J1374" s="455"/>
      <c r="K1374" s="1428"/>
      <c r="L1374" s="320">
        <f t="shared" si="320"/>
        <v>0</v>
      </c>
      <c r="M1374" s="12" t="str">
        <f t="shared" si="305"/>
        <v/>
      </c>
      <c r="N1374" s="13"/>
    </row>
    <row r="1375" spans="1:14" hidden="1">
      <c r="A1375" s="23">
        <v>240</v>
      </c>
      <c r="B1375" s="292"/>
      <c r="C1375" s="285">
        <v>2992</v>
      </c>
      <c r="D1375" s="357" t="s">
        <v>229</v>
      </c>
      <c r="E1375" s="287">
        <f t="shared" si="319"/>
        <v>0</v>
      </c>
      <c r="F1375" s="173"/>
      <c r="G1375" s="174"/>
      <c r="H1375" s="1421"/>
      <c r="I1375" s="173"/>
      <c r="J1375" s="174"/>
      <c r="K1375" s="1421"/>
      <c r="L1375" s="287">
        <f t="shared" si="320"/>
        <v>0</v>
      </c>
      <c r="M1375" s="12" t="str">
        <f t="shared" si="305"/>
        <v/>
      </c>
      <c r="N1375" s="13"/>
    </row>
    <row r="1376" spans="1:14" hidden="1">
      <c r="A1376" s="23">
        <v>245</v>
      </c>
      <c r="B1376" s="272">
        <v>3300</v>
      </c>
      <c r="C1376" s="358" t="s">
        <v>2098</v>
      </c>
      <c r="D1376" s="1773"/>
      <c r="E1376" s="310">
        <f t="shared" ref="E1376:L1376" si="321">SUM(E1377:E1381)</f>
        <v>0</v>
      </c>
      <c r="F1376" s="274">
        <f t="shared" si="321"/>
        <v>0</v>
      </c>
      <c r="G1376" s="275">
        <f t="shared" si="321"/>
        <v>0</v>
      </c>
      <c r="H1376" s="276">
        <f t="shared" si="321"/>
        <v>0</v>
      </c>
      <c r="I1376" s="274">
        <f t="shared" si="321"/>
        <v>0</v>
      </c>
      <c r="J1376" s="275">
        <f t="shared" si="321"/>
        <v>0</v>
      </c>
      <c r="K1376" s="276">
        <f t="shared" si="321"/>
        <v>0</v>
      </c>
      <c r="L1376" s="310">
        <f t="shared" si="321"/>
        <v>0</v>
      </c>
      <c r="M1376" s="12" t="str">
        <f t="shared" si="305"/>
        <v/>
      </c>
      <c r="N1376" s="13"/>
    </row>
    <row r="1377" spans="1:14" hidden="1">
      <c r="A1377" s="22">
        <v>250</v>
      </c>
      <c r="B1377" s="291"/>
      <c r="C1377" s="279">
        <v>3301</v>
      </c>
      <c r="D1377" s="359" t="s">
        <v>230</v>
      </c>
      <c r="E1377" s="281">
        <f t="shared" ref="E1377:E1384" si="322">F1377+G1377+H1377</f>
        <v>0</v>
      </c>
      <c r="F1377" s="486">
        <v>0</v>
      </c>
      <c r="G1377" s="487">
        <v>0</v>
      </c>
      <c r="H1377" s="154">
        <v>0</v>
      </c>
      <c r="I1377" s="486">
        <v>0</v>
      </c>
      <c r="J1377" s="487">
        <v>0</v>
      </c>
      <c r="K1377" s="154">
        <v>0</v>
      </c>
      <c r="L1377" s="281">
        <f t="shared" ref="L1377:L1384" si="323">I1377+J1377+K1377</f>
        <v>0</v>
      </c>
      <c r="M1377" s="12" t="str">
        <f t="shared" si="305"/>
        <v/>
      </c>
      <c r="N1377" s="13"/>
    </row>
    <row r="1378" spans="1:14" hidden="1">
      <c r="A1378" s="23">
        <v>255</v>
      </c>
      <c r="B1378" s="291"/>
      <c r="C1378" s="293">
        <v>3302</v>
      </c>
      <c r="D1378" s="360" t="s">
        <v>715</v>
      </c>
      <c r="E1378" s="295">
        <f t="shared" si="322"/>
        <v>0</v>
      </c>
      <c r="F1378" s="488">
        <v>0</v>
      </c>
      <c r="G1378" s="489">
        <v>0</v>
      </c>
      <c r="H1378" s="160">
        <v>0</v>
      </c>
      <c r="I1378" s="488">
        <v>0</v>
      </c>
      <c r="J1378" s="489">
        <v>0</v>
      </c>
      <c r="K1378" s="160">
        <v>0</v>
      </c>
      <c r="L1378" s="295">
        <f t="shared" si="323"/>
        <v>0</v>
      </c>
      <c r="M1378" s="12" t="str">
        <f t="shared" si="305"/>
        <v/>
      </c>
      <c r="N1378" s="13"/>
    </row>
    <row r="1379" spans="1:14" hidden="1">
      <c r="A1379" s="23">
        <v>265</v>
      </c>
      <c r="B1379" s="291"/>
      <c r="C1379" s="293">
        <v>3303</v>
      </c>
      <c r="D1379" s="360" t="s">
        <v>231</v>
      </c>
      <c r="E1379" s="295">
        <f t="shared" si="322"/>
        <v>0</v>
      </c>
      <c r="F1379" s="488">
        <v>0</v>
      </c>
      <c r="G1379" s="489">
        <v>0</v>
      </c>
      <c r="H1379" s="160">
        <v>0</v>
      </c>
      <c r="I1379" s="488">
        <v>0</v>
      </c>
      <c r="J1379" s="489">
        <v>0</v>
      </c>
      <c r="K1379" s="160">
        <v>0</v>
      </c>
      <c r="L1379" s="295">
        <f t="shared" si="323"/>
        <v>0</v>
      </c>
      <c r="M1379" s="12" t="str">
        <f t="shared" si="305"/>
        <v/>
      </c>
      <c r="N1379" s="13"/>
    </row>
    <row r="1380" spans="1:14" hidden="1">
      <c r="A1380" s="22">
        <v>270</v>
      </c>
      <c r="B1380" s="291"/>
      <c r="C1380" s="293">
        <v>3304</v>
      </c>
      <c r="D1380" s="360" t="s">
        <v>232</v>
      </c>
      <c r="E1380" s="295">
        <f t="shared" si="322"/>
        <v>0</v>
      </c>
      <c r="F1380" s="488">
        <v>0</v>
      </c>
      <c r="G1380" s="489">
        <v>0</v>
      </c>
      <c r="H1380" s="160">
        <v>0</v>
      </c>
      <c r="I1380" s="488">
        <v>0</v>
      </c>
      <c r="J1380" s="489">
        <v>0</v>
      </c>
      <c r="K1380" s="160">
        <v>0</v>
      </c>
      <c r="L1380" s="295">
        <f t="shared" si="323"/>
        <v>0</v>
      </c>
      <c r="M1380" s="12" t="str">
        <f t="shared" si="305"/>
        <v/>
      </c>
      <c r="N1380" s="13"/>
    </row>
    <row r="1381" spans="1:14" ht="31.5" hidden="1">
      <c r="A1381" s="22">
        <v>290</v>
      </c>
      <c r="B1381" s="291"/>
      <c r="C1381" s="285">
        <v>3306</v>
      </c>
      <c r="D1381" s="361" t="s">
        <v>1657</v>
      </c>
      <c r="E1381" s="287">
        <f t="shared" si="322"/>
        <v>0</v>
      </c>
      <c r="F1381" s="490">
        <v>0</v>
      </c>
      <c r="G1381" s="491">
        <v>0</v>
      </c>
      <c r="H1381" s="175">
        <v>0</v>
      </c>
      <c r="I1381" s="490">
        <v>0</v>
      </c>
      <c r="J1381" s="491">
        <v>0</v>
      </c>
      <c r="K1381" s="175">
        <v>0</v>
      </c>
      <c r="L1381" s="287">
        <f t="shared" si="323"/>
        <v>0</v>
      </c>
      <c r="M1381" s="12" t="str">
        <f t="shared" si="305"/>
        <v/>
      </c>
      <c r="N1381" s="13"/>
    </row>
    <row r="1382" spans="1:14" hidden="1">
      <c r="A1382" s="39">
        <v>320</v>
      </c>
      <c r="B1382" s="272">
        <v>3900</v>
      </c>
      <c r="C1382" s="1856" t="s">
        <v>233</v>
      </c>
      <c r="D1382" s="1857"/>
      <c r="E1382" s="310">
        <f t="shared" si="322"/>
        <v>0</v>
      </c>
      <c r="F1382" s="1471">
        <v>0</v>
      </c>
      <c r="G1382" s="1472">
        <v>0</v>
      </c>
      <c r="H1382" s="1473">
        <v>0</v>
      </c>
      <c r="I1382" s="1471">
        <v>0</v>
      </c>
      <c r="J1382" s="1472">
        <v>0</v>
      </c>
      <c r="K1382" s="1473">
        <v>0</v>
      </c>
      <c r="L1382" s="310">
        <f t="shared" si="323"/>
        <v>0</v>
      </c>
      <c r="M1382" s="12" t="str">
        <f t="shared" ref="M1382:M1428" si="324">(IF($E1382&lt;&gt;0,$M$2,IF($L1382&lt;&gt;0,$M$2,"")))</f>
        <v/>
      </c>
      <c r="N1382" s="13"/>
    </row>
    <row r="1383" spans="1:14" hidden="1">
      <c r="A1383" s="22">
        <v>330</v>
      </c>
      <c r="B1383" s="272">
        <v>4000</v>
      </c>
      <c r="C1383" s="1856" t="s">
        <v>234</v>
      </c>
      <c r="D1383" s="1857"/>
      <c r="E1383" s="310">
        <f t="shared" si="322"/>
        <v>0</v>
      </c>
      <c r="F1383" s="1422"/>
      <c r="G1383" s="1423"/>
      <c r="H1383" s="1424"/>
      <c r="I1383" s="1422"/>
      <c r="J1383" s="1423"/>
      <c r="K1383" s="1424"/>
      <c r="L1383" s="310">
        <f t="shared" si="323"/>
        <v>0</v>
      </c>
      <c r="M1383" s="12" t="str">
        <f t="shared" si="324"/>
        <v/>
      </c>
      <c r="N1383" s="13"/>
    </row>
    <row r="1384" spans="1:14" hidden="1">
      <c r="A1384" s="22">
        <v>350</v>
      </c>
      <c r="B1384" s="272">
        <v>4100</v>
      </c>
      <c r="C1384" s="1856" t="s">
        <v>235</v>
      </c>
      <c r="D1384" s="1857"/>
      <c r="E1384" s="310">
        <f t="shared" si="322"/>
        <v>0</v>
      </c>
      <c r="F1384" s="1472">
        <v>0</v>
      </c>
      <c r="G1384" s="1472">
        <v>0</v>
      </c>
      <c r="H1384" s="1473">
        <v>0</v>
      </c>
      <c r="I1384" s="1771">
        <v>0</v>
      </c>
      <c r="J1384" s="1472">
        <v>0</v>
      </c>
      <c r="K1384" s="1472">
        <v>0</v>
      </c>
      <c r="L1384" s="310">
        <f t="shared" si="323"/>
        <v>0</v>
      </c>
      <c r="M1384" s="12" t="str">
        <f t="shared" si="324"/>
        <v/>
      </c>
      <c r="N1384" s="13"/>
    </row>
    <row r="1385" spans="1:14" hidden="1">
      <c r="A1385" s="23">
        <v>355</v>
      </c>
      <c r="B1385" s="272">
        <v>4200</v>
      </c>
      <c r="C1385" s="1856" t="s">
        <v>236</v>
      </c>
      <c r="D1385" s="1857"/>
      <c r="E1385" s="310">
        <f t="shared" ref="E1385:L1385" si="325">SUM(E1386:E1391)</f>
        <v>0</v>
      </c>
      <c r="F1385" s="274">
        <f t="shared" si="325"/>
        <v>0</v>
      </c>
      <c r="G1385" s="275">
        <f t="shared" si="325"/>
        <v>0</v>
      </c>
      <c r="H1385" s="276">
        <f>SUM(H1386:H1391)</f>
        <v>0</v>
      </c>
      <c r="I1385" s="274">
        <f t="shared" si="325"/>
        <v>0</v>
      </c>
      <c r="J1385" s="275">
        <f t="shared" si="325"/>
        <v>0</v>
      </c>
      <c r="K1385" s="276">
        <f t="shared" si="325"/>
        <v>0</v>
      </c>
      <c r="L1385" s="310">
        <f t="shared" si="325"/>
        <v>0</v>
      </c>
      <c r="M1385" s="12" t="str">
        <f t="shared" si="324"/>
        <v/>
      </c>
      <c r="N1385" s="13"/>
    </row>
    <row r="1386" spans="1:14" hidden="1">
      <c r="A1386" s="23">
        <v>355</v>
      </c>
      <c r="B1386" s="362"/>
      <c r="C1386" s="279">
        <v>4201</v>
      </c>
      <c r="D1386" s="280" t="s">
        <v>237</v>
      </c>
      <c r="E1386" s="281">
        <f t="shared" ref="E1386:E1391" si="326">F1386+G1386+H1386</f>
        <v>0</v>
      </c>
      <c r="F1386" s="152"/>
      <c r="G1386" s="153"/>
      <c r="H1386" s="1418"/>
      <c r="I1386" s="152"/>
      <c r="J1386" s="153"/>
      <c r="K1386" s="1418"/>
      <c r="L1386" s="281">
        <f t="shared" ref="L1386:L1391" si="327">I1386+J1386+K1386</f>
        <v>0</v>
      </c>
      <c r="M1386" s="12" t="str">
        <f t="shared" si="324"/>
        <v/>
      </c>
      <c r="N1386" s="13"/>
    </row>
    <row r="1387" spans="1:14" hidden="1">
      <c r="A1387" s="23">
        <v>375</v>
      </c>
      <c r="B1387" s="362"/>
      <c r="C1387" s="293">
        <v>4202</v>
      </c>
      <c r="D1387" s="363" t="s">
        <v>238</v>
      </c>
      <c r="E1387" s="295">
        <f t="shared" si="326"/>
        <v>0</v>
      </c>
      <c r="F1387" s="158"/>
      <c r="G1387" s="159"/>
      <c r="H1387" s="1420"/>
      <c r="I1387" s="158"/>
      <c r="J1387" s="159"/>
      <c r="K1387" s="1420"/>
      <c r="L1387" s="295">
        <f t="shared" si="327"/>
        <v>0</v>
      </c>
      <c r="M1387" s="12" t="str">
        <f t="shared" si="324"/>
        <v/>
      </c>
      <c r="N1387" s="13"/>
    </row>
    <row r="1388" spans="1:14" hidden="1">
      <c r="A1388" s="23">
        <v>380</v>
      </c>
      <c r="B1388" s="362"/>
      <c r="C1388" s="293">
        <v>4214</v>
      </c>
      <c r="D1388" s="363" t="s">
        <v>239</v>
      </c>
      <c r="E1388" s="295">
        <f t="shared" si="326"/>
        <v>0</v>
      </c>
      <c r="F1388" s="158"/>
      <c r="G1388" s="159"/>
      <c r="H1388" s="1420"/>
      <c r="I1388" s="158"/>
      <c r="J1388" s="159"/>
      <c r="K1388" s="1420"/>
      <c r="L1388" s="295">
        <f t="shared" si="327"/>
        <v>0</v>
      </c>
      <c r="M1388" s="12" t="str">
        <f t="shared" si="324"/>
        <v/>
      </c>
      <c r="N1388" s="13"/>
    </row>
    <row r="1389" spans="1:14" hidden="1">
      <c r="A1389" s="23">
        <v>385</v>
      </c>
      <c r="B1389" s="362"/>
      <c r="C1389" s="293">
        <v>4217</v>
      </c>
      <c r="D1389" s="363" t="s">
        <v>240</v>
      </c>
      <c r="E1389" s="295">
        <f t="shared" si="326"/>
        <v>0</v>
      </c>
      <c r="F1389" s="158"/>
      <c r="G1389" s="159"/>
      <c r="H1389" s="1420"/>
      <c r="I1389" s="158"/>
      <c r="J1389" s="159"/>
      <c r="K1389" s="1420"/>
      <c r="L1389" s="295">
        <f t="shared" si="327"/>
        <v>0</v>
      </c>
      <c r="M1389" s="12" t="str">
        <f t="shared" si="324"/>
        <v/>
      </c>
      <c r="N1389" s="13"/>
    </row>
    <row r="1390" spans="1:14" hidden="1">
      <c r="A1390" s="23">
        <v>390</v>
      </c>
      <c r="B1390" s="362"/>
      <c r="C1390" s="293">
        <v>4218</v>
      </c>
      <c r="D1390" s="294" t="s">
        <v>241</v>
      </c>
      <c r="E1390" s="295">
        <f t="shared" si="326"/>
        <v>0</v>
      </c>
      <c r="F1390" s="158"/>
      <c r="G1390" s="159"/>
      <c r="H1390" s="1420"/>
      <c r="I1390" s="158"/>
      <c r="J1390" s="159"/>
      <c r="K1390" s="1420"/>
      <c r="L1390" s="295">
        <f t="shared" si="327"/>
        <v>0</v>
      </c>
      <c r="M1390" s="12" t="str">
        <f t="shared" si="324"/>
        <v/>
      </c>
      <c r="N1390" s="13"/>
    </row>
    <row r="1391" spans="1:14" hidden="1">
      <c r="A1391" s="23">
        <v>390</v>
      </c>
      <c r="B1391" s="362"/>
      <c r="C1391" s="285">
        <v>4219</v>
      </c>
      <c r="D1391" s="343" t="s">
        <v>242</v>
      </c>
      <c r="E1391" s="287">
        <f t="shared" si="326"/>
        <v>0</v>
      </c>
      <c r="F1391" s="173"/>
      <c r="G1391" s="174"/>
      <c r="H1391" s="1421"/>
      <c r="I1391" s="173"/>
      <c r="J1391" s="174"/>
      <c r="K1391" s="1421"/>
      <c r="L1391" s="287">
        <f t="shared" si="327"/>
        <v>0</v>
      </c>
      <c r="M1391" s="12" t="str">
        <f t="shared" si="324"/>
        <v/>
      </c>
      <c r="N1391" s="13"/>
    </row>
    <row r="1392" spans="1:14" hidden="1">
      <c r="A1392" s="23">
        <v>395</v>
      </c>
      <c r="B1392" s="272">
        <v>4300</v>
      </c>
      <c r="C1392" s="1856" t="s">
        <v>1661</v>
      </c>
      <c r="D1392" s="1857"/>
      <c r="E1392" s="310">
        <f t="shared" ref="E1392:L1392" si="328">SUM(E1393:E1395)</f>
        <v>0</v>
      </c>
      <c r="F1392" s="274">
        <f t="shared" si="328"/>
        <v>0</v>
      </c>
      <c r="G1392" s="275">
        <f t="shared" si="328"/>
        <v>0</v>
      </c>
      <c r="H1392" s="276">
        <f>SUM(H1393:H1395)</f>
        <v>0</v>
      </c>
      <c r="I1392" s="274">
        <f t="shared" si="328"/>
        <v>0</v>
      </c>
      <c r="J1392" s="275">
        <f t="shared" si="328"/>
        <v>0</v>
      </c>
      <c r="K1392" s="276">
        <f t="shared" si="328"/>
        <v>0</v>
      </c>
      <c r="L1392" s="310">
        <f t="shared" si="328"/>
        <v>0</v>
      </c>
      <c r="M1392" s="12" t="str">
        <f t="shared" si="324"/>
        <v/>
      </c>
      <c r="N1392" s="13"/>
    </row>
    <row r="1393" spans="1:14" hidden="1">
      <c r="A1393" s="18">
        <v>397</v>
      </c>
      <c r="B1393" s="362"/>
      <c r="C1393" s="279">
        <v>4301</v>
      </c>
      <c r="D1393" s="311" t="s">
        <v>243</v>
      </c>
      <c r="E1393" s="281">
        <f t="shared" ref="E1393:E1398" si="329">F1393+G1393+H1393</f>
        <v>0</v>
      </c>
      <c r="F1393" s="152"/>
      <c r="G1393" s="153"/>
      <c r="H1393" s="1418"/>
      <c r="I1393" s="152"/>
      <c r="J1393" s="153"/>
      <c r="K1393" s="1418"/>
      <c r="L1393" s="281">
        <f t="shared" ref="L1393:L1398" si="330">I1393+J1393+K1393</f>
        <v>0</v>
      </c>
      <c r="M1393" s="12" t="str">
        <f t="shared" si="324"/>
        <v/>
      </c>
      <c r="N1393" s="13"/>
    </row>
    <row r="1394" spans="1:14" hidden="1">
      <c r="A1394" s="14">
        <v>398</v>
      </c>
      <c r="B1394" s="362"/>
      <c r="C1394" s="293">
        <v>4302</v>
      </c>
      <c r="D1394" s="363" t="s">
        <v>244</v>
      </c>
      <c r="E1394" s="295">
        <f t="shared" si="329"/>
        <v>0</v>
      </c>
      <c r="F1394" s="158"/>
      <c r="G1394" s="159"/>
      <c r="H1394" s="1420"/>
      <c r="I1394" s="158"/>
      <c r="J1394" s="159"/>
      <c r="K1394" s="1420"/>
      <c r="L1394" s="295">
        <f t="shared" si="330"/>
        <v>0</v>
      </c>
      <c r="M1394" s="12" t="str">
        <f t="shared" si="324"/>
        <v/>
      </c>
      <c r="N1394" s="13"/>
    </row>
    <row r="1395" spans="1:14" hidden="1">
      <c r="A1395" s="14">
        <v>399</v>
      </c>
      <c r="B1395" s="362"/>
      <c r="C1395" s="285">
        <v>4309</v>
      </c>
      <c r="D1395" s="301" t="s">
        <v>245</v>
      </c>
      <c r="E1395" s="287">
        <f t="shared" si="329"/>
        <v>0</v>
      </c>
      <c r="F1395" s="173"/>
      <c r="G1395" s="174"/>
      <c r="H1395" s="1421"/>
      <c r="I1395" s="173"/>
      <c r="J1395" s="174"/>
      <c r="K1395" s="1421"/>
      <c r="L1395" s="287">
        <f t="shared" si="330"/>
        <v>0</v>
      </c>
      <c r="M1395" s="12" t="str">
        <f t="shared" si="324"/>
        <v/>
      </c>
      <c r="N1395" s="13"/>
    </row>
    <row r="1396" spans="1:14" hidden="1">
      <c r="A1396" s="14">
        <v>400</v>
      </c>
      <c r="B1396" s="272">
        <v>4400</v>
      </c>
      <c r="C1396" s="1856" t="s">
        <v>1658</v>
      </c>
      <c r="D1396" s="1857"/>
      <c r="E1396" s="310">
        <f t="shared" si="329"/>
        <v>0</v>
      </c>
      <c r="F1396" s="1422"/>
      <c r="G1396" s="1423"/>
      <c r="H1396" s="1424"/>
      <c r="I1396" s="1422"/>
      <c r="J1396" s="1423"/>
      <c r="K1396" s="1424"/>
      <c r="L1396" s="310">
        <f t="shared" si="330"/>
        <v>0</v>
      </c>
      <c r="M1396" s="12" t="str">
        <f t="shared" si="324"/>
        <v/>
      </c>
      <c r="N1396" s="13"/>
    </row>
    <row r="1397" spans="1:14" hidden="1">
      <c r="A1397" s="14">
        <v>401</v>
      </c>
      <c r="B1397" s="272">
        <v>4500</v>
      </c>
      <c r="C1397" s="1856" t="s">
        <v>1659</v>
      </c>
      <c r="D1397" s="1857"/>
      <c r="E1397" s="310">
        <f t="shared" si="329"/>
        <v>0</v>
      </c>
      <c r="F1397" s="1422"/>
      <c r="G1397" s="1423"/>
      <c r="H1397" s="1424"/>
      <c r="I1397" s="1422"/>
      <c r="J1397" s="1423"/>
      <c r="K1397" s="1424"/>
      <c r="L1397" s="310">
        <f t="shared" si="330"/>
        <v>0</v>
      </c>
      <c r="M1397" s="12" t="str">
        <f t="shared" si="324"/>
        <v/>
      </c>
      <c r="N1397" s="13"/>
    </row>
    <row r="1398" spans="1:14" hidden="1">
      <c r="A1398" s="40">
        <v>404</v>
      </c>
      <c r="B1398" s="272">
        <v>4600</v>
      </c>
      <c r="C1398" s="1862" t="s">
        <v>246</v>
      </c>
      <c r="D1398" s="1863"/>
      <c r="E1398" s="310">
        <f t="shared" si="329"/>
        <v>0</v>
      </c>
      <c r="F1398" s="1422"/>
      <c r="G1398" s="1423"/>
      <c r="H1398" s="1424"/>
      <c r="I1398" s="1422"/>
      <c r="J1398" s="1423"/>
      <c r="K1398" s="1424"/>
      <c r="L1398" s="310">
        <f t="shared" si="330"/>
        <v>0</v>
      </c>
      <c r="M1398" s="12" t="str">
        <f t="shared" si="324"/>
        <v/>
      </c>
      <c r="N1398" s="13"/>
    </row>
    <row r="1399" spans="1:14" hidden="1">
      <c r="A1399" s="40">
        <v>404</v>
      </c>
      <c r="B1399" s="272">
        <v>4900</v>
      </c>
      <c r="C1399" s="1856" t="s">
        <v>273</v>
      </c>
      <c r="D1399" s="1857"/>
      <c r="E1399" s="310">
        <f t="shared" ref="E1399:L1399" si="331">+E1400+E1401</f>
        <v>0</v>
      </c>
      <c r="F1399" s="274">
        <f t="shared" si="331"/>
        <v>0</v>
      </c>
      <c r="G1399" s="275">
        <f t="shared" si="331"/>
        <v>0</v>
      </c>
      <c r="H1399" s="276">
        <f>+H1400+H1401</f>
        <v>0</v>
      </c>
      <c r="I1399" s="274">
        <f t="shared" si="331"/>
        <v>0</v>
      </c>
      <c r="J1399" s="275">
        <f t="shared" si="331"/>
        <v>0</v>
      </c>
      <c r="K1399" s="276">
        <f t="shared" si="331"/>
        <v>0</v>
      </c>
      <c r="L1399" s="310">
        <f t="shared" si="331"/>
        <v>0</v>
      </c>
      <c r="M1399" s="12" t="str">
        <f t="shared" si="324"/>
        <v/>
      </c>
      <c r="N1399" s="13"/>
    </row>
    <row r="1400" spans="1:14" hidden="1">
      <c r="A1400" s="22">
        <v>440</v>
      </c>
      <c r="B1400" s="362"/>
      <c r="C1400" s="279">
        <v>4901</v>
      </c>
      <c r="D1400" s="364" t="s">
        <v>274</v>
      </c>
      <c r="E1400" s="281">
        <f>F1400+G1400+H1400</f>
        <v>0</v>
      </c>
      <c r="F1400" s="152"/>
      <c r="G1400" s="153"/>
      <c r="H1400" s="1418"/>
      <c r="I1400" s="152"/>
      <c r="J1400" s="153"/>
      <c r="K1400" s="1418"/>
      <c r="L1400" s="281">
        <f>I1400+J1400+K1400</f>
        <v>0</v>
      </c>
      <c r="M1400" s="12" t="str">
        <f t="shared" si="324"/>
        <v/>
      </c>
      <c r="N1400" s="13"/>
    </row>
    <row r="1401" spans="1:14" hidden="1">
      <c r="A1401" s="22">
        <v>450</v>
      </c>
      <c r="B1401" s="362"/>
      <c r="C1401" s="285">
        <v>4902</v>
      </c>
      <c r="D1401" s="301" t="s">
        <v>275</v>
      </c>
      <c r="E1401" s="287">
        <f>F1401+G1401+H1401</f>
        <v>0</v>
      </c>
      <c r="F1401" s="173"/>
      <c r="G1401" s="174"/>
      <c r="H1401" s="1421"/>
      <c r="I1401" s="173"/>
      <c r="J1401" s="174"/>
      <c r="K1401" s="1421"/>
      <c r="L1401" s="287">
        <f>I1401+J1401+K1401</f>
        <v>0</v>
      </c>
      <c r="M1401" s="12" t="str">
        <f t="shared" si="324"/>
        <v/>
      </c>
      <c r="N1401" s="13"/>
    </row>
    <row r="1402" spans="1:14" hidden="1">
      <c r="A1402" s="22">
        <v>495</v>
      </c>
      <c r="B1402" s="365">
        <v>5100</v>
      </c>
      <c r="C1402" s="1854" t="s">
        <v>247</v>
      </c>
      <c r="D1402" s="1855"/>
      <c r="E1402" s="310">
        <f>F1402+G1402+H1402</f>
        <v>0</v>
      </c>
      <c r="F1402" s="1422"/>
      <c r="G1402" s="1423"/>
      <c r="H1402" s="1424"/>
      <c r="I1402" s="1422"/>
      <c r="J1402" s="1423"/>
      <c r="K1402" s="1424"/>
      <c r="L1402" s="310">
        <f>I1402+J1402+K1402</f>
        <v>0</v>
      </c>
      <c r="M1402" s="12" t="str">
        <f t="shared" si="324"/>
        <v/>
      </c>
      <c r="N1402" s="13"/>
    </row>
    <row r="1403" spans="1:14" hidden="1">
      <c r="A1403" s="23">
        <v>500</v>
      </c>
      <c r="B1403" s="365">
        <v>5200</v>
      </c>
      <c r="C1403" s="1854" t="s">
        <v>248</v>
      </c>
      <c r="D1403" s="1855"/>
      <c r="E1403" s="310">
        <f t="shared" ref="E1403:L1403" si="332">SUM(E1404:E1410)</f>
        <v>0</v>
      </c>
      <c r="F1403" s="274">
        <f t="shared" si="332"/>
        <v>0</v>
      </c>
      <c r="G1403" s="275">
        <f t="shared" si="332"/>
        <v>0</v>
      </c>
      <c r="H1403" s="276">
        <f>SUM(H1404:H1410)</f>
        <v>0</v>
      </c>
      <c r="I1403" s="274">
        <f t="shared" si="332"/>
        <v>0</v>
      </c>
      <c r="J1403" s="275">
        <f t="shared" si="332"/>
        <v>0</v>
      </c>
      <c r="K1403" s="276">
        <f t="shared" si="332"/>
        <v>0</v>
      </c>
      <c r="L1403" s="310">
        <f t="shared" si="332"/>
        <v>0</v>
      </c>
      <c r="M1403" s="12" t="str">
        <f t="shared" si="324"/>
        <v/>
      </c>
      <c r="N1403" s="13"/>
    </row>
    <row r="1404" spans="1:14" hidden="1">
      <c r="A1404" s="23">
        <v>505</v>
      </c>
      <c r="B1404" s="366"/>
      <c r="C1404" s="367">
        <v>5201</v>
      </c>
      <c r="D1404" s="368" t="s">
        <v>249</v>
      </c>
      <c r="E1404" s="281">
        <f t="shared" ref="E1404:E1410" si="333">F1404+G1404+H1404</f>
        <v>0</v>
      </c>
      <c r="F1404" s="152"/>
      <c r="G1404" s="153"/>
      <c r="H1404" s="1418"/>
      <c r="I1404" s="152"/>
      <c r="J1404" s="153"/>
      <c r="K1404" s="1418"/>
      <c r="L1404" s="281">
        <f t="shared" ref="L1404:L1410" si="334">I1404+J1404+K1404</f>
        <v>0</v>
      </c>
      <c r="M1404" s="12" t="str">
        <f t="shared" si="324"/>
        <v/>
      </c>
      <c r="N1404" s="13"/>
    </row>
    <row r="1405" spans="1:14" hidden="1">
      <c r="A1405" s="23">
        <v>510</v>
      </c>
      <c r="B1405" s="366"/>
      <c r="C1405" s="369">
        <v>5202</v>
      </c>
      <c r="D1405" s="370" t="s">
        <v>250</v>
      </c>
      <c r="E1405" s="295">
        <f t="shared" si="333"/>
        <v>0</v>
      </c>
      <c r="F1405" s="158"/>
      <c r="G1405" s="159"/>
      <c r="H1405" s="1420"/>
      <c r="I1405" s="158"/>
      <c r="J1405" s="159"/>
      <c r="K1405" s="1420"/>
      <c r="L1405" s="295">
        <f t="shared" si="334"/>
        <v>0</v>
      </c>
      <c r="M1405" s="12" t="str">
        <f t="shared" si="324"/>
        <v/>
      </c>
      <c r="N1405" s="13"/>
    </row>
    <row r="1406" spans="1:14" hidden="1">
      <c r="A1406" s="23">
        <v>515</v>
      </c>
      <c r="B1406" s="366"/>
      <c r="C1406" s="369">
        <v>5203</v>
      </c>
      <c r="D1406" s="370" t="s">
        <v>618</v>
      </c>
      <c r="E1406" s="295">
        <f t="shared" si="333"/>
        <v>0</v>
      </c>
      <c r="F1406" s="158"/>
      <c r="G1406" s="159"/>
      <c r="H1406" s="1420"/>
      <c r="I1406" s="158"/>
      <c r="J1406" s="159"/>
      <c r="K1406" s="1420"/>
      <c r="L1406" s="295">
        <f t="shared" si="334"/>
        <v>0</v>
      </c>
      <c r="M1406" s="12" t="str">
        <f t="shared" si="324"/>
        <v/>
      </c>
      <c r="N1406" s="13"/>
    </row>
    <row r="1407" spans="1:14" hidden="1">
      <c r="A1407" s="23">
        <v>520</v>
      </c>
      <c r="B1407" s="366"/>
      <c r="C1407" s="369">
        <v>5204</v>
      </c>
      <c r="D1407" s="370" t="s">
        <v>619</v>
      </c>
      <c r="E1407" s="295">
        <f t="shared" si="333"/>
        <v>0</v>
      </c>
      <c r="F1407" s="158"/>
      <c r="G1407" s="159"/>
      <c r="H1407" s="1420"/>
      <c r="I1407" s="158"/>
      <c r="J1407" s="159"/>
      <c r="K1407" s="1420"/>
      <c r="L1407" s="295">
        <f t="shared" si="334"/>
        <v>0</v>
      </c>
      <c r="M1407" s="12" t="str">
        <f t="shared" si="324"/>
        <v/>
      </c>
      <c r="N1407" s="13"/>
    </row>
    <row r="1408" spans="1:14" hidden="1">
      <c r="A1408" s="23">
        <v>525</v>
      </c>
      <c r="B1408" s="366"/>
      <c r="C1408" s="369">
        <v>5205</v>
      </c>
      <c r="D1408" s="370" t="s">
        <v>620</v>
      </c>
      <c r="E1408" s="295">
        <f t="shared" si="333"/>
        <v>0</v>
      </c>
      <c r="F1408" s="158"/>
      <c r="G1408" s="159"/>
      <c r="H1408" s="1420"/>
      <c r="I1408" s="158"/>
      <c r="J1408" s="159"/>
      <c r="K1408" s="1420"/>
      <c r="L1408" s="295">
        <f t="shared" si="334"/>
        <v>0</v>
      </c>
      <c r="M1408" s="12" t="str">
        <f t="shared" si="324"/>
        <v/>
      </c>
      <c r="N1408" s="13"/>
    </row>
    <row r="1409" spans="1:14" hidden="1">
      <c r="A1409" s="22">
        <v>635</v>
      </c>
      <c r="B1409" s="366"/>
      <c r="C1409" s="369">
        <v>5206</v>
      </c>
      <c r="D1409" s="370" t="s">
        <v>621</v>
      </c>
      <c r="E1409" s="295">
        <f t="shared" si="333"/>
        <v>0</v>
      </c>
      <c r="F1409" s="158"/>
      <c r="G1409" s="159"/>
      <c r="H1409" s="1420"/>
      <c r="I1409" s="158"/>
      <c r="J1409" s="159"/>
      <c r="K1409" s="1420"/>
      <c r="L1409" s="295">
        <f t="shared" si="334"/>
        <v>0</v>
      </c>
      <c r="M1409" s="12" t="str">
        <f t="shared" si="324"/>
        <v/>
      </c>
      <c r="N1409" s="13"/>
    </row>
    <row r="1410" spans="1:14" hidden="1">
      <c r="A1410" s="23">
        <v>640</v>
      </c>
      <c r="B1410" s="366"/>
      <c r="C1410" s="371">
        <v>5219</v>
      </c>
      <c r="D1410" s="372" t="s">
        <v>622</v>
      </c>
      <c r="E1410" s="287">
        <f t="shared" si="333"/>
        <v>0</v>
      </c>
      <c r="F1410" s="173"/>
      <c r="G1410" s="174"/>
      <c r="H1410" s="1421"/>
      <c r="I1410" s="173"/>
      <c r="J1410" s="174"/>
      <c r="K1410" s="1421"/>
      <c r="L1410" s="287">
        <f t="shared" si="334"/>
        <v>0</v>
      </c>
      <c r="M1410" s="12" t="str">
        <f t="shared" si="324"/>
        <v/>
      </c>
      <c r="N1410" s="13"/>
    </row>
    <row r="1411" spans="1:14" hidden="1">
      <c r="A1411" s="23">
        <v>645</v>
      </c>
      <c r="B1411" s="365">
        <v>5300</v>
      </c>
      <c r="C1411" s="1854" t="s">
        <v>623</v>
      </c>
      <c r="D1411" s="1855"/>
      <c r="E1411" s="310">
        <f t="shared" ref="E1411:L1411" si="335">SUM(E1412:E1413)</f>
        <v>0</v>
      </c>
      <c r="F1411" s="274">
        <f t="shared" si="335"/>
        <v>0</v>
      </c>
      <c r="G1411" s="275">
        <f t="shared" si="335"/>
        <v>0</v>
      </c>
      <c r="H1411" s="276">
        <f>SUM(H1412:H1413)</f>
        <v>0</v>
      </c>
      <c r="I1411" s="274">
        <f t="shared" si="335"/>
        <v>0</v>
      </c>
      <c r="J1411" s="275">
        <f t="shared" si="335"/>
        <v>0</v>
      </c>
      <c r="K1411" s="276">
        <f t="shared" si="335"/>
        <v>0</v>
      </c>
      <c r="L1411" s="310">
        <f t="shared" si="335"/>
        <v>0</v>
      </c>
      <c r="M1411" s="12" t="str">
        <f t="shared" si="324"/>
        <v/>
      </c>
      <c r="N1411" s="13"/>
    </row>
    <row r="1412" spans="1:14" hidden="1">
      <c r="A1412" s="23">
        <v>650</v>
      </c>
      <c r="B1412" s="366"/>
      <c r="C1412" s="367">
        <v>5301</v>
      </c>
      <c r="D1412" s="368" t="s">
        <v>307</v>
      </c>
      <c r="E1412" s="281">
        <f>F1412+G1412+H1412</f>
        <v>0</v>
      </c>
      <c r="F1412" s="152"/>
      <c r="G1412" s="153"/>
      <c r="H1412" s="1418"/>
      <c r="I1412" s="152"/>
      <c r="J1412" s="153"/>
      <c r="K1412" s="1418"/>
      <c r="L1412" s="281">
        <f>I1412+J1412+K1412</f>
        <v>0</v>
      </c>
      <c r="M1412" s="12" t="str">
        <f t="shared" si="324"/>
        <v/>
      </c>
      <c r="N1412" s="13"/>
    </row>
    <row r="1413" spans="1:14" hidden="1">
      <c r="A1413" s="22">
        <v>655</v>
      </c>
      <c r="B1413" s="366"/>
      <c r="C1413" s="371">
        <v>5309</v>
      </c>
      <c r="D1413" s="372" t="s">
        <v>624</v>
      </c>
      <c r="E1413" s="287">
        <f>F1413+G1413+H1413</f>
        <v>0</v>
      </c>
      <c r="F1413" s="173"/>
      <c r="G1413" s="174"/>
      <c r="H1413" s="1421"/>
      <c r="I1413" s="173"/>
      <c r="J1413" s="174"/>
      <c r="K1413" s="1421"/>
      <c r="L1413" s="287">
        <f>I1413+J1413+K1413</f>
        <v>0</v>
      </c>
      <c r="M1413" s="12" t="str">
        <f t="shared" si="324"/>
        <v/>
      </c>
      <c r="N1413" s="13"/>
    </row>
    <row r="1414" spans="1:14" hidden="1">
      <c r="A1414" s="22">
        <v>665</v>
      </c>
      <c r="B1414" s="365">
        <v>5400</v>
      </c>
      <c r="C1414" s="1854" t="s">
        <v>685</v>
      </c>
      <c r="D1414" s="1855"/>
      <c r="E1414" s="310">
        <f>F1414+G1414+H1414</f>
        <v>0</v>
      </c>
      <c r="F1414" s="1422"/>
      <c r="G1414" s="1423"/>
      <c r="H1414" s="1424"/>
      <c r="I1414" s="1422"/>
      <c r="J1414" s="1423"/>
      <c r="K1414" s="1424"/>
      <c r="L1414" s="310">
        <f>I1414+J1414+K1414</f>
        <v>0</v>
      </c>
      <c r="M1414" s="12" t="str">
        <f t="shared" si="324"/>
        <v/>
      </c>
      <c r="N1414" s="13"/>
    </row>
    <row r="1415" spans="1:14" hidden="1">
      <c r="A1415" s="22">
        <v>675</v>
      </c>
      <c r="B1415" s="272">
        <v>5500</v>
      </c>
      <c r="C1415" s="1856" t="s">
        <v>686</v>
      </c>
      <c r="D1415" s="1857"/>
      <c r="E1415" s="310">
        <f t="shared" ref="E1415:L1415" si="336">SUM(E1416:E1419)</f>
        <v>0</v>
      </c>
      <c r="F1415" s="274">
        <f t="shared" si="336"/>
        <v>0</v>
      </c>
      <c r="G1415" s="275">
        <f t="shared" si="336"/>
        <v>0</v>
      </c>
      <c r="H1415" s="276">
        <f>SUM(H1416:H1419)</f>
        <v>0</v>
      </c>
      <c r="I1415" s="274">
        <f t="shared" si="336"/>
        <v>0</v>
      </c>
      <c r="J1415" s="275">
        <f t="shared" si="336"/>
        <v>0</v>
      </c>
      <c r="K1415" s="276">
        <f t="shared" si="336"/>
        <v>0</v>
      </c>
      <c r="L1415" s="310">
        <f t="shared" si="336"/>
        <v>0</v>
      </c>
      <c r="M1415" s="12" t="str">
        <f t="shared" si="324"/>
        <v/>
      </c>
      <c r="N1415" s="13"/>
    </row>
    <row r="1416" spans="1:14" hidden="1">
      <c r="A1416" s="22">
        <v>685</v>
      </c>
      <c r="B1416" s="362"/>
      <c r="C1416" s="279">
        <v>5501</v>
      </c>
      <c r="D1416" s="311" t="s">
        <v>687</v>
      </c>
      <c r="E1416" s="281">
        <f>F1416+G1416+H1416</f>
        <v>0</v>
      </c>
      <c r="F1416" s="152"/>
      <c r="G1416" s="153"/>
      <c r="H1416" s="1418"/>
      <c r="I1416" s="152"/>
      <c r="J1416" s="153"/>
      <c r="K1416" s="1418"/>
      <c r="L1416" s="281">
        <f>I1416+J1416+K1416</f>
        <v>0</v>
      </c>
      <c r="M1416" s="12" t="str">
        <f t="shared" si="324"/>
        <v/>
      </c>
      <c r="N1416" s="13"/>
    </row>
    <row r="1417" spans="1:14" hidden="1">
      <c r="A1417" s="23">
        <v>690</v>
      </c>
      <c r="B1417" s="362"/>
      <c r="C1417" s="293">
        <v>5502</v>
      </c>
      <c r="D1417" s="294" t="s">
        <v>688</v>
      </c>
      <c r="E1417" s="295">
        <f>F1417+G1417+H1417</f>
        <v>0</v>
      </c>
      <c r="F1417" s="158"/>
      <c r="G1417" s="159"/>
      <c r="H1417" s="1420"/>
      <c r="I1417" s="158"/>
      <c r="J1417" s="159"/>
      <c r="K1417" s="1420"/>
      <c r="L1417" s="295">
        <f>I1417+J1417+K1417</f>
        <v>0</v>
      </c>
      <c r="M1417" s="12" t="str">
        <f t="shared" si="324"/>
        <v/>
      </c>
      <c r="N1417" s="13"/>
    </row>
    <row r="1418" spans="1:14" hidden="1">
      <c r="A1418" s="23">
        <v>695</v>
      </c>
      <c r="B1418" s="362"/>
      <c r="C1418" s="293">
        <v>5503</v>
      </c>
      <c r="D1418" s="363" t="s">
        <v>689</v>
      </c>
      <c r="E1418" s="295">
        <f>F1418+G1418+H1418</f>
        <v>0</v>
      </c>
      <c r="F1418" s="158"/>
      <c r="G1418" s="159"/>
      <c r="H1418" s="1420"/>
      <c r="I1418" s="158"/>
      <c r="J1418" s="159"/>
      <c r="K1418" s="1420"/>
      <c r="L1418" s="295">
        <f>I1418+J1418+K1418</f>
        <v>0</v>
      </c>
      <c r="M1418" s="12" t="str">
        <f t="shared" si="324"/>
        <v/>
      </c>
      <c r="N1418" s="13"/>
    </row>
    <row r="1419" spans="1:14" hidden="1">
      <c r="A1419" s="22">
        <v>700</v>
      </c>
      <c r="B1419" s="362"/>
      <c r="C1419" s="285">
        <v>5504</v>
      </c>
      <c r="D1419" s="339" t="s">
        <v>690</v>
      </c>
      <c r="E1419" s="287">
        <f>F1419+G1419+H1419</f>
        <v>0</v>
      </c>
      <c r="F1419" s="173"/>
      <c r="G1419" s="174"/>
      <c r="H1419" s="1421"/>
      <c r="I1419" s="173"/>
      <c r="J1419" s="174"/>
      <c r="K1419" s="1421"/>
      <c r="L1419" s="287">
        <f>I1419+J1419+K1419</f>
        <v>0</v>
      </c>
      <c r="M1419" s="12" t="str">
        <f t="shared" si="324"/>
        <v/>
      </c>
      <c r="N1419" s="13"/>
    </row>
    <row r="1420" spans="1:14" hidden="1">
      <c r="A1420" s="22">
        <v>710</v>
      </c>
      <c r="B1420" s="365">
        <v>5700</v>
      </c>
      <c r="C1420" s="1858" t="s">
        <v>914</v>
      </c>
      <c r="D1420" s="1859"/>
      <c r="E1420" s="310">
        <f>SUM(E1421:E1423)</f>
        <v>0</v>
      </c>
      <c r="F1420" s="1471">
        <v>0</v>
      </c>
      <c r="G1420" s="1471">
        <v>0</v>
      </c>
      <c r="H1420" s="1471">
        <v>0</v>
      </c>
      <c r="I1420" s="1471">
        <v>0</v>
      </c>
      <c r="J1420" s="1471">
        <v>0</v>
      </c>
      <c r="K1420" s="1471">
        <v>0</v>
      </c>
      <c r="L1420" s="310">
        <f>SUM(L1421:L1423)</f>
        <v>0</v>
      </c>
      <c r="M1420" s="12" t="str">
        <f t="shared" si="324"/>
        <v/>
      </c>
      <c r="N1420" s="13"/>
    </row>
    <row r="1421" spans="1:14" hidden="1">
      <c r="A1421" s="23">
        <v>715</v>
      </c>
      <c r="B1421" s="366"/>
      <c r="C1421" s="367">
        <v>5701</v>
      </c>
      <c r="D1421" s="368" t="s">
        <v>691</v>
      </c>
      <c r="E1421" s="281">
        <f>F1421+G1421+H1421</f>
        <v>0</v>
      </c>
      <c r="F1421" s="1472">
        <v>0</v>
      </c>
      <c r="G1421" s="1472">
        <v>0</v>
      </c>
      <c r="H1421" s="1473">
        <v>0</v>
      </c>
      <c r="I1421" s="1771">
        <v>0</v>
      </c>
      <c r="J1421" s="1472">
        <v>0</v>
      </c>
      <c r="K1421" s="1472">
        <v>0</v>
      </c>
      <c r="L1421" s="281">
        <f>I1421+J1421+K1421</f>
        <v>0</v>
      </c>
      <c r="M1421" s="12" t="str">
        <f t="shared" si="324"/>
        <v/>
      </c>
      <c r="N1421" s="13"/>
    </row>
    <row r="1422" spans="1:14" hidden="1">
      <c r="A1422" s="23">
        <v>720</v>
      </c>
      <c r="B1422" s="366"/>
      <c r="C1422" s="373">
        <v>5702</v>
      </c>
      <c r="D1422" s="374" t="s">
        <v>692</v>
      </c>
      <c r="E1422" s="314">
        <f>F1422+G1422+H1422</f>
        <v>0</v>
      </c>
      <c r="F1422" s="1472">
        <v>0</v>
      </c>
      <c r="G1422" s="1472">
        <v>0</v>
      </c>
      <c r="H1422" s="1473">
        <v>0</v>
      </c>
      <c r="I1422" s="1771">
        <v>0</v>
      </c>
      <c r="J1422" s="1472">
        <v>0</v>
      </c>
      <c r="K1422" s="1472">
        <v>0</v>
      </c>
      <c r="L1422" s="314">
        <f>I1422+J1422+K1422</f>
        <v>0</v>
      </c>
      <c r="M1422" s="12" t="str">
        <f t="shared" si="324"/>
        <v/>
      </c>
      <c r="N1422" s="13"/>
    </row>
    <row r="1423" spans="1:14" hidden="1">
      <c r="A1423" s="23">
        <v>725</v>
      </c>
      <c r="B1423" s="292"/>
      <c r="C1423" s="375">
        <v>4071</v>
      </c>
      <c r="D1423" s="376" t="s">
        <v>693</v>
      </c>
      <c r="E1423" s="377">
        <f>F1423+G1423+H1423</f>
        <v>0</v>
      </c>
      <c r="F1423" s="1472">
        <v>0</v>
      </c>
      <c r="G1423" s="1472">
        <v>0</v>
      </c>
      <c r="H1423" s="1473">
        <v>0</v>
      </c>
      <c r="I1423" s="1771">
        <v>0</v>
      </c>
      <c r="J1423" s="1472">
        <v>0</v>
      </c>
      <c r="K1423" s="1472">
        <v>0</v>
      </c>
      <c r="L1423" s="377">
        <f>I1423+J1423+K1423</f>
        <v>0</v>
      </c>
      <c r="M1423" s="12" t="str">
        <f t="shared" si="324"/>
        <v/>
      </c>
      <c r="N1423" s="13"/>
    </row>
    <row r="1424" spans="1:14" hidden="1">
      <c r="A1424" s="23">
        <v>730</v>
      </c>
      <c r="B1424" s="582"/>
      <c r="C1424" s="1860" t="s">
        <v>694</v>
      </c>
      <c r="D1424" s="1861"/>
      <c r="E1424" s="1438"/>
      <c r="F1424" s="1438"/>
      <c r="G1424" s="1438"/>
      <c r="H1424" s="1438"/>
      <c r="I1424" s="1438"/>
      <c r="J1424" s="1438"/>
      <c r="K1424" s="1438"/>
      <c r="L1424" s="1439"/>
      <c r="M1424" s="12" t="str">
        <f t="shared" si="324"/>
        <v/>
      </c>
      <c r="N1424" s="13"/>
    </row>
    <row r="1425" spans="1:14" hidden="1">
      <c r="A1425" s="23">
        <v>735</v>
      </c>
      <c r="B1425" s="381">
        <v>98</v>
      </c>
      <c r="C1425" s="1860" t="s">
        <v>694</v>
      </c>
      <c r="D1425" s="1861"/>
      <c r="E1425" s="382">
        <f>F1425+G1425+H1425</f>
        <v>0</v>
      </c>
      <c r="F1425" s="1429"/>
      <c r="G1425" s="1430"/>
      <c r="H1425" s="1431"/>
      <c r="I1425" s="1461">
        <v>0</v>
      </c>
      <c r="J1425" s="1462">
        <v>0</v>
      </c>
      <c r="K1425" s="1463">
        <v>0</v>
      </c>
      <c r="L1425" s="382">
        <f>I1425+J1425+K1425</f>
        <v>0</v>
      </c>
      <c r="M1425" s="12" t="str">
        <f t="shared" si="324"/>
        <v/>
      </c>
      <c r="N1425" s="13"/>
    </row>
    <row r="1426" spans="1:14" hidden="1">
      <c r="A1426" s="23">
        <v>740</v>
      </c>
      <c r="B1426" s="1433"/>
      <c r="C1426" s="1434"/>
      <c r="D1426" s="1435"/>
      <c r="E1426" s="269"/>
      <c r="F1426" s="269"/>
      <c r="G1426" s="269"/>
      <c r="H1426" s="269"/>
      <c r="I1426" s="269"/>
      <c r="J1426" s="269"/>
      <c r="K1426" s="269"/>
      <c r="L1426" s="270"/>
      <c r="M1426" s="12" t="str">
        <f t="shared" si="324"/>
        <v/>
      </c>
      <c r="N1426" s="13"/>
    </row>
    <row r="1427" spans="1:14" hidden="1">
      <c r="A1427" s="23">
        <v>745</v>
      </c>
      <c r="B1427" s="1436"/>
      <c r="C1427" s="111"/>
      <c r="D1427" s="1437"/>
      <c r="E1427" s="218"/>
      <c r="F1427" s="218"/>
      <c r="G1427" s="218"/>
      <c r="H1427" s="218"/>
      <c r="I1427" s="218"/>
      <c r="J1427" s="218"/>
      <c r="K1427" s="218"/>
      <c r="L1427" s="389"/>
      <c r="M1427" s="12" t="str">
        <f t="shared" si="324"/>
        <v/>
      </c>
      <c r="N1427" s="13"/>
    </row>
    <row r="1428" spans="1:14" hidden="1">
      <c r="A1428" s="22">
        <v>750</v>
      </c>
      <c r="B1428" s="1436"/>
      <c r="C1428" s="111"/>
      <c r="D1428" s="1437"/>
      <c r="E1428" s="218"/>
      <c r="F1428" s="218"/>
      <c r="G1428" s="218"/>
      <c r="H1428" s="218"/>
      <c r="I1428" s="218"/>
      <c r="J1428" s="218"/>
      <c r="K1428" s="218"/>
      <c r="L1428" s="389"/>
      <c r="M1428" s="12" t="str">
        <f t="shared" si="324"/>
        <v/>
      </c>
      <c r="N1428" s="13"/>
    </row>
    <row r="1429" spans="1:14" ht="16.5" hidden="1" thickBot="1">
      <c r="A1429" s="23">
        <v>755</v>
      </c>
      <c r="B1429" s="1464"/>
      <c r="C1429" s="393" t="s">
        <v>741</v>
      </c>
      <c r="D1429" s="1432">
        <f>+B1429</f>
        <v>0</v>
      </c>
      <c r="E1429" s="395">
        <f t="shared" ref="E1429:L1429" si="337">SUM(E1314,E1317,E1323,E1331,E1332,E1350,E1354,E1360,E1363,E1364,E1365,E1366,E1367,E1376,E1382,E1383,E1384,E1385,E1392,E1396,E1397,E1398,E1399,E1402,E1403,E1411,E1414,E1415,E1420)+E1425</f>
        <v>0</v>
      </c>
      <c r="F1429" s="396">
        <f t="shared" si="337"/>
        <v>0</v>
      </c>
      <c r="G1429" s="397">
        <f t="shared" si="337"/>
        <v>0</v>
      </c>
      <c r="H1429" s="398">
        <f t="shared" si="337"/>
        <v>0</v>
      </c>
      <c r="I1429" s="396">
        <f t="shared" si="337"/>
        <v>0</v>
      </c>
      <c r="J1429" s="397">
        <f t="shared" si="337"/>
        <v>0</v>
      </c>
      <c r="K1429" s="398">
        <f t="shared" si="337"/>
        <v>0</v>
      </c>
      <c r="L1429" s="395">
        <f t="shared" si="337"/>
        <v>0</v>
      </c>
      <c r="M1429" s="12" t="str">
        <f>(IF($E1429&lt;&gt;0,$M$2,IF($L1429&lt;&gt;0,$M$2,"")))</f>
        <v/>
      </c>
      <c r="N1429" s="73" t="str">
        <f>LEFT(C1311,1)</f>
        <v>2</v>
      </c>
    </row>
    <row r="1430" spans="1:14" hidden="1">
      <c r="A1430" s="23">
        <v>760</v>
      </c>
      <c r="B1430" s="79" t="s">
        <v>120</v>
      </c>
      <c r="C1430" s="1"/>
      <c r="L1430" s="6"/>
      <c r="M1430" s="7" t="str">
        <f>(IF($E1429&lt;&gt;0,$M$2,IF($L1429&lt;&gt;0,$M$2,"")))</f>
        <v/>
      </c>
    </row>
    <row r="1431" spans="1:14" hidden="1">
      <c r="A1431" s="22">
        <v>765</v>
      </c>
      <c r="B1431" s="1367"/>
      <c r="C1431" s="1367"/>
      <c r="D1431" s="1368"/>
      <c r="E1431" s="1367"/>
      <c r="F1431" s="1367"/>
      <c r="G1431" s="1367"/>
      <c r="H1431" s="1367"/>
      <c r="I1431" s="1367"/>
      <c r="J1431" s="1367"/>
      <c r="K1431" s="1367"/>
      <c r="L1431" s="1369"/>
      <c r="M1431" s="7" t="str">
        <f>(IF($E1429&lt;&gt;0,$M$2,IF($L1429&lt;&gt;0,$M$2,"")))</f>
        <v/>
      </c>
    </row>
    <row r="1432" spans="1:14" ht="18.75" hidden="1">
      <c r="A1432" s="22">
        <v>775</v>
      </c>
      <c r="B1432" s="65"/>
      <c r="C1432" s="65"/>
      <c r="D1432" s="65"/>
      <c r="E1432" s="65"/>
      <c r="F1432" s="65"/>
      <c r="G1432" s="65"/>
      <c r="H1432" s="65"/>
      <c r="I1432" s="65"/>
      <c r="J1432" s="65"/>
      <c r="K1432" s="65"/>
      <c r="L1432" s="77"/>
      <c r="M1432" s="74" t="str">
        <f>(IF(E1427&lt;&gt;0,$G$2,IF(L1427&lt;&gt;0,$G$2,"")))</f>
        <v/>
      </c>
      <c r="N1432" s="65"/>
    </row>
    <row r="1433" spans="1:14" hidden="1">
      <c r="A1433" s="23">
        <v>780</v>
      </c>
      <c r="B1433" s="6"/>
      <c r="C1433" s="6"/>
      <c r="D1433" s="521"/>
      <c r="E1433" s="38"/>
      <c r="F1433" s="38"/>
      <c r="G1433" s="38"/>
      <c r="H1433" s="38"/>
      <c r="I1433" s="38"/>
      <c r="J1433" s="38"/>
      <c r="K1433" s="38"/>
      <c r="L1433" s="38"/>
      <c r="M1433" s="7" t="str">
        <f>(IF($E1566&lt;&gt;0,$M$2,IF($L1566&lt;&gt;0,$M$2,"")))</f>
        <v/>
      </c>
    </row>
    <row r="1434" spans="1:14" hidden="1">
      <c r="A1434" s="23">
        <v>785</v>
      </c>
      <c r="B1434" s="6"/>
      <c r="C1434" s="1365"/>
      <c r="D1434" s="1366"/>
      <c r="E1434" s="38"/>
      <c r="F1434" s="38"/>
      <c r="G1434" s="38"/>
      <c r="H1434" s="38"/>
      <c r="I1434" s="38"/>
      <c r="J1434" s="38"/>
      <c r="K1434" s="38"/>
      <c r="L1434" s="38"/>
      <c r="M1434" s="7" t="str">
        <f>(IF($E1566&lt;&gt;0,$M$2,IF($L1566&lt;&gt;0,$M$2,"")))</f>
        <v/>
      </c>
    </row>
    <row r="1435" spans="1:14" hidden="1">
      <c r="A1435" s="23">
        <v>790</v>
      </c>
      <c r="B1435" s="1870" t="str">
        <f>$B$7</f>
        <v>ОТЧЕТНИ ДАННИ ПО ЕБК ЗА ИЗПЪЛНЕНИЕТО НА БЮДЖЕТА</v>
      </c>
      <c r="C1435" s="1871"/>
      <c r="D1435" s="1871"/>
      <c r="E1435" s="242"/>
      <c r="F1435" s="242"/>
      <c r="G1435" s="237"/>
      <c r="H1435" s="237"/>
      <c r="I1435" s="237"/>
      <c r="J1435" s="237"/>
      <c r="K1435" s="237"/>
      <c r="L1435" s="237"/>
      <c r="M1435" s="7" t="str">
        <f>(IF($E1566&lt;&gt;0,$M$2,IF($L1566&lt;&gt;0,$M$2,"")))</f>
        <v/>
      </c>
    </row>
    <row r="1436" spans="1:14" hidden="1">
      <c r="A1436" s="23">
        <v>795</v>
      </c>
      <c r="B1436" s="228"/>
      <c r="C1436" s="391"/>
      <c r="D1436" s="400"/>
      <c r="E1436" s="406" t="s">
        <v>464</v>
      </c>
      <c r="F1436" s="406" t="s">
        <v>835</v>
      </c>
      <c r="G1436" s="237"/>
      <c r="H1436" s="1362" t="s">
        <v>1251</v>
      </c>
      <c r="I1436" s="1363"/>
      <c r="J1436" s="1364"/>
      <c r="K1436" s="237"/>
      <c r="L1436" s="237"/>
      <c r="M1436" s="7" t="str">
        <f>(IF($E1566&lt;&gt;0,$M$2,IF($L1566&lt;&gt;0,$M$2,"")))</f>
        <v/>
      </c>
    </row>
    <row r="1437" spans="1:14" ht="18.75" hidden="1">
      <c r="A1437" s="22">
        <v>805</v>
      </c>
      <c r="B1437" s="1872" t="str">
        <f>$B$9</f>
        <v>ДГ ЩАСТЛИВО ДЕТСТВО</v>
      </c>
      <c r="C1437" s="1873"/>
      <c r="D1437" s="1874"/>
      <c r="E1437" s="115">
        <f>$E$9</f>
        <v>43831</v>
      </c>
      <c r="F1437" s="226" t="str">
        <f>$F$9</f>
        <v>30.06.2020</v>
      </c>
      <c r="G1437" s="237"/>
      <c r="H1437" s="237"/>
      <c r="I1437" s="237"/>
      <c r="J1437" s="237"/>
      <c r="K1437" s="237"/>
      <c r="L1437" s="237"/>
      <c r="M1437" s="7" t="str">
        <f>(IF($E1566&lt;&gt;0,$M$2,IF($L1566&lt;&gt;0,$M$2,"")))</f>
        <v/>
      </c>
    </row>
    <row r="1438" spans="1:14" hidden="1">
      <c r="A1438" s="23">
        <v>810</v>
      </c>
      <c r="B1438" s="227" t="str">
        <f>$B$10</f>
        <v>(наименование на разпоредителя с бюджет)</v>
      </c>
      <c r="C1438" s="228"/>
      <c r="D1438" s="229"/>
      <c r="E1438" s="237"/>
      <c r="F1438" s="237"/>
      <c r="G1438" s="237"/>
      <c r="H1438" s="237"/>
      <c r="I1438" s="237"/>
      <c r="J1438" s="237"/>
      <c r="K1438" s="237"/>
      <c r="L1438" s="237"/>
      <c r="M1438" s="7" t="str">
        <f>(IF($E1566&lt;&gt;0,$M$2,IF($L1566&lt;&gt;0,$M$2,"")))</f>
        <v/>
      </c>
    </row>
    <row r="1439" spans="1:14" hidden="1">
      <c r="A1439" s="23">
        <v>815</v>
      </c>
      <c r="B1439" s="227"/>
      <c r="C1439" s="228"/>
      <c r="D1439" s="229"/>
      <c r="E1439" s="237"/>
      <c r="F1439" s="237"/>
      <c r="G1439" s="237"/>
      <c r="H1439" s="237"/>
      <c r="I1439" s="237"/>
      <c r="J1439" s="237"/>
      <c r="K1439" s="237"/>
      <c r="L1439" s="237"/>
      <c r="M1439" s="7" t="str">
        <f>(IF($E1566&lt;&gt;0,$M$2,IF($L1566&lt;&gt;0,$M$2,"")))</f>
        <v/>
      </c>
    </row>
    <row r="1440" spans="1:14" ht="19.5" hidden="1">
      <c r="A1440" s="28">
        <v>525</v>
      </c>
      <c r="B1440" s="1875" t="str">
        <f>$B$12</f>
        <v>Раковски</v>
      </c>
      <c r="C1440" s="1876"/>
      <c r="D1440" s="1877"/>
      <c r="E1440" s="410" t="s">
        <v>890</v>
      </c>
      <c r="F1440" s="1360" t="str">
        <f>$F$12</f>
        <v>6611</v>
      </c>
      <c r="G1440" s="237"/>
      <c r="H1440" s="237"/>
      <c r="I1440" s="237"/>
      <c r="J1440" s="237"/>
      <c r="K1440" s="237"/>
      <c r="L1440" s="237"/>
      <c r="M1440" s="7" t="str">
        <f>(IF($E1566&lt;&gt;0,$M$2,IF($L1566&lt;&gt;0,$M$2,"")))</f>
        <v/>
      </c>
    </row>
    <row r="1441" spans="1:14" hidden="1">
      <c r="A1441" s="22">
        <v>820</v>
      </c>
      <c r="B1441" s="233" t="str">
        <f>$B$13</f>
        <v>(наименование на първостепенния разпоредител с бюджет)</v>
      </c>
      <c r="C1441" s="228"/>
      <c r="D1441" s="229"/>
      <c r="E1441" s="1361"/>
      <c r="F1441" s="242"/>
      <c r="G1441" s="237"/>
      <c r="H1441" s="237"/>
      <c r="I1441" s="237"/>
      <c r="J1441" s="237"/>
      <c r="K1441" s="237"/>
      <c r="L1441" s="237"/>
      <c r="M1441" s="7" t="str">
        <f>(IF($E1566&lt;&gt;0,$M$2,IF($L1566&lt;&gt;0,$M$2,"")))</f>
        <v/>
      </c>
    </row>
    <row r="1442" spans="1:14" ht="19.5" hidden="1">
      <c r="A1442" s="23">
        <v>821</v>
      </c>
      <c r="B1442" s="236"/>
      <c r="C1442" s="237"/>
      <c r="D1442" s="124" t="s">
        <v>891</v>
      </c>
      <c r="E1442" s="238">
        <f>$E$15</f>
        <v>0</v>
      </c>
      <c r="F1442" s="414" t="str">
        <f>$F$15</f>
        <v>БЮДЖЕТ</v>
      </c>
      <c r="G1442" s="218"/>
      <c r="H1442" s="218"/>
      <c r="I1442" s="218"/>
      <c r="J1442" s="218"/>
      <c r="K1442" s="218"/>
      <c r="L1442" s="218"/>
      <c r="M1442" s="7" t="str">
        <f>(IF($E1566&lt;&gt;0,$M$2,IF($L1566&lt;&gt;0,$M$2,"")))</f>
        <v/>
      </c>
    </row>
    <row r="1443" spans="1:14" hidden="1">
      <c r="A1443" s="23">
        <v>822</v>
      </c>
      <c r="B1443" s="228"/>
      <c r="C1443" s="391"/>
      <c r="D1443" s="400"/>
      <c r="E1443" s="237"/>
      <c r="F1443" s="409"/>
      <c r="G1443" s="409"/>
      <c r="H1443" s="409"/>
      <c r="I1443" s="409"/>
      <c r="J1443" s="409"/>
      <c r="K1443" s="409"/>
      <c r="L1443" s="1377" t="s">
        <v>465</v>
      </c>
      <c r="M1443" s="7" t="str">
        <f>(IF($E1566&lt;&gt;0,$M$2,IF($L1566&lt;&gt;0,$M$2,"")))</f>
        <v/>
      </c>
    </row>
    <row r="1444" spans="1:14" ht="24.95" hidden="1" customHeight="1">
      <c r="A1444" s="23">
        <v>823</v>
      </c>
      <c r="B1444" s="247"/>
      <c r="C1444" s="248"/>
      <c r="D1444" s="249" t="s">
        <v>712</v>
      </c>
      <c r="E1444" s="1878" t="s">
        <v>2108</v>
      </c>
      <c r="F1444" s="1879"/>
      <c r="G1444" s="1879"/>
      <c r="H1444" s="1880"/>
      <c r="I1444" s="1881" t="s">
        <v>2109</v>
      </c>
      <c r="J1444" s="1882"/>
      <c r="K1444" s="1882"/>
      <c r="L1444" s="1883"/>
      <c r="M1444" s="7" t="str">
        <f>(IF($E1566&lt;&gt;0,$M$2,IF($L1566&lt;&gt;0,$M$2,"")))</f>
        <v/>
      </c>
    </row>
    <row r="1445" spans="1:14" ht="54.95" hidden="1" customHeight="1" thickBot="1">
      <c r="A1445" s="23">
        <v>825</v>
      </c>
      <c r="B1445" s="250" t="s">
        <v>62</v>
      </c>
      <c r="C1445" s="251" t="s">
        <v>466</v>
      </c>
      <c r="D1445" s="252" t="s">
        <v>713</v>
      </c>
      <c r="E1445" s="1403" t="str">
        <f>$E$20</f>
        <v>Уточнен план                Общо</v>
      </c>
      <c r="F1445" s="1407" t="str">
        <f>$F$20</f>
        <v>държавни дейности</v>
      </c>
      <c r="G1445" s="1408" t="str">
        <f>$G$20</f>
        <v>местни дейности</v>
      </c>
      <c r="H1445" s="1409" t="str">
        <f>$H$20</f>
        <v>дофинансиране</v>
      </c>
      <c r="I1445" s="253" t="str">
        <f>$I$20</f>
        <v>държавни дейности -ОТЧЕТ</v>
      </c>
      <c r="J1445" s="254" t="str">
        <f>$J$20</f>
        <v>местни дейности - ОТЧЕТ</v>
      </c>
      <c r="K1445" s="255" t="str">
        <f>$K$20</f>
        <v>дофинансиране - ОТЧЕТ</v>
      </c>
      <c r="L1445" s="1735" t="str">
        <f>$L$20</f>
        <v>ОТЧЕТ                                    ОБЩО</v>
      </c>
      <c r="M1445" s="7" t="str">
        <f>(IF($E1566&lt;&gt;0,$M$2,IF($L1566&lt;&gt;0,$M$2,"")))</f>
        <v/>
      </c>
    </row>
    <row r="1446" spans="1:14" ht="18.75" hidden="1">
      <c r="A1446" s="23"/>
      <c r="B1446" s="258"/>
      <c r="C1446" s="259"/>
      <c r="D1446" s="260" t="s">
        <v>743</v>
      </c>
      <c r="E1446" s="1455" t="str">
        <f>$E$21</f>
        <v>(1)</v>
      </c>
      <c r="F1446" s="143" t="str">
        <f>$F$21</f>
        <v>(2)</v>
      </c>
      <c r="G1446" s="144" t="str">
        <f>$G$21</f>
        <v>(3)</v>
      </c>
      <c r="H1446" s="145" t="str">
        <f>$H$21</f>
        <v>(4)</v>
      </c>
      <c r="I1446" s="261" t="str">
        <f>$I$21</f>
        <v>(5)</v>
      </c>
      <c r="J1446" s="262" t="str">
        <f>$J$21</f>
        <v>(6)</v>
      </c>
      <c r="K1446" s="263" t="str">
        <f>$K$21</f>
        <v>(7)</v>
      </c>
      <c r="L1446" s="264" t="str">
        <f>$L$21</f>
        <v>(8)</v>
      </c>
      <c r="M1446" s="7" t="str">
        <f>(IF($E1566&lt;&gt;0,$M$2,IF($L1566&lt;&gt;0,$M$2,"")))</f>
        <v/>
      </c>
    </row>
    <row r="1447" spans="1:14" hidden="1">
      <c r="A1447" s="23"/>
      <c r="B1447" s="1451"/>
      <c r="C1447" s="1598" t="e">
        <f>VLOOKUP(D1447,OP_LIST2,2,FALSE)</f>
        <v>#N/A</v>
      </c>
      <c r="D1447" s="1458"/>
      <c r="E1447" s="389"/>
      <c r="F1447" s="1441"/>
      <c r="G1447" s="1442"/>
      <c r="H1447" s="1443"/>
      <c r="I1447" s="1441"/>
      <c r="J1447" s="1442"/>
      <c r="K1447" s="1443"/>
      <c r="L1447" s="1440"/>
      <c r="M1447" s="7" t="str">
        <f>(IF($E1566&lt;&gt;0,$M$2,IF($L1566&lt;&gt;0,$M$2,"")))</f>
        <v/>
      </c>
    </row>
    <row r="1448" spans="1:14" hidden="1">
      <c r="A1448" s="23"/>
      <c r="B1448" s="1454"/>
      <c r="C1448" s="1459">
        <f>VLOOKUP(D1449,EBK_DEIN2,2,FALSE)</f>
        <v>2284</v>
      </c>
      <c r="D1448" s="1458" t="s">
        <v>792</v>
      </c>
      <c r="E1448" s="389"/>
      <c r="F1448" s="1444"/>
      <c r="G1448" s="1445"/>
      <c r="H1448" s="1446"/>
      <c r="I1448" s="1444"/>
      <c r="J1448" s="1445"/>
      <c r="K1448" s="1446"/>
      <c r="L1448" s="1440"/>
      <c r="M1448" s="7" t="str">
        <f>(IF($E1566&lt;&gt;0,$M$2,IF($L1566&lt;&gt;0,$M$2,"")))</f>
        <v/>
      </c>
    </row>
    <row r="1449" spans="1:14" hidden="1">
      <c r="A1449" s="23"/>
      <c r="B1449" s="1450"/>
      <c r="C1449" s="1587">
        <f>+C1448</f>
        <v>2284</v>
      </c>
      <c r="D1449" s="1452" t="s">
        <v>439</v>
      </c>
      <c r="E1449" s="389"/>
      <c r="F1449" s="1444"/>
      <c r="G1449" s="1445"/>
      <c r="H1449" s="1446"/>
      <c r="I1449" s="1444"/>
      <c r="J1449" s="1445"/>
      <c r="K1449" s="1446"/>
      <c r="L1449" s="1440"/>
      <c r="M1449" s="7" t="str">
        <f>(IF($E1566&lt;&gt;0,$M$2,IF($L1566&lt;&gt;0,$M$2,"")))</f>
        <v/>
      </c>
    </row>
    <row r="1450" spans="1:14" hidden="1">
      <c r="A1450" s="23"/>
      <c r="B1450" s="1456"/>
      <c r="C1450" s="1453"/>
      <c r="D1450" s="1457" t="s">
        <v>714</v>
      </c>
      <c r="E1450" s="389"/>
      <c r="F1450" s="1447"/>
      <c r="G1450" s="1448"/>
      <c r="H1450" s="1449"/>
      <c r="I1450" s="1447"/>
      <c r="J1450" s="1448"/>
      <c r="K1450" s="1449"/>
      <c r="L1450" s="1440"/>
      <c r="M1450" s="7" t="str">
        <f>(IF($E1566&lt;&gt;0,$M$2,IF($L1566&lt;&gt;0,$M$2,"")))</f>
        <v/>
      </c>
    </row>
    <row r="1451" spans="1:14" hidden="1">
      <c r="A1451" s="23"/>
      <c r="B1451" s="272">
        <v>100</v>
      </c>
      <c r="C1451" s="1884" t="s">
        <v>744</v>
      </c>
      <c r="D1451" s="1885"/>
      <c r="E1451" s="273">
        <f t="shared" ref="E1451:L1451" si="338">SUM(E1452:E1453)</f>
        <v>0</v>
      </c>
      <c r="F1451" s="274">
        <f t="shared" si="338"/>
        <v>0</v>
      </c>
      <c r="G1451" s="275">
        <f t="shared" si="338"/>
        <v>0</v>
      </c>
      <c r="H1451" s="276">
        <f>SUM(H1452:H1453)</f>
        <v>0</v>
      </c>
      <c r="I1451" s="274">
        <f t="shared" si="338"/>
        <v>0</v>
      </c>
      <c r="J1451" s="275">
        <f t="shared" si="338"/>
        <v>0</v>
      </c>
      <c r="K1451" s="276">
        <f t="shared" si="338"/>
        <v>0</v>
      </c>
      <c r="L1451" s="273">
        <f t="shared" si="338"/>
        <v>0</v>
      </c>
      <c r="M1451" s="12" t="str">
        <f>(IF($E1451&lt;&gt;0,$M$2,IF($L1451&lt;&gt;0,$M$2,"")))</f>
        <v/>
      </c>
      <c r="N1451" s="13"/>
    </row>
    <row r="1452" spans="1:14" hidden="1">
      <c r="A1452" s="23"/>
      <c r="B1452" s="278"/>
      <c r="C1452" s="279">
        <v>101</v>
      </c>
      <c r="D1452" s="280" t="s">
        <v>745</v>
      </c>
      <c r="E1452" s="281">
        <f>F1452+G1452+H1452</f>
        <v>0</v>
      </c>
      <c r="F1452" s="152"/>
      <c r="G1452" s="153"/>
      <c r="H1452" s="1418"/>
      <c r="I1452" s="152"/>
      <c r="J1452" s="153"/>
      <c r="K1452" s="1418"/>
      <c r="L1452" s="281">
        <f>I1452+J1452+K1452</f>
        <v>0</v>
      </c>
      <c r="M1452" s="12" t="str">
        <f t="shared" ref="M1452:M1518" si="339">(IF($E1452&lt;&gt;0,$M$2,IF($L1452&lt;&gt;0,$M$2,"")))</f>
        <v/>
      </c>
      <c r="N1452" s="13"/>
    </row>
    <row r="1453" spans="1:14" hidden="1">
      <c r="A1453" s="10"/>
      <c r="B1453" s="278"/>
      <c r="C1453" s="285">
        <v>102</v>
      </c>
      <c r="D1453" s="286" t="s">
        <v>746</v>
      </c>
      <c r="E1453" s="287">
        <f>F1453+G1453+H1453</f>
        <v>0</v>
      </c>
      <c r="F1453" s="173"/>
      <c r="G1453" s="174"/>
      <c r="H1453" s="1421"/>
      <c r="I1453" s="173"/>
      <c r="J1453" s="174"/>
      <c r="K1453" s="1421"/>
      <c r="L1453" s="287">
        <f>I1453+J1453+K1453</f>
        <v>0</v>
      </c>
      <c r="M1453" s="12" t="str">
        <f t="shared" si="339"/>
        <v/>
      </c>
      <c r="N1453" s="13"/>
    </row>
    <row r="1454" spans="1:14" hidden="1">
      <c r="A1454" s="10"/>
      <c r="B1454" s="272">
        <v>200</v>
      </c>
      <c r="C1454" s="1864" t="s">
        <v>747</v>
      </c>
      <c r="D1454" s="1865"/>
      <c r="E1454" s="273">
        <f t="shared" ref="E1454:L1454" si="340">SUM(E1455:E1459)</f>
        <v>0</v>
      </c>
      <c r="F1454" s="274">
        <f t="shared" si="340"/>
        <v>0</v>
      </c>
      <c r="G1454" s="275">
        <f t="shared" si="340"/>
        <v>0</v>
      </c>
      <c r="H1454" s="276">
        <f>SUM(H1455:H1459)</f>
        <v>0</v>
      </c>
      <c r="I1454" s="274">
        <f t="shared" si="340"/>
        <v>0</v>
      </c>
      <c r="J1454" s="275">
        <f t="shared" si="340"/>
        <v>0</v>
      </c>
      <c r="K1454" s="276">
        <f t="shared" si="340"/>
        <v>0</v>
      </c>
      <c r="L1454" s="273">
        <f t="shared" si="340"/>
        <v>0</v>
      </c>
      <c r="M1454" s="12" t="str">
        <f t="shared" si="339"/>
        <v/>
      </c>
      <c r="N1454" s="13"/>
    </row>
    <row r="1455" spans="1:14" hidden="1">
      <c r="A1455" s="10"/>
      <c r="B1455" s="291"/>
      <c r="C1455" s="279">
        <v>201</v>
      </c>
      <c r="D1455" s="280" t="s">
        <v>748</v>
      </c>
      <c r="E1455" s="281">
        <f>F1455+G1455+H1455</f>
        <v>0</v>
      </c>
      <c r="F1455" s="152"/>
      <c r="G1455" s="153"/>
      <c r="H1455" s="1418"/>
      <c r="I1455" s="152"/>
      <c r="J1455" s="153"/>
      <c r="K1455" s="1418"/>
      <c r="L1455" s="281">
        <f>I1455+J1455+K1455</f>
        <v>0</v>
      </c>
      <c r="M1455" s="12" t="str">
        <f t="shared" si="339"/>
        <v/>
      </c>
      <c r="N1455" s="13"/>
    </row>
    <row r="1456" spans="1:14" hidden="1">
      <c r="A1456" s="10"/>
      <c r="B1456" s="292"/>
      <c r="C1456" s="293">
        <v>202</v>
      </c>
      <c r="D1456" s="294" t="s">
        <v>749</v>
      </c>
      <c r="E1456" s="295">
        <f>F1456+G1456+H1456</f>
        <v>0</v>
      </c>
      <c r="F1456" s="158"/>
      <c r="G1456" s="159"/>
      <c r="H1456" s="1420"/>
      <c r="I1456" s="158"/>
      <c r="J1456" s="159"/>
      <c r="K1456" s="1420"/>
      <c r="L1456" s="295">
        <f>I1456+J1456+K1456</f>
        <v>0</v>
      </c>
      <c r="M1456" s="12" t="str">
        <f t="shared" si="339"/>
        <v/>
      </c>
      <c r="N1456" s="13"/>
    </row>
    <row r="1457" spans="1:14" ht="31.5" hidden="1">
      <c r="A1457" s="10"/>
      <c r="B1457" s="299"/>
      <c r="C1457" s="293">
        <v>205</v>
      </c>
      <c r="D1457" s="294" t="s">
        <v>595</v>
      </c>
      <c r="E1457" s="295">
        <f>F1457+G1457+H1457</f>
        <v>0</v>
      </c>
      <c r="F1457" s="158"/>
      <c r="G1457" s="159"/>
      <c r="H1457" s="1420"/>
      <c r="I1457" s="158"/>
      <c r="J1457" s="159"/>
      <c r="K1457" s="1420"/>
      <c r="L1457" s="295">
        <f>I1457+J1457+K1457</f>
        <v>0</v>
      </c>
      <c r="M1457" s="12" t="str">
        <f t="shared" si="339"/>
        <v/>
      </c>
      <c r="N1457" s="13"/>
    </row>
    <row r="1458" spans="1:14" hidden="1">
      <c r="A1458" s="10"/>
      <c r="B1458" s="299"/>
      <c r="C1458" s="293">
        <v>208</v>
      </c>
      <c r="D1458" s="300" t="s">
        <v>596</v>
      </c>
      <c r="E1458" s="295">
        <f>F1458+G1458+H1458</f>
        <v>0</v>
      </c>
      <c r="F1458" s="158"/>
      <c r="G1458" s="159"/>
      <c r="H1458" s="1420"/>
      <c r="I1458" s="158"/>
      <c r="J1458" s="159"/>
      <c r="K1458" s="1420"/>
      <c r="L1458" s="295">
        <f>I1458+J1458+K1458</f>
        <v>0</v>
      </c>
      <c r="M1458" s="12" t="str">
        <f t="shared" si="339"/>
        <v/>
      </c>
      <c r="N1458" s="13"/>
    </row>
    <row r="1459" spans="1:14" hidden="1">
      <c r="A1459" s="10"/>
      <c r="B1459" s="291"/>
      <c r="C1459" s="285">
        <v>209</v>
      </c>
      <c r="D1459" s="301" t="s">
        <v>597</v>
      </c>
      <c r="E1459" s="287">
        <f>F1459+G1459+H1459</f>
        <v>0</v>
      </c>
      <c r="F1459" s="173"/>
      <c r="G1459" s="174"/>
      <c r="H1459" s="1421"/>
      <c r="I1459" s="173"/>
      <c r="J1459" s="174"/>
      <c r="K1459" s="1421"/>
      <c r="L1459" s="287">
        <f>I1459+J1459+K1459</f>
        <v>0</v>
      </c>
      <c r="M1459" s="12" t="str">
        <f t="shared" si="339"/>
        <v/>
      </c>
      <c r="N1459" s="13"/>
    </row>
    <row r="1460" spans="1:14" hidden="1">
      <c r="A1460" s="10"/>
      <c r="B1460" s="272">
        <v>500</v>
      </c>
      <c r="C1460" s="1866" t="s">
        <v>193</v>
      </c>
      <c r="D1460" s="1867"/>
      <c r="E1460" s="273">
        <f t="shared" ref="E1460:L1460" si="341">SUM(E1461:E1467)</f>
        <v>0</v>
      </c>
      <c r="F1460" s="274">
        <f t="shared" si="341"/>
        <v>0</v>
      </c>
      <c r="G1460" s="275">
        <f t="shared" si="341"/>
        <v>0</v>
      </c>
      <c r="H1460" s="276">
        <f>SUM(H1461:H1467)</f>
        <v>0</v>
      </c>
      <c r="I1460" s="274">
        <f t="shared" si="341"/>
        <v>0</v>
      </c>
      <c r="J1460" s="275">
        <f t="shared" si="341"/>
        <v>0</v>
      </c>
      <c r="K1460" s="276">
        <f t="shared" si="341"/>
        <v>0</v>
      </c>
      <c r="L1460" s="273">
        <f t="shared" si="341"/>
        <v>0</v>
      </c>
      <c r="M1460" s="12" t="str">
        <f t="shared" si="339"/>
        <v/>
      </c>
      <c r="N1460" s="13"/>
    </row>
    <row r="1461" spans="1:14" ht="18" hidden="1" customHeight="1">
      <c r="A1461" s="10"/>
      <c r="B1461" s="291"/>
      <c r="C1461" s="302">
        <v>551</v>
      </c>
      <c r="D1461" s="303" t="s">
        <v>194</v>
      </c>
      <c r="E1461" s="281">
        <f t="shared" ref="E1461:E1468" si="342">F1461+G1461+H1461</f>
        <v>0</v>
      </c>
      <c r="F1461" s="152"/>
      <c r="G1461" s="153"/>
      <c r="H1461" s="1418"/>
      <c r="I1461" s="152"/>
      <c r="J1461" s="153"/>
      <c r="K1461" s="1418"/>
      <c r="L1461" s="281">
        <f t="shared" ref="L1461:L1468" si="343">I1461+J1461+K1461</f>
        <v>0</v>
      </c>
      <c r="M1461" s="12" t="str">
        <f t="shared" si="339"/>
        <v/>
      </c>
      <c r="N1461" s="13"/>
    </row>
    <row r="1462" spans="1:14" hidden="1">
      <c r="A1462" s="10"/>
      <c r="B1462" s="291"/>
      <c r="C1462" s="304">
        <v>552</v>
      </c>
      <c r="D1462" s="305" t="s">
        <v>909</v>
      </c>
      <c r="E1462" s="295">
        <f t="shared" si="342"/>
        <v>0</v>
      </c>
      <c r="F1462" s="158"/>
      <c r="G1462" s="159"/>
      <c r="H1462" s="1420"/>
      <c r="I1462" s="158"/>
      <c r="J1462" s="159"/>
      <c r="K1462" s="1420"/>
      <c r="L1462" s="295">
        <f t="shared" si="343"/>
        <v>0</v>
      </c>
      <c r="M1462" s="12" t="str">
        <f t="shared" si="339"/>
        <v/>
      </c>
      <c r="N1462" s="13"/>
    </row>
    <row r="1463" spans="1:14" hidden="1">
      <c r="A1463" s="10"/>
      <c r="B1463" s="306"/>
      <c r="C1463" s="304">
        <v>558</v>
      </c>
      <c r="D1463" s="307" t="s">
        <v>871</v>
      </c>
      <c r="E1463" s="295">
        <f>F1463+G1463+H1463</f>
        <v>0</v>
      </c>
      <c r="F1463" s="488">
        <v>0</v>
      </c>
      <c r="G1463" s="489">
        <v>0</v>
      </c>
      <c r="H1463" s="160">
        <v>0</v>
      </c>
      <c r="I1463" s="488">
        <v>0</v>
      </c>
      <c r="J1463" s="489">
        <v>0</v>
      </c>
      <c r="K1463" s="160">
        <v>0</v>
      </c>
      <c r="L1463" s="295">
        <f>I1463+J1463+K1463</f>
        <v>0</v>
      </c>
      <c r="M1463" s="12" t="str">
        <f t="shared" si="339"/>
        <v/>
      </c>
      <c r="N1463" s="13"/>
    </row>
    <row r="1464" spans="1:14" hidden="1">
      <c r="A1464" s="10"/>
      <c r="B1464" s="306"/>
      <c r="C1464" s="304">
        <v>560</v>
      </c>
      <c r="D1464" s="307" t="s">
        <v>195</v>
      </c>
      <c r="E1464" s="295">
        <f t="shared" si="342"/>
        <v>0</v>
      </c>
      <c r="F1464" s="158"/>
      <c r="G1464" s="159"/>
      <c r="H1464" s="1420"/>
      <c r="I1464" s="158"/>
      <c r="J1464" s="159"/>
      <c r="K1464" s="1420"/>
      <c r="L1464" s="295">
        <f t="shared" si="343"/>
        <v>0</v>
      </c>
      <c r="M1464" s="12" t="str">
        <f t="shared" si="339"/>
        <v/>
      </c>
      <c r="N1464" s="13"/>
    </row>
    <row r="1465" spans="1:14" hidden="1">
      <c r="A1465" s="10"/>
      <c r="B1465" s="306"/>
      <c r="C1465" s="304">
        <v>580</v>
      </c>
      <c r="D1465" s="305" t="s">
        <v>196</v>
      </c>
      <c r="E1465" s="295">
        <f t="shared" si="342"/>
        <v>0</v>
      </c>
      <c r="F1465" s="158"/>
      <c r="G1465" s="159"/>
      <c r="H1465" s="1420"/>
      <c r="I1465" s="158"/>
      <c r="J1465" s="159"/>
      <c r="K1465" s="1420"/>
      <c r="L1465" s="295">
        <f t="shared" si="343"/>
        <v>0</v>
      </c>
      <c r="M1465" s="12" t="str">
        <f t="shared" si="339"/>
        <v/>
      </c>
      <c r="N1465" s="13"/>
    </row>
    <row r="1466" spans="1:14" hidden="1">
      <c r="A1466" s="10"/>
      <c r="B1466" s="291"/>
      <c r="C1466" s="304">
        <v>588</v>
      </c>
      <c r="D1466" s="305" t="s">
        <v>873</v>
      </c>
      <c r="E1466" s="295">
        <f>F1466+G1466+H1466</f>
        <v>0</v>
      </c>
      <c r="F1466" s="488">
        <v>0</v>
      </c>
      <c r="G1466" s="489">
        <v>0</v>
      </c>
      <c r="H1466" s="160">
        <v>0</v>
      </c>
      <c r="I1466" s="488">
        <v>0</v>
      </c>
      <c r="J1466" s="489">
        <v>0</v>
      </c>
      <c r="K1466" s="160">
        <v>0</v>
      </c>
      <c r="L1466" s="295">
        <f>I1466+J1466+K1466</f>
        <v>0</v>
      </c>
      <c r="M1466" s="12" t="str">
        <f t="shared" si="339"/>
        <v/>
      </c>
      <c r="N1466" s="13"/>
    </row>
    <row r="1467" spans="1:14" ht="31.5" hidden="1">
      <c r="A1467" s="10"/>
      <c r="B1467" s="291"/>
      <c r="C1467" s="308">
        <v>590</v>
      </c>
      <c r="D1467" s="309" t="s">
        <v>197</v>
      </c>
      <c r="E1467" s="287">
        <f t="shared" si="342"/>
        <v>0</v>
      </c>
      <c r="F1467" s="173"/>
      <c r="G1467" s="174"/>
      <c r="H1467" s="1421"/>
      <c r="I1467" s="173"/>
      <c r="J1467" s="174"/>
      <c r="K1467" s="1421"/>
      <c r="L1467" s="287">
        <f t="shared" si="343"/>
        <v>0</v>
      </c>
      <c r="M1467" s="12" t="str">
        <f t="shared" si="339"/>
        <v/>
      </c>
      <c r="N1467" s="13"/>
    </row>
    <row r="1468" spans="1:14" hidden="1">
      <c r="A1468" s="22">
        <v>5</v>
      </c>
      <c r="B1468" s="272">
        <v>800</v>
      </c>
      <c r="C1468" s="1868" t="s">
        <v>198</v>
      </c>
      <c r="D1468" s="1869"/>
      <c r="E1468" s="310">
        <f t="shared" si="342"/>
        <v>0</v>
      </c>
      <c r="F1468" s="1422"/>
      <c r="G1468" s="1423"/>
      <c r="H1468" s="1424"/>
      <c r="I1468" s="1422"/>
      <c r="J1468" s="1423"/>
      <c r="K1468" s="1424"/>
      <c r="L1468" s="310">
        <f t="shared" si="343"/>
        <v>0</v>
      </c>
      <c r="M1468" s="12" t="str">
        <f t="shared" si="339"/>
        <v/>
      </c>
      <c r="N1468" s="13"/>
    </row>
    <row r="1469" spans="1:14" hidden="1">
      <c r="A1469" s="23">
        <v>10</v>
      </c>
      <c r="B1469" s="272">
        <v>1000</v>
      </c>
      <c r="C1469" s="1864" t="s">
        <v>199</v>
      </c>
      <c r="D1469" s="1865"/>
      <c r="E1469" s="310">
        <f t="shared" ref="E1469:L1469" si="344">SUM(E1470:E1486)</f>
        <v>0</v>
      </c>
      <c r="F1469" s="274">
        <f t="shared" si="344"/>
        <v>0</v>
      </c>
      <c r="G1469" s="275">
        <f t="shared" si="344"/>
        <v>0</v>
      </c>
      <c r="H1469" s="276">
        <f>SUM(H1470:H1486)</f>
        <v>0</v>
      </c>
      <c r="I1469" s="274">
        <f t="shared" si="344"/>
        <v>0</v>
      </c>
      <c r="J1469" s="275">
        <f t="shared" si="344"/>
        <v>0</v>
      </c>
      <c r="K1469" s="276">
        <f t="shared" si="344"/>
        <v>0</v>
      </c>
      <c r="L1469" s="310">
        <f t="shared" si="344"/>
        <v>0</v>
      </c>
      <c r="M1469" s="12" t="str">
        <f t="shared" si="339"/>
        <v/>
      </c>
      <c r="N1469" s="13"/>
    </row>
    <row r="1470" spans="1:14" hidden="1">
      <c r="A1470" s="23">
        <v>15</v>
      </c>
      <c r="B1470" s="292"/>
      <c r="C1470" s="279">
        <v>1011</v>
      </c>
      <c r="D1470" s="311" t="s">
        <v>200</v>
      </c>
      <c r="E1470" s="281">
        <f t="shared" ref="E1470:E1486" si="345">F1470+G1470+H1470</f>
        <v>0</v>
      </c>
      <c r="F1470" s="152"/>
      <c r="G1470" s="153"/>
      <c r="H1470" s="1418"/>
      <c r="I1470" s="152"/>
      <c r="J1470" s="153"/>
      <c r="K1470" s="1418"/>
      <c r="L1470" s="281">
        <f t="shared" ref="L1470:L1486" si="346">I1470+J1470+K1470</f>
        <v>0</v>
      </c>
      <c r="M1470" s="12" t="str">
        <f t="shared" si="339"/>
        <v/>
      </c>
      <c r="N1470" s="13"/>
    </row>
    <row r="1471" spans="1:14" hidden="1">
      <c r="A1471" s="22">
        <v>35</v>
      </c>
      <c r="B1471" s="292"/>
      <c r="C1471" s="293">
        <v>1012</v>
      </c>
      <c r="D1471" s="294" t="s">
        <v>201</v>
      </c>
      <c r="E1471" s="295">
        <f t="shared" si="345"/>
        <v>0</v>
      </c>
      <c r="F1471" s="158"/>
      <c r="G1471" s="159"/>
      <c r="H1471" s="1420"/>
      <c r="I1471" s="158"/>
      <c r="J1471" s="159"/>
      <c r="K1471" s="1420"/>
      <c r="L1471" s="295">
        <f t="shared" si="346"/>
        <v>0</v>
      </c>
      <c r="M1471" s="12" t="str">
        <f t="shared" si="339"/>
        <v/>
      </c>
      <c r="N1471" s="13"/>
    </row>
    <row r="1472" spans="1:14" hidden="1">
      <c r="A1472" s="23">
        <v>40</v>
      </c>
      <c r="B1472" s="292"/>
      <c r="C1472" s="293">
        <v>1013</v>
      </c>
      <c r="D1472" s="294" t="s">
        <v>202</v>
      </c>
      <c r="E1472" s="295">
        <f t="shared" si="345"/>
        <v>0</v>
      </c>
      <c r="F1472" s="158"/>
      <c r="G1472" s="159"/>
      <c r="H1472" s="1420"/>
      <c r="I1472" s="158"/>
      <c r="J1472" s="159"/>
      <c r="K1472" s="1420"/>
      <c r="L1472" s="295">
        <f t="shared" si="346"/>
        <v>0</v>
      </c>
      <c r="M1472" s="12" t="str">
        <f t="shared" si="339"/>
        <v/>
      </c>
      <c r="N1472" s="13"/>
    </row>
    <row r="1473" spans="1:14" hidden="1">
      <c r="A1473" s="23">
        <v>45</v>
      </c>
      <c r="B1473" s="292"/>
      <c r="C1473" s="293">
        <v>1014</v>
      </c>
      <c r="D1473" s="294" t="s">
        <v>203</v>
      </c>
      <c r="E1473" s="295">
        <f t="shared" si="345"/>
        <v>0</v>
      </c>
      <c r="F1473" s="158"/>
      <c r="G1473" s="159"/>
      <c r="H1473" s="1420"/>
      <c r="I1473" s="158"/>
      <c r="J1473" s="159"/>
      <c r="K1473" s="1420"/>
      <c r="L1473" s="295">
        <f t="shared" si="346"/>
        <v>0</v>
      </c>
      <c r="M1473" s="12" t="str">
        <f t="shared" si="339"/>
        <v/>
      </c>
      <c r="N1473" s="13"/>
    </row>
    <row r="1474" spans="1:14" hidden="1">
      <c r="A1474" s="23">
        <v>50</v>
      </c>
      <c r="B1474" s="292"/>
      <c r="C1474" s="293">
        <v>1015</v>
      </c>
      <c r="D1474" s="294" t="s">
        <v>204</v>
      </c>
      <c r="E1474" s="295">
        <f t="shared" si="345"/>
        <v>0</v>
      </c>
      <c r="F1474" s="158"/>
      <c r="G1474" s="159"/>
      <c r="H1474" s="1420"/>
      <c r="I1474" s="158"/>
      <c r="J1474" s="159"/>
      <c r="K1474" s="1420"/>
      <c r="L1474" s="295">
        <f t="shared" si="346"/>
        <v>0</v>
      </c>
      <c r="M1474" s="12" t="str">
        <f t="shared" si="339"/>
        <v/>
      </c>
      <c r="N1474" s="13"/>
    </row>
    <row r="1475" spans="1:14" hidden="1">
      <c r="A1475" s="23">
        <v>55</v>
      </c>
      <c r="B1475" s="292"/>
      <c r="C1475" s="312">
        <v>1016</v>
      </c>
      <c r="D1475" s="313" t="s">
        <v>205</v>
      </c>
      <c r="E1475" s="314">
        <f t="shared" si="345"/>
        <v>0</v>
      </c>
      <c r="F1475" s="164"/>
      <c r="G1475" s="165"/>
      <c r="H1475" s="1419"/>
      <c r="I1475" s="164"/>
      <c r="J1475" s="165"/>
      <c r="K1475" s="1419"/>
      <c r="L1475" s="314">
        <f t="shared" si="346"/>
        <v>0</v>
      </c>
      <c r="M1475" s="12" t="str">
        <f t="shared" si="339"/>
        <v/>
      </c>
      <c r="N1475" s="13"/>
    </row>
    <row r="1476" spans="1:14" hidden="1">
      <c r="A1476" s="23">
        <v>60</v>
      </c>
      <c r="B1476" s="278"/>
      <c r="C1476" s="318">
        <v>1020</v>
      </c>
      <c r="D1476" s="319" t="s">
        <v>206</v>
      </c>
      <c r="E1476" s="320">
        <f t="shared" si="345"/>
        <v>0</v>
      </c>
      <c r="F1476" s="454"/>
      <c r="G1476" s="455"/>
      <c r="H1476" s="1428"/>
      <c r="I1476" s="454"/>
      <c r="J1476" s="455"/>
      <c r="K1476" s="1428"/>
      <c r="L1476" s="320">
        <f t="shared" si="346"/>
        <v>0</v>
      </c>
      <c r="M1476" s="12" t="str">
        <f t="shared" si="339"/>
        <v/>
      </c>
      <c r="N1476" s="13"/>
    </row>
    <row r="1477" spans="1:14" hidden="1">
      <c r="A1477" s="22">
        <v>65</v>
      </c>
      <c r="B1477" s="292"/>
      <c r="C1477" s="324">
        <v>1030</v>
      </c>
      <c r="D1477" s="325" t="s">
        <v>207</v>
      </c>
      <c r="E1477" s="326">
        <f t="shared" si="345"/>
        <v>0</v>
      </c>
      <c r="F1477" s="449"/>
      <c r="G1477" s="450"/>
      <c r="H1477" s="1425"/>
      <c r="I1477" s="449"/>
      <c r="J1477" s="450"/>
      <c r="K1477" s="1425"/>
      <c r="L1477" s="326">
        <f t="shared" si="346"/>
        <v>0</v>
      </c>
      <c r="M1477" s="12" t="str">
        <f t="shared" si="339"/>
        <v/>
      </c>
      <c r="N1477" s="13"/>
    </row>
    <row r="1478" spans="1:14" hidden="1">
      <c r="A1478" s="23">
        <v>70</v>
      </c>
      <c r="B1478" s="292"/>
      <c r="C1478" s="318">
        <v>1051</v>
      </c>
      <c r="D1478" s="331" t="s">
        <v>208</v>
      </c>
      <c r="E1478" s="320">
        <f t="shared" si="345"/>
        <v>0</v>
      </c>
      <c r="F1478" s="454"/>
      <c r="G1478" s="455"/>
      <c r="H1478" s="1428"/>
      <c r="I1478" s="454"/>
      <c r="J1478" s="455"/>
      <c r="K1478" s="1428"/>
      <c r="L1478" s="320">
        <f t="shared" si="346"/>
        <v>0</v>
      </c>
      <c r="M1478" s="12" t="str">
        <f t="shared" si="339"/>
        <v/>
      </c>
      <c r="N1478" s="13"/>
    </row>
    <row r="1479" spans="1:14" hidden="1">
      <c r="A1479" s="23">
        <v>75</v>
      </c>
      <c r="B1479" s="292"/>
      <c r="C1479" s="293">
        <v>1052</v>
      </c>
      <c r="D1479" s="294" t="s">
        <v>209</v>
      </c>
      <c r="E1479" s="295">
        <f t="shared" si="345"/>
        <v>0</v>
      </c>
      <c r="F1479" s="158"/>
      <c r="G1479" s="159"/>
      <c r="H1479" s="1420"/>
      <c r="I1479" s="158"/>
      <c r="J1479" s="159"/>
      <c r="K1479" s="1420"/>
      <c r="L1479" s="295">
        <f t="shared" si="346"/>
        <v>0</v>
      </c>
      <c r="M1479" s="12" t="str">
        <f t="shared" si="339"/>
        <v/>
      </c>
      <c r="N1479" s="13"/>
    </row>
    <row r="1480" spans="1:14" hidden="1">
      <c r="A1480" s="23">
        <v>80</v>
      </c>
      <c r="B1480" s="292"/>
      <c r="C1480" s="324">
        <v>1053</v>
      </c>
      <c r="D1480" s="325" t="s">
        <v>874</v>
      </c>
      <c r="E1480" s="326">
        <f t="shared" si="345"/>
        <v>0</v>
      </c>
      <c r="F1480" s="449"/>
      <c r="G1480" s="450"/>
      <c r="H1480" s="1425"/>
      <c r="I1480" s="449"/>
      <c r="J1480" s="450"/>
      <c r="K1480" s="1425"/>
      <c r="L1480" s="326">
        <f t="shared" si="346"/>
        <v>0</v>
      </c>
      <c r="M1480" s="12" t="str">
        <f t="shared" si="339"/>
        <v/>
      </c>
      <c r="N1480" s="13"/>
    </row>
    <row r="1481" spans="1:14" hidden="1">
      <c r="A1481" s="23">
        <v>80</v>
      </c>
      <c r="B1481" s="292"/>
      <c r="C1481" s="318">
        <v>1062</v>
      </c>
      <c r="D1481" s="319" t="s">
        <v>210</v>
      </c>
      <c r="E1481" s="320">
        <f t="shared" si="345"/>
        <v>0</v>
      </c>
      <c r="F1481" s="454"/>
      <c r="G1481" s="455"/>
      <c r="H1481" s="1428"/>
      <c r="I1481" s="454"/>
      <c r="J1481" s="455"/>
      <c r="K1481" s="1428"/>
      <c r="L1481" s="320">
        <f t="shared" si="346"/>
        <v>0</v>
      </c>
      <c r="M1481" s="12" t="str">
        <f t="shared" si="339"/>
        <v/>
      </c>
      <c r="N1481" s="13"/>
    </row>
    <row r="1482" spans="1:14" hidden="1">
      <c r="A1482" s="23">
        <v>85</v>
      </c>
      <c r="B1482" s="292"/>
      <c r="C1482" s="324">
        <v>1063</v>
      </c>
      <c r="D1482" s="332" t="s">
        <v>801</v>
      </c>
      <c r="E1482" s="326">
        <f t="shared" si="345"/>
        <v>0</v>
      </c>
      <c r="F1482" s="449"/>
      <c r="G1482" s="450"/>
      <c r="H1482" s="1425"/>
      <c r="I1482" s="449"/>
      <c r="J1482" s="450"/>
      <c r="K1482" s="1425"/>
      <c r="L1482" s="326">
        <f t="shared" si="346"/>
        <v>0</v>
      </c>
      <c r="M1482" s="12" t="str">
        <f t="shared" si="339"/>
        <v/>
      </c>
      <c r="N1482" s="13"/>
    </row>
    <row r="1483" spans="1:14" hidden="1">
      <c r="A1483" s="23">
        <v>90</v>
      </c>
      <c r="B1483" s="292"/>
      <c r="C1483" s="333">
        <v>1069</v>
      </c>
      <c r="D1483" s="334" t="s">
        <v>211</v>
      </c>
      <c r="E1483" s="335">
        <f t="shared" si="345"/>
        <v>0</v>
      </c>
      <c r="F1483" s="600"/>
      <c r="G1483" s="601"/>
      <c r="H1483" s="1427"/>
      <c r="I1483" s="600"/>
      <c r="J1483" s="601"/>
      <c r="K1483" s="1427"/>
      <c r="L1483" s="335">
        <f t="shared" si="346"/>
        <v>0</v>
      </c>
      <c r="M1483" s="12" t="str">
        <f t="shared" si="339"/>
        <v/>
      </c>
      <c r="N1483" s="13"/>
    </row>
    <row r="1484" spans="1:14" hidden="1">
      <c r="A1484" s="23">
        <v>90</v>
      </c>
      <c r="B1484" s="278"/>
      <c r="C1484" s="318">
        <v>1091</v>
      </c>
      <c r="D1484" s="331" t="s">
        <v>910</v>
      </c>
      <c r="E1484" s="320">
        <f t="shared" si="345"/>
        <v>0</v>
      </c>
      <c r="F1484" s="454"/>
      <c r="G1484" s="455"/>
      <c r="H1484" s="1428"/>
      <c r="I1484" s="454"/>
      <c r="J1484" s="455"/>
      <c r="K1484" s="1428"/>
      <c r="L1484" s="320">
        <f t="shared" si="346"/>
        <v>0</v>
      </c>
      <c r="M1484" s="12" t="str">
        <f t="shared" si="339"/>
        <v/>
      </c>
      <c r="N1484" s="13"/>
    </row>
    <row r="1485" spans="1:14" hidden="1">
      <c r="A1485" s="22">
        <v>115</v>
      </c>
      <c r="B1485" s="292"/>
      <c r="C1485" s="293">
        <v>1092</v>
      </c>
      <c r="D1485" s="294" t="s">
        <v>305</v>
      </c>
      <c r="E1485" s="295">
        <f t="shared" si="345"/>
        <v>0</v>
      </c>
      <c r="F1485" s="158"/>
      <c r="G1485" s="159"/>
      <c r="H1485" s="1420"/>
      <c r="I1485" s="158"/>
      <c r="J1485" s="159"/>
      <c r="K1485" s="1420"/>
      <c r="L1485" s="295">
        <f t="shared" si="346"/>
        <v>0</v>
      </c>
      <c r="M1485" s="12" t="str">
        <f t="shared" si="339"/>
        <v/>
      </c>
      <c r="N1485" s="13"/>
    </row>
    <row r="1486" spans="1:14" hidden="1">
      <c r="A1486" s="22">
        <v>125</v>
      </c>
      <c r="B1486" s="292"/>
      <c r="C1486" s="285">
        <v>1098</v>
      </c>
      <c r="D1486" s="339" t="s">
        <v>212</v>
      </c>
      <c r="E1486" s="287">
        <f t="shared" si="345"/>
        <v>0</v>
      </c>
      <c r="F1486" s="173"/>
      <c r="G1486" s="174"/>
      <c r="H1486" s="1421"/>
      <c r="I1486" s="173"/>
      <c r="J1486" s="174"/>
      <c r="K1486" s="1421"/>
      <c r="L1486" s="287">
        <f t="shared" si="346"/>
        <v>0</v>
      </c>
      <c r="M1486" s="12" t="str">
        <f t="shared" si="339"/>
        <v/>
      </c>
      <c r="N1486" s="13"/>
    </row>
    <row r="1487" spans="1:14" hidden="1">
      <c r="A1487" s="23">
        <v>130</v>
      </c>
      <c r="B1487" s="272">
        <v>1900</v>
      </c>
      <c r="C1487" s="1856" t="s">
        <v>272</v>
      </c>
      <c r="D1487" s="1857"/>
      <c r="E1487" s="310">
        <f t="shared" ref="E1487:L1487" si="347">SUM(E1488:E1490)</f>
        <v>0</v>
      </c>
      <c r="F1487" s="274">
        <f t="shared" si="347"/>
        <v>0</v>
      </c>
      <c r="G1487" s="275">
        <f t="shared" si="347"/>
        <v>0</v>
      </c>
      <c r="H1487" s="276">
        <f>SUM(H1488:H1490)</f>
        <v>0</v>
      </c>
      <c r="I1487" s="274">
        <f t="shared" si="347"/>
        <v>0</v>
      </c>
      <c r="J1487" s="275">
        <f t="shared" si="347"/>
        <v>0</v>
      </c>
      <c r="K1487" s="276">
        <f t="shared" si="347"/>
        <v>0</v>
      </c>
      <c r="L1487" s="310">
        <f t="shared" si="347"/>
        <v>0</v>
      </c>
      <c r="M1487" s="12" t="str">
        <f t="shared" si="339"/>
        <v/>
      </c>
      <c r="N1487" s="13"/>
    </row>
    <row r="1488" spans="1:14" hidden="1">
      <c r="A1488" s="23">
        <v>135</v>
      </c>
      <c r="B1488" s="292"/>
      <c r="C1488" s="279">
        <v>1901</v>
      </c>
      <c r="D1488" s="340" t="s">
        <v>911</v>
      </c>
      <c r="E1488" s="281">
        <f>F1488+G1488+H1488</f>
        <v>0</v>
      </c>
      <c r="F1488" s="152"/>
      <c r="G1488" s="153"/>
      <c r="H1488" s="1418"/>
      <c r="I1488" s="152"/>
      <c r="J1488" s="153"/>
      <c r="K1488" s="1418"/>
      <c r="L1488" s="281">
        <f>I1488+J1488+K1488</f>
        <v>0</v>
      </c>
      <c r="M1488" s="12" t="str">
        <f t="shared" si="339"/>
        <v/>
      </c>
      <c r="N1488" s="13"/>
    </row>
    <row r="1489" spans="1:14" hidden="1">
      <c r="A1489" s="23">
        <v>140</v>
      </c>
      <c r="B1489" s="341"/>
      <c r="C1489" s="293">
        <v>1981</v>
      </c>
      <c r="D1489" s="342" t="s">
        <v>912</v>
      </c>
      <c r="E1489" s="295">
        <f>F1489+G1489+H1489</f>
        <v>0</v>
      </c>
      <c r="F1489" s="158"/>
      <c r="G1489" s="159"/>
      <c r="H1489" s="1420"/>
      <c r="I1489" s="158"/>
      <c r="J1489" s="159"/>
      <c r="K1489" s="1420"/>
      <c r="L1489" s="295">
        <f>I1489+J1489+K1489</f>
        <v>0</v>
      </c>
      <c r="M1489" s="12" t="str">
        <f t="shared" si="339"/>
        <v/>
      </c>
      <c r="N1489" s="13"/>
    </row>
    <row r="1490" spans="1:14" hidden="1">
      <c r="A1490" s="23">
        <v>145</v>
      </c>
      <c r="B1490" s="292"/>
      <c r="C1490" s="285">
        <v>1991</v>
      </c>
      <c r="D1490" s="343" t="s">
        <v>913</v>
      </c>
      <c r="E1490" s="287">
        <f>F1490+G1490+H1490</f>
        <v>0</v>
      </c>
      <c r="F1490" s="173"/>
      <c r="G1490" s="174"/>
      <c r="H1490" s="1421"/>
      <c r="I1490" s="173"/>
      <c r="J1490" s="174"/>
      <c r="K1490" s="1421"/>
      <c r="L1490" s="287">
        <f>I1490+J1490+K1490</f>
        <v>0</v>
      </c>
      <c r="M1490" s="12" t="str">
        <f t="shared" si="339"/>
        <v/>
      </c>
      <c r="N1490" s="13"/>
    </row>
    <row r="1491" spans="1:14" hidden="1">
      <c r="A1491" s="23">
        <v>150</v>
      </c>
      <c r="B1491" s="272">
        <v>2100</v>
      </c>
      <c r="C1491" s="1856" t="s">
        <v>722</v>
      </c>
      <c r="D1491" s="1857"/>
      <c r="E1491" s="310">
        <f t="shared" ref="E1491:L1491" si="348">SUM(E1492:E1496)</f>
        <v>0</v>
      </c>
      <c r="F1491" s="274">
        <f t="shared" si="348"/>
        <v>0</v>
      </c>
      <c r="G1491" s="275">
        <f t="shared" si="348"/>
        <v>0</v>
      </c>
      <c r="H1491" s="276">
        <f>SUM(H1492:H1496)</f>
        <v>0</v>
      </c>
      <c r="I1491" s="274">
        <f t="shared" si="348"/>
        <v>0</v>
      </c>
      <c r="J1491" s="275">
        <f t="shared" si="348"/>
        <v>0</v>
      </c>
      <c r="K1491" s="276">
        <f t="shared" si="348"/>
        <v>0</v>
      </c>
      <c r="L1491" s="310">
        <f t="shared" si="348"/>
        <v>0</v>
      </c>
      <c r="M1491" s="12" t="str">
        <f t="shared" si="339"/>
        <v/>
      </c>
      <c r="N1491" s="13"/>
    </row>
    <row r="1492" spans="1:14" hidden="1">
      <c r="A1492" s="23">
        <v>155</v>
      </c>
      <c r="B1492" s="292"/>
      <c r="C1492" s="279">
        <v>2110</v>
      </c>
      <c r="D1492" s="344" t="s">
        <v>213</v>
      </c>
      <c r="E1492" s="281">
        <f>F1492+G1492+H1492</f>
        <v>0</v>
      </c>
      <c r="F1492" s="152"/>
      <c r="G1492" s="153"/>
      <c r="H1492" s="1418"/>
      <c r="I1492" s="152"/>
      <c r="J1492" s="153"/>
      <c r="K1492" s="1418"/>
      <c r="L1492" s="281">
        <f>I1492+J1492+K1492</f>
        <v>0</v>
      </c>
      <c r="M1492" s="12" t="str">
        <f t="shared" si="339"/>
        <v/>
      </c>
      <c r="N1492" s="13"/>
    </row>
    <row r="1493" spans="1:14" hidden="1">
      <c r="A1493" s="23">
        <v>160</v>
      </c>
      <c r="B1493" s="341"/>
      <c r="C1493" s="293">
        <v>2120</v>
      </c>
      <c r="D1493" s="300" t="s">
        <v>214</v>
      </c>
      <c r="E1493" s="295">
        <f>F1493+G1493+H1493</f>
        <v>0</v>
      </c>
      <c r="F1493" s="158"/>
      <c r="G1493" s="159"/>
      <c r="H1493" s="1420"/>
      <c r="I1493" s="158"/>
      <c r="J1493" s="159"/>
      <c r="K1493" s="1420"/>
      <c r="L1493" s="295">
        <f>I1493+J1493+K1493</f>
        <v>0</v>
      </c>
      <c r="M1493" s="12" t="str">
        <f t="shared" si="339"/>
        <v/>
      </c>
      <c r="N1493" s="13"/>
    </row>
    <row r="1494" spans="1:14" hidden="1">
      <c r="A1494" s="23">
        <v>165</v>
      </c>
      <c r="B1494" s="341"/>
      <c r="C1494" s="293">
        <v>2125</v>
      </c>
      <c r="D1494" s="300" t="s">
        <v>215</v>
      </c>
      <c r="E1494" s="295">
        <f>F1494+G1494+H1494</f>
        <v>0</v>
      </c>
      <c r="F1494" s="488">
        <v>0</v>
      </c>
      <c r="G1494" s="489">
        <v>0</v>
      </c>
      <c r="H1494" s="160">
        <v>0</v>
      </c>
      <c r="I1494" s="488">
        <v>0</v>
      </c>
      <c r="J1494" s="489">
        <v>0</v>
      </c>
      <c r="K1494" s="160">
        <v>0</v>
      </c>
      <c r="L1494" s="295">
        <f>I1494+J1494+K1494</f>
        <v>0</v>
      </c>
      <c r="M1494" s="12" t="str">
        <f t="shared" si="339"/>
        <v/>
      </c>
      <c r="N1494" s="13"/>
    </row>
    <row r="1495" spans="1:14" hidden="1">
      <c r="A1495" s="23">
        <v>175</v>
      </c>
      <c r="B1495" s="291"/>
      <c r="C1495" s="293">
        <v>2140</v>
      </c>
      <c r="D1495" s="300" t="s">
        <v>216</v>
      </c>
      <c r="E1495" s="295">
        <f>F1495+G1495+H1495</f>
        <v>0</v>
      </c>
      <c r="F1495" s="488">
        <v>0</v>
      </c>
      <c r="G1495" s="489">
        <v>0</v>
      </c>
      <c r="H1495" s="160">
        <v>0</v>
      </c>
      <c r="I1495" s="488">
        <v>0</v>
      </c>
      <c r="J1495" s="489">
        <v>0</v>
      </c>
      <c r="K1495" s="160">
        <v>0</v>
      </c>
      <c r="L1495" s="295">
        <f>I1495+J1495+K1495</f>
        <v>0</v>
      </c>
      <c r="M1495" s="12" t="str">
        <f t="shared" si="339"/>
        <v/>
      </c>
      <c r="N1495" s="13"/>
    </row>
    <row r="1496" spans="1:14" hidden="1">
      <c r="A1496" s="23">
        <v>180</v>
      </c>
      <c r="B1496" s="292"/>
      <c r="C1496" s="285">
        <v>2190</v>
      </c>
      <c r="D1496" s="345" t="s">
        <v>217</v>
      </c>
      <c r="E1496" s="287">
        <f>F1496+G1496+H1496</f>
        <v>0</v>
      </c>
      <c r="F1496" s="173"/>
      <c r="G1496" s="174"/>
      <c r="H1496" s="1421"/>
      <c r="I1496" s="173"/>
      <c r="J1496" s="174"/>
      <c r="K1496" s="1421"/>
      <c r="L1496" s="287">
        <f>I1496+J1496+K1496</f>
        <v>0</v>
      </c>
      <c r="M1496" s="12" t="str">
        <f t="shared" si="339"/>
        <v/>
      </c>
      <c r="N1496" s="13"/>
    </row>
    <row r="1497" spans="1:14" hidden="1">
      <c r="A1497" s="23">
        <v>185</v>
      </c>
      <c r="B1497" s="272">
        <v>2200</v>
      </c>
      <c r="C1497" s="1856" t="s">
        <v>218</v>
      </c>
      <c r="D1497" s="1857"/>
      <c r="E1497" s="310">
        <f t="shared" ref="E1497:L1497" si="349">SUM(E1498:E1499)</f>
        <v>0</v>
      </c>
      <c r="F1497" s="274">
        <f t="shared" si="349"/>
        <v>0</v>
      </c>
      <c r="G1497" s="275">
        <f t="shared" si="349"/>
        <v>0</v>
      </c>
      <c r="H1497" s="276">
        <f>SUM(H1498:H1499)</f>
        <v>0</v>
      </c>
      <c r="I1497" s="274">
        <f t="shared" si="349"/>
        <v>0</v>
      </c>
      <c r="J1497" s="275">
        <f t="shared" si="349"/>
        <v>0</v>
      </c>
      <c r="K1497" s="276">
        <f t="shared" si="349"/>
        <v>0</v>
      </c>
      <c r="L1497" s="310">
        <f t="shared" si="349"/>
        <v>0</v>
      </c>
      <c r="M1497" s="12" t="str">
        <f t="shared" si="339"/>
        <v/>
      </c>
      <c r="N1497" s="13"/>
    </row>
    <row r="1498" spans="1:14" hidden="1">
      <c r="A1498" s="23">
        <v>190</v>
      </c>
      <c r="B1498" s="292"/>
      <c r="C1498" s="279">
        <v>2221</v>
      </c>
      <c r="D1498" s="280" t="s">
        <v>306</v>
      </c>
      <c r="E1498" s="281">
        <f t="shared" ref="E1498:E1503" si="350">F1498+G1498+H1498</f>
        <v>0</v>
      </c>
      <c r="F1498" s="152"/>
      <c r="G1498" s="153"/>
      <c r="H1498" s="1418"/>
      <c r="I1498" s="152"/>
      <c r="J1498" s="153"/>
      <c r="K1498" s="1418"/>
      <c r="L1498" s="281">
        <f t="shared" ref="L1498:L1503" si="351">I1498+J1498+K1498</f>
        <v>0</v>
      </c>
      <c r="M1498" s="12" t="str">
        <f t="shared" si="339"/>
        <v/>
      </c>
      <c r="N1498" s="13"/>
    </row>
    <row r="1499" spans="1:14" hidden="1">
      <c r="A1499" s="23">
        <v>200</v>
      </c>
      <c r="B1499" s="292"/>
      <c r="C1499" s="285">
        <v>2224</v>
      </c>
      <c r="D1499" s="286" t="s">
        <v>219</v>
      </c>
      <c r="E1499" s="287">
        <f t="shared" si="350"/>
        <v>0</v>
      </c>
      <c r="F1499" s="173"/>
      <c r="G1499" s="174"/>
      <c r="H1499" s="1421"/>
      <c r="I1499" s="173"/>
      <c r="J1499" s="174"/>
      <c r="K1499" s="1421"/>
      <c r="L1499" s="287">
        <f t="shared" si="351"/>
        <v>0</v>
      </c>
      <c r="M1499" s="12" t="str">
        <f t="shared" si="339"/>
        <v/>
      </c>
      <c r="N1499" s="13"/>
    </row>
    <row r="1500" spans="1:14" hidden="1">
      <c r="A1500" s="23">
        <v>200</v>
      </c>
      <c r="B1500" s="272">
        <v>2500</v>
      </c>
      <c r="C1500" s="1856" t="s">
        <v>220</v>
      </c>
      <c r="D1500" s="1857"/>
      <c r="E1500" s="310">
        <f t="shared" si="350"/>
        <v>0</v>
      </c>
      <c r="F1500" s="1422"/>
      <c r="G1500" s="1423"/>
      <c r="H1500" s="1424"/>
      <c r="I1500" s="1422"/>
      <c r="J1500" s="1423"/>
      <c r="K1500" s="1424"/>
      <c r="L1500" s="310">
        <f t="shared" si="351"/>
        <v>0</v>
      </c>
      <c r="M1500" s="12" t="str">
        <f t="shared" si="339"/>
        <v/>
      </c>
      <c r="N1500" s="13"/>
    </row>
    <row r="1501" spans="1:14" hidden="1">
      <c r="A1501" s="23">
        <v>205</v>
      </c>
      <c r="B1501" s="272">
        <v>2600</v>
      </c>
      <c r="C1501" s="1862" t="s">
        <v>221</v>
      </c>
      <c r="D1501" s="1863"/>
      <c r="E1501" s="310">
        <f t="shared" si="350"/>
        <v>0</v>
      </c>
      <c r="F1501" s="1422"/>
      <c r="G1501" s="1423"/>
      <c r="H1501" s="1424"/>
      <c r="I1501" s="1422"/>
      <c r="J1501" s="1423"/>
      <c r="K1501" s="1424"/>
      <c r="L1501" s="310">
        <f t="shared" si="351"/>
        <v>0</v>
      </c>
      <c r="M1501" s="12" t="str">
        <f t="shared" si="339"/>
        <v/>
      </c>
      <c r="N1501" s="13"/>
    </row>
    <row r="1502" spans="1:14" hidden="1">
      <c r="A1502" s="23">
        <v>210</v>
      </c>
      <c r="B1502" s="272">
        <v>2700</v>
      </c>
      <c r="C1502" s="1862" t="s">
        <v>222</v>
      </c>
      <c r="D1502" s="1863"/>
      <c r="E1502" s="310">
        <f t="shared" si="350"/>
        <v>0</v>
      </c>
      <c r="F1502" s="1422"/>
      <c r="G1502" s="1423"/>
      <c r="H1502" s="1424"/>
      <c r="I1502" s="1422"/>
      <c r="J1502" s="1423"/>
      <c r="K1502" s="1424"/>
      <c r="L1502" s="310">
        <f t="shared" si="351"/>
        <v>0</v>
      </c>
      <c r="M1502" s="12" t="str">
        <f t="shared" si="339"/>
        <v/>
      </c>
      <c r="N1502" s="13"/>
    </row>
    <row r="1503" spans="1:14" ht="36" hidden="1" customHeight="1">
      <c r="A1503" s="23">
        <v>215</v>
      </c>
      <c r="B1503" s="272">
        <v>2800</v>
      </c>
      <c r="C1503" s="1862" t="s">
        <v>1660</v>
      </c>
      <c r="D1503" s="1863"/>
      <c r="E1503" s="310">
        <f t="shared" si="350"/>
        <v>0</v>
      </c>
      <c r="F1503" s="1422"/>
      <c r="G1503" s="1423"/>
      <c r="H1503" s="1424"/>
      <c r="I1503" s="1422"/>
      <c r="J1503" s="1423"/>
      <c r="K1503" s="1424"/>
      <c r="L1503" s="310">
        <f t="shared" si="351"/>
        <v>0</v>
      </c>
      <c r="M1503" s="12" t="str">
        <f t="shared" si="339"/>
        <v/>
      </c>
      <c r="N1503" s="13"/>
    </row>
    <row r="1504" spans="1:14" hidden="1">
      <c r="A1504" s="22">
        <v>220</v>
      </c>
      <c r="B1504" s="272">
        <v>2900</v>
      </c>
      <c r="C1504" s="1856" t="s">
        <v>223</v>
      </c>
      <c r="D1504" s="1857"/>
      <c r="E1504" s="310">
        <f>SUM(E1505:E1512)</f>
        <v>0</v>
      </c>
      <c r="F1504" s="274">
        <f>SUM(F1505:F1512)</f>
        <v>0</v>
      </c>
      <c r="G1504" s="274">
        <f t="shared" ref="G1504:L1504" si="352">SUM(G1505:G1512)</f>
        <v>0</v>
      </c>
      <c r="H1504" s="274">
        <f t="shared" si="352"/>
        <v>0</v>
      </c>
      <c r="I1504" s="274">
        <f t="shared" si="352"/>
        <v>0</v>
      </c>
      <c r="J1504" s="274">
        <f t="shared" si="352"/>
        <v>0</v>
      </c>
      <c r="K1504" s="274">
        <f t="shared" si="352"/>
        <v>0</v>
      </c>
      <c r="L1504" s="274">
        <f t="shared" si="352"/>
        <v>0</v>
      </c>
      <c r="M1504" s="12" t="str">
        <f t="shared" si="339"/>
        <v/>
      </c>
      <c r="N1504" s="13"/>
    </row>
    <row r="1505" spans="1:14" hidden="1">
      <c r="A1505" s="23">
        <v>225</v>
      </c>
      <c r="B1505" s="346"/>
      <c r="C1505" s="279">
        <v>2910</v>
      </c>
      <c r="D1505" s="347" t="s">
        <v>2048</v>
      </c>
      <c r="E1505" s="281">
        <f>F1505+G1505+H1505</f>
        <v>0</v>
      </c>
      <c r="F1505" s="152"/>
      <c r="G1505" s="153"/>
      <c r="H1505" s="1418"/>
      <c r="I1505" s="152"/>
      <c r="J1505" s="153"/>
      <c r="K1505" s="1418"/>
      <c r="L1505" s="281">
        <f>I1505+J1505+K1505</f>
        <v>0</v>
      </c>
      <c r="M1505" s="12" t="str">
        <f t="shared" si="339"/>
        <v/>
      </c>
      <c r="N1505" s="13"/>
    </row>
    <row r="1506" spans="1:14" hidden="1">
      <c r="A1506" s="23">
        <v>230</v>
      </c>
      <c r="B1506" s="346"/>
      <c r="C1506" s="279">
        <v>2920</v>
      </c>
      <c r="D1506" s="347" t="s">
        <v>224</v>
      </c>
      <c r="E1506" s="281">
        <f t="shared" ref="E1506:E1512" si="353">F1506+G1506+H1506</f>
        <v>0</v>
      </c>
      <c r="F1506" s="152"/>
      <c r="G1506" s="153"/>
      <c r="H1506" s="1418"/>
      <c r="I1506" s="152"/>
      <c r="J1506" s="153"/>
      <c r="K1506" s="1418"/>
      <c r="L1506" s="281">
        <f t="shared" ref="L1506:L1512" si="354">I1506+J1506+K1506</f>
        <v>0</v>
      </c>
      <c r="M1506" s="12" t="str">
        <f t="shared" si="339"/>
        <v/>
      </c>
      <c r="N1506" s="13"/>
    </row>
    <row r="1507" spans="1:14" ht="31.5" hidden="1">
      <c r="A1507" s="23">
        <v>245</v>
      </c>
      <c r="B1507" s="346"/>
      <c r="C1507" s="324">
        <v>2969</v>
      </c>
      <c r="D1507" s="348" t="s">
        <v>225</v>
      </c>
      <c r="E1507" s="326">
        <f t="shared" si="353"/>
        <v>0</v>
      </c>
      <c r="F1507" s="449"/>
      <c r="G1507" s="450"/>
      <c r="H1507" s="1425"/>
      <c r="I1507" s="449"/>
      <c r="J1507" s="450"/>
      <c r="K1507" s="1425"/>
      <c r="L1507" s="326">
        <f t="shared" si="354"/>
        <v>0</v>
      </c>
      <c r="M1507" s="12" t="str">
        <f t="shared" si="339"/>
        <v/>
      </c>
      <c r="N1507" s="13"/>
    </row>
    <row r="1508" spans="1:14" ht="31.5" hidden="1">
      <c r="A1508" s="22">
        <v>220</v>
      </c>
      <c r="B1508" s="346"/>
      <c r="C1508" s="349">
        <v>2970</v>
      </c>
      <c r="D1508" s="350" t="s">
        <v>226</v>
      </c>
      <c r="E1508" s="351">
        <f t="shared" si="353"/>
        <v>0</v>
      </c>
      <c r="F1508" s="636"/>
      <c r="G1508" s="637"/>
      <c r="H1508" s="1426"/>
      <c r="I1508" s="636"/>
      <c r="J1508" s="637"/>
      <c r="K1508" s="1426"/>
      <c r="L1508" s="351">
        <f t="shared" si="354"/>
        <v>0</v>
      </c>
      <c r="M1508" s="12" t="str">
        <f t="shared" si="339"/>
        <v/>
      </c>
      <c r="N1508" s="13"/>
    </row>
    <row r="1509" spans="1:14" hidden="1">
      <c r="A1509" s="23">
        <v>225</v>
      </c>
      <c r="B1509" s="346"/>
      <c r="C1509" s="333">
        <v>2989</v>
      </c>
      <c r="D1509" s="355" t="s">
        <v>227</v>
      </c>
      <c r="E1509" s="335">
        <f t="shared" si="353"/>
        <v>0</v>
      </c>
      <c r="F1509" s="600"/>
      <c r="G1509" s="601"/>
      <c r="H1509" s="1427"/>
      <c r="I1509" s="600"/>
      <c r="J1509" s="601"/>
      <c r="K1509" s="1427"/>
      <c r="L1509" s="335">
        <f t="shared" si="354"/>
        <v>0</v>
      </c>
      <c r="M1509" s="12" t="str">
        <f t="shared" si="339"/>
        <v/>
      </c>
      <c r="N1509" s="13"/>
    </row>
    <row r="1510" spans="1:14" hidden="1">
      <c r="A1510" s="23">
        <v>230</v>
      </c>
      <c r="B1510" s="292"/>
      <c r="C1510" s="318">
        <v>2990</v>
      </c>
      <c r="D1510" s="356" t="s">
        <v>2067</v>
      </c>
      <c r="E1510" s="320">
        <f>F1510+G1510+H1510</f>
        <v>0</v>
      </c>
      <c r="F1510" s="454"/>
      <c r="G1510" s="455"/>
      <c r="H1510" s="1428"/>
      <c r="I1510" s="454"/>
      <c r="J1510" s="455"/>
      <c r="K1510" s="1428"/>
      <c r="L1510" s="320">
        <f>I1510+J1510+K1510</f>
        <v>0</v>
      </c>
      <c r="M1510" s="12" t="str">
        <f t="shared" si="339"/>
        <v/>
      </c>
      <c r="N1510" s="13"/>
    </row>
    <row r="1511" spans="1:14" hidden="1">
      <c r="A1511" s="23">
        <v>235</v>
      </c>
      <c r="B1511" s="292"/>
      <c r="C1511" s="318">
        <v>2991</v>
      </c>
      <c r="D1511" s="356" t="s">
        <v>228</v>
      </c>
      <c r="E1511" s="320">
        <f t="shared" si="353"/>
        <v>0</v>
      </c>
      <c r="F1511" s="454"/>
      <c r="G1511" s="455"/>
      <c r="H1511" s="1428"/>
      <c r="I1511" s="454"/>
      <c r="J1511" s="455"/>
      <c r="K1511" s="1428"/>
      <c r="L1511" s="320">
        <f t="shared" si="354"/>
        <v>0</v>
      </c>
      <c r="M1511" s="12" t="str">
        <f t="shared" si="339"/>
        <v/>
      </c>
      <c r="N1511" s="13"/>
    </row>
    <row r="1512" spans="1:14" hidden="1">
      <c r="A1512" s="23">
        <v>240</v>
      </c>
      <c r="B1512" s="292"/>
      <c r="C1512" s="285">
        <v>2992</v>
      </c>
      <c r="D1512" s="357" t="s">
        <v>229</v>
      </c>
      <c r="E1512" s="287">
        <f t="shared" si="353"/>
        <v>0</v>
      </c>
      <c r="F1512" s="173"/>
      <c r="G1512" s="174"/>
      <c r="H1512" s="1421"/>
      <c r="I1512" s="173"/>
      <c r="J1512" s="174"/>
      <c r="K1512" s="1421"/>
      <c r="L1512" s="287">
        <f t="shared" si="354"/>
        <v>0</v>
      </c>
      <c r="M1512" s="12" t="str">
        <f t="shared" si="339"/>
        <v/>
      </c>
      <c r="N1512" s="13"/>
    </row>
    <row r="1513" spans="1:14" hidden="1">
      <c r="A1513" s="23">
        <v>245</v>
      </c>
      <c r="B1513" s="272">
        <v>3300</v>
      </c>
      <c r="C1513" s="358" t="s">
        <v>2098</v>
      </c>
      <c r="D1513" s="1773"/>
      <c r="E1513" s="310">
        <f t="shared" ref="E1513:L1513" si="355">SUM(E1514:E1518)</f>
        <v>0</v>
      </c>
      <c r="F1513" s="274">
        <f t="shared" si="355"/>
        <v>0</v>
      </c>
      <c r="G1513" s="275">
        <f t="shared" si="355"/>
        <v>0</v>
      </c>
      <c r="H1513" s="276">
        <f t="shared" si="355"/>
        <v>0</v>
      </c>
      <c r="I1513" s="274">
        <f t="shared" si="355"/>
        <v>0</v>
      </c>
      <c r="J1513" s="275">
        <f t="shared" si="355"/>
        <v>0</v>
      </c>
      <c r="K1513" s="276">
        <f t="shared" si="355"/>
        <v>0</v>
      </c>
      <c r="L1513" s="310">
        <f t="shared" si="355"/>
        <v>0</v>
      </c>
      <c r="M1513" s="12" t="str">
        <f t="shared" si="339"/>
        <v/>
      </c>
      <c r="N1513" s="13"/>
    </row>
    <row r="1514" spans="1:14" hidden="1">
      <c r="A1514" s="22">
        <v>250</v>
      </c>
      <c r="B1514" s="291"/>
      <c r="C1514" s="279">
        <v>3301</v>
      </c>
      <c r="D1514" s="359" t="s">
        <v>230</v>
      </c>
      <c r="E1514" s="281">
        <f t="shared" ref="E1514:E1521" si="356">F1514+G1514+H1514</f>
        <v>0</v>
      </c>
      <c r="F1514" s="486">
        <v>0</v>
      </c>
      <c r="G1514" s="487">
        <v>0</v>
      </c>
      <c r="H1514" s="154">
        <v>0</v>
      </c>
      <c r="I1514" s="486">
        <v>0</v>
      </c>
      <c r="J1514" s="487">
        <v>0</v>
      </c>
      <c r="K1514" s="154">
        <v>0</v>
      </c>
      <c r="L1514" s="281">
        <f t="shared" ref="L1514:L1521" si="357">I1514+J1514+K1514</f>
        <v>0</v>
      </c>
      <c r="M1514" s="12" t="str">
        <f t="shared" si="339"/>
        <v/>
      </c>
      <c r="N1514" s="13"/>
    </row>
    <row r="1515" spans="1:14" hidden="1">
      <c r="A1515" s="23">
        <v>255</v>
      </c>
      <c r="B1515" s="291"/>
      <c r="C1515" s="293">
        <v>3302</v>
      </c>
      <c r="D1515" s="360" t="s">
        <v>715</v>
      </c>
      <c r="E1515" s="295">
        <f t="shared" si="356"/>
        <v>0</v>
      </c>
      <c r="F1515" s="488">
        <v>0</v>
      </c>
      <c r="G1515" s="489">
        <v>0</v>
      </c>
      <c r="H1515" s="160">
        <v>0</v>
      </c>
      <c r="I1515" s="488">
        <v>0</v>
      </c>
      <c r="J1515" s="489">
        <v>0</v>
      </c>
      <c r="K1515" s="160">
        <v>0</v>
      </c>
      <c r="L1515" s="295">
        <f t="shared" si="357"/>
        <v>0</v>
      </c>
      <c r="M1515" s="12" t="str">
        <f t="shared" si="339"/>
        <v/>
      </c>
      <c r="N1515" s="13"/>
    </row>
    <row r="1516" spans="1:14" hidden="1">
      <c r="A1516" s="23">
        <v>265</v>
      </c>
      <c r="B1516" s="291"/>
      <c r="C1516" s="293">
        <v>3303</v>
      </c>
      <c r="D1516" s="360" t="s">
        <v>231</v>
      </c>
      <c r="E1516" s="295">
        <f t="shared" si="356"/>
        <v>0</v>
      </c>
      <c r="F1516" s="488">
        <v>0</v>
      </c>
      <c r="G1516" s="489">
        <v>0</v>
      </c>
      <c r="H1516" s="160">
        <v>0</v>
      </c>
      <c r="I1516" s="488">
        <v>0</v>
      </c>
      <c r="J1516" s="489">
        <v>0</v>
      </c>
      <c r="K1516" s="160">
        <v>0</v>
      </c>
      <c r="L1516" s="295">
        <f t="shared" si="357"/>
        <v>0</v>
      </c>
      <c r="M1516" s="12" t="str">
        <f t="shared" si="339"/>
        <v/>
      </c>
      <c r="N1516" s="13"/>
    </row>
    <row r="1517" spans="1:14" hidden="1">
      <c r="A1517" s="22">
        <v>270</v>
      </c>
      <c r="B1517" s="291"/>
      <c r="C1517" s="293">
        <v>3304</v>
      </c>
      <c r="D1517" s="360" t="s">
        <v>232</v>
      </c>
      <c r="E1517" s="295">
        <f t="shared" si="356"/>
        <v>0</v>
      </c>
      <c r="F1517" s="488">
        <v>0</v>
      </c>
      <c r="G1517" s="489">
        <v>0</v>
      </c>
      <c r="H1517" s="160">
        <v>0</v>
      </c>
      <c r="I1517" s="488">
        <v>0</v>
      </c>
      <c r="J1517" s="489">
        <v>0</v>
      </c>
      <c r="K1517" s="160">
        <v>0</v>
      </c>
      <c r="L1517" s="295">
        <f t="shared" si="357"/>
        <v>0</v>
      </c>
      <c r="M1517" s="12" t="str">
        <f t="shared" si="339"/>
        <v/>
      </c>
      <c r="N1517" s="13"/>
    </row>
    <row r="1518" spans="1:14" ht="31.5" hidden="1">
      <c r="A1518" s="22">
        <v>290</v>
      </c>
      <c r="B1518" s="291"/>
      <c r="C1518" s="285">
        <v>3306</v>
      </c>
      <c r="D1518" s="361" t="s">
        <v>1657</v>
      </c>
      <c r="E1518" s="287">
        <f t="shared" si="356"/>
        <v>0</v>
      </c>
      <c r="F1518" s="490">
        <v>0</v>
      </c>
      <c r="G1518" s="491">
        <v>0</v>
      </c>
      <c r="H1518" s="175">
        <v>0</v>
      </c>
      <c r="I1518" s="490">
        <v>0</v>
      </c>
      <c r="J1518" s="491">
        <v>0</v>
      </c>
      <c r="K1518" s="175">
        <v>0</v>
      </c>
      <c r="L1518" s="287">
        <f t="shared" si="357"/>
        <v>0</v>
      </c>
      <c r="M1518" s="12" t="str">
        <f t="shared" si="339"/>
        <v/>
      </c>
      <c r="N1518" s="13"/>
    </row>
    <row r="1519" spans="1:14" hidden="1">
      <c r="A1519" s="39">
        <v>320</v>
      </c>
      <c r="B1519" s="272">
        <v>3900</v>
      </c>
      <c r="C1519" s="1856" t="s">
        <v>233</v>
      </c>
      <c r="D1519" s="1857"/>
      <c r="E1519" s="310">
        <f t="shared" si="356"/>
        <v>0</v>
      </c>
      <c r="F1519" s="1471">
        <v>0</v>
      </c>
      <c r="G1519" s="1472">
        <v>0</v>
      </c>
      <c r="H1519" s="1473">
        <v>0</v>
      </c>
      <c r="I1519" s="1471">
        <v>0</v>
      </c>
      <c r="J1519" s="1472">
        <v>0</v>
      </c>
      <c r="K1519" s="1473">
        <v>0</v>
      </c>
      <c r="L1519" s="310">
        <f t="shared" si="357"/>
        <v>0</v>
      </c>
      <c r="M1519" s="12" t="str">
        <f t="shared" ref="M1519:M1565" si="358">(IF($E1519&lt;&gt;0,$M$2,IF($L1519&lt;&gt;0,$M$2,"")))</f>
        <v/>
      </c>
      <c r="N1519" s="13"/>
    </row>
    <row r="1520" spans="1:14" hidden="1">
      <c r="A1520" s="22">
        <v>330</v>
      </c>
      <c r="B1520" s="272">
        <v>4000</v>
      </c>
      <c r="C1520" s="1856" t="s">
        <v>234</v>
      </c>
      <c r="D1520" s="1857"/>
      <c r="E1520" s="310">
        <f t="shared" si="356"/>
        <v>0</v>
      </c>
      <c r="F1520" s="1422"/>
      <c r="G1520" s="1423"/>
      <c r="H1520" s="1424"/>
      <c r="I1520" s="1422"/>
      <c r="J1520" s="1423"/>
      <c r="K1520" s="1424"/>
      <c r="L1520" s="310">
        <f t="shared" si="357"/>
        <v>0</v>
      </c>
      <c r="M1520" s="12" t="str">
        <f t="shared" si="358"/>
        <v/>
      </c>
      <c r="N1520" s="13"/>
    </row>
    <row r="1521" spans="1:14" hidden="1">
      <c r="A1521" s="22">
        <v>350</v>
      </c>
      <c r="B1521" s="272">
        <v>4100</v>
      </c>
      <c r="C1521" s="1856" t="s">
        <v>235</v>
      </c>
      <c r="D1521" s="1857"/>
      <c r="E1521" s="310">
        <f t="shared" si="356"/>
        <v>0</v>
      </c>
      <c r="F1521" s="1472">
        <v>0</v>
      </c>
      <c r="G1521" s="1472">
        <v>0</v>
      </c>
      <c r="H1521" s="1473">
        <v>0</v>
      </c>
      <c r="I1521" s="1771">
        <v>0</v>
      </c>
      <c r="J1521" s="1472">
        <v>0</v>
      </c>
      <c r="K1521" s="1472">
        <v>0</v>
      </c>
      <c r="L1521" s="310">
        <f t="shared" si="357"/>
        <v>0</v>
      </c>
      <c r="M1521" s="12" t="str">
        <f t="shared" si="358"/>
        <v/>
      </c>
      <c r="N1521" s="13"/>
    </row>
    <row r="1522" spans="1:14" hidden="1">
      <c r="A1522" s="23">
        <v>355</v>
      </c>
      <c r="B1522" s="272">
        <v>4200</v>
      </c>
      <c r="C1522" s="1856" t="s">
        <v>236</v>
      </c>
      <c r="D1522" s="1857"/>
      <c r="E1522" s="310">
        <f t="shared" ref="E1522:L1522" si="359">SUM(E1523:E1528)</f>
        <v>0</v>
      </c>
      <c r="F1522" s="274">
        <f t="shared" si="359"/>
        <v>0</v>
      </c>
      <c r="G1522" s="275">
        <f t="shared" si="359"/>
        <v>0</v>
      </c>
      <c r="H1522" s="276">
        <f>SUM(H1523:H1528)</f>
        <v>0</v>
      </c>
      <c r="I1522" s="274">
        <f t="shared" si="359"/>
        <v>0</v>
      </c>
      <c r="J1522" s="275">
        <f t="shared" si="359"/>
        <v>0</v>
      </c>
      <c r="K1522" s="276">
        <f t="shared" si="359"/>
        <v>0</v>
      </c>
      <c r="L1522" s="310">
        <f t="shared" si="359"/>
        <v>0</v>
      </c>
      <c r="M1522" s="12" t="str">
        <f t="shared" si="358"/>
        <v/>
      </c>
      <c r="N1522" s="13"/>
    </row>
    <row r="1523" spans="1:14" hidden="1">
      <c r="A1523" s="23">
        <v>355</v>
      </c>
      <c r="B1523" s="362"/>
      <c r="C1523" s="279">
        <v>4201</v>
      </c>
      <c r="D1523" s="280" t="s">
        <v>237</v>
      </c>
      <c r="E1523" s="281">
        <f t="shared" ref="E1523:E1528" si="360">F1523+G1523+H1523</f>
        <v>0</v>
      </c>
      <c r="F1523" s="152"/>
      <c r="G1523" s="153"/>
      <c r="H1523" s="1418"/>
      <c r="I1523" s="152"/>
      <c r="J1523" s="153"/>
      <c r="K1523" s="1418"/>
      <c r="L1523" s="281">
        <f t="shared" ref="L1523:L1528" si="361">I1523+J1523+K1523</f>
        <v>0</v>
      </c>
      <c r="M1523" s="12" t="str">
        <f t="shared" si="358"/>
        <v/>
      </c>
      <c r="N1523" s="13"/>
    </row>
    <row r="1524" spans="1:14" hidden="1">
      <c r="A1524" s="23">
        <v>375</v>
      </c>
      <c r="B1524" s="362"/>
      <c r="C1524" s="293">
        <v>4202</v>
      </c>
      <c r="D1524" s="363" t="s">
        <v>238</v>
      </c>
      <c r="E1524" s="295">
        <f t="shared" si="360"/>
        <v>0</v>
      </c>
      <c r="F1524" s="158"/>
      <c r="G1524" s="159"/>
      <c r="H1524" s="1420"/>
      <c r="I1524" s="158"/>
      <c r="J1524" s="159"/>
      <c r="K1524" s="1420"/>
      <c r="L1524" s="295">
        <f t="shared" si="361"/>
        <v>0</v>
      </c>
      <c r="M1524" s="12" t="str">
        <f t="shared" si="358"/>
        <v/>
      </c>
      <c r="N1524" s="13"/>
    </row>
    <row r="1525" spans="1:14" hidden="1">
      <c r="A1525" s="23">
        <v>380</v>
      </c>
      <c r="B1525" s="362"/>
      <c r="C1525" s="293">
        <v>4214</v>
      </c>
      <c r="D1525" s="363" t="s">
        <v>239</v>
      </c>
      <c r="E1525" s="295">
        <f t="shared" si="360"/>
        <v>0</v>
      </c>
      <c r="F1525" s="158"/>
      <c r="G1525" s="159"/>
      <c r="H1525" s="1420"/>
      <c r="I1525" s="158"/>
      <c r="J1525" s="159"/>
      <c r="K1525" s="1420"/>
      <c r="L1525" s="295">
        <f t="shared" si="361"/>
        <v>0</v>
      </c>
      <c r="M1525" s="12" t="str">
        <f t="shared" si="358"/>
        <v/>
      </c>
      <c r="N1525" s="13"/>
    </row>
    <row r="1526" spans="1:14" hidden="1">
      <c r="A1526" s="23">
        <v>385</v>
      </c>
      <c r="B1526" s="362"/>
      <c r="C1526" s="293">
        <v>4217</v>
      </c>
      <c r="D1526" s="363" t="s">
        <v>240</v>
      </c>
      <c r="E1526" s="295">
        <f t="shared" si="360"/>
        <v>0</v>
      </c>
      <c r="F1526" s="158"/>
      <c r="G1526" s="159"/>
      <c r="H1526" s="1420"/>
      <c r="I1526" s="158"/>
      <c r="J1526" s="159"/>
      <c r="K1526" s="1420"/>
      <c r="L1526" s="295">
        <f t="shared" si="361"/>
        <v>0</v>
      </c>
      <c r="M1526" s="12" t="str">
        <f t="shared" si="358"/>
        <v/>
      </c>
      <c r="N1526" s="13"/>
    </row>
    <row r="1527" spans="1:14" hidden="1">
      <c r="A1527" s="23">
        <v>390</v>
      </c>
      <c r="B1527" s="362"/>
      <c r="C1527" s="293">
        <v>4218</v>
      </c>
      <c r="D1527" s="294" t="s">
        <v>241</v>
      </c>
      <c r="E1527" s="295">
        <f t="shared" si="360"/>
        <v>0</v>
      </c>
      <c r="F1527" s="158"/>
      <c r="G1527" s="159"/>
      <c r="H1527" s="1420"/>
      <c r="I1527" s="158"/>
      <c r="J1527" s="159"/>
      <c r="K1527" s="1420"/>
      <c r="L1527" s="295">
        <f t="shared" si="361"/>
        <v>0</v>
      </c>
      <c r="M1527" s="12" t="str">
        <f t="shared" si="358"/>
        <v/>
      </c>
      <c r="N1527" s="13"/>
    </row>
    <row r="1528" spans="1:14" hidden="1">
      <c r="A1528" s="23">
        <v>390</v>
      </c>
      <c r="B1528" s="362"/>
      <c r="C1528" s="285">
        <v>4219</v>
      </c>
      <c r="D1528" s="343" t="s">
        <v>242</v>
      </c>
      <c r="E1528" s="287">
        <f t="shared" si="360"/>
        <v>0</v>
      </c>
      <c r="F1528" s="173"/>
      <c r="G1528" s="174"/>
      <c r="H1528" s="1421"/>
      <c r="I1528" s="173"/>
      <c r="J1528" s="174"/>
      <c r="K1528" s="1421"/>
      <c r="L1528" s="287">
        <f t="shared" si="361"/>
        <v>0</v>
      </c>
      <c r="M1528" s="12" t="str">
        <f t="shared" si="358"/>
        <v/>
      </c>
      <c r="N1528" s="13"/>
    </row>
    <row r="1529" spans="1:14" hidden="1">
      <c r="A1529" s="23">
        <v>395</v>
      </c>
      <c r="B1529" s="272">
        <v>4300</v>
      </c>
      <c r="C1529" s="1856" t="s">
        <v>1661</v>
      </c>
      <c r="D1529" s="1857"/>
      <c r="E1529" s="310">
        <f t="shared" ref="E1529:L1529" si="362">SUM(E1530:E1532)</f>
        <v>0</v>
      </c>
      <c r="F1529" s="274">
        <f t="shared" si="362"/>
        <v>0</v>
      </c>
      <c r="G1529" s="275">
        <f t="shared" si="362"/>
        <v>0</v>
      </c>
      <c r="H1529" s="276">
        <f>SUM(H1530:H1532)</f>
        <v>0</v>
      </c>
      <c r="I1529" s="274">
        <f t="shared" si="362"/>
        <v>0</v>
      </c>
      <c r="J1529" s="275">
        <f t="shared" si="362"/>
        <v>0</v>
      </c>
      <c r="K1529" s="276">
        <f t="shared" si="362"/>
        <v>0</v>
      </c>
      <c r="L1529" s="310">
        <f t="shared" si="362"/>
        <v>0</v>
      </c>
      <c r="M1529" s="12" t="str">
        <f t="shared" si="358"/>
        <v/>
      </c>
      <c r="N1529" s="13"/>
    </row>
    <row r="1530" spans="1:14" hidden="1">
      <c r="A1530" s="18">
        <v>397</v>
      </c>
      <c r="B1530" s="362"/>
      <c r="C1530" s="279">
        <v>4301</v>
      </c>
      <c r="D1530" s="311" t="s">
        <v>243</v>
      </c>
      <c r="E1530" s="281">
        <f t="shared" ref="E1530:E1535" si="363">F1530+G1530+H1530</f>
        <v>0</v>
      </c>
      <c r="F1530" s="152"/>
      <c r="G1530" s="153"/>
      <c r="H1530" s="1418"/>
      <c r="I1530" s="152"/>
      <c r="J1530" s="153"/>
      <c r="K1530" s="1418"/>
      <c r="L1530" s="281">
        <f t="shared" ref="L1530:L1535" si="364">I1530+J1530+K1530</f>
        <v>0</v>
      </c>
      <c r="M1530" s="12" t="str">
        <f t="shared" si="358"/>
        <v/>
      </c>
      <c r="N1530" s="13"/>
    </row>
    <row r="1531" spans="1:14" hidden="1">
      <c r="A1531" s="14">
        <v>398</v>
      </c>
      <c r="B1531" s="362"/>
      <c r="C1531" s="293">
        <v>4302</v>
      </c>
      <c r="D1531" s="363" t="s">
        <v>244</v>
      </c>
      <c r="E1531" s="295">
        <f t="shared" si="363"/>
        <v>0</v>
      </c>
      <c r="F1531" s="158"/>
      <c r="G1531" s="159"/>
      <c r="H1531" s="1420"/>
      <c r="I1531" s="158"/>
      <c r="J1531" s="159"/>
      <c r="K1531" s="1420"/>
      <c r="L1531" s="295">
        <f t="shared" si="364"/>
        <v>0</v>
      </c>
      <c r="M1531" s="12" t="str">
        <f t="shared" si="358"/>
        <v/>
      </c>
      <c r="N1531" s="13"/>
    </row>
    <row r="1532" spans="1:14" hidden="1">
      <c r="A1532" s="14">
        <v>399</v>
      </c>
      <c r="B1532" s="362"/>
      <c r="C1532" s="285">
        <v>4309</v>
      </c>
      <c r="D1532" s="301" t="s">
        <v>245</v>
      </c>
      <c r="E1532" s="287">
        <f t="shared" si="363"/>
        <v>0</v>
      </c>
      <c r="F1532" s="173"/>
      <c r="G1532" s="174"/>
      <c r="H1532" s="1421"/>
      <c r="I1532" s="173"/>
      <c r="J1532" s="174"/>
      <c r="K1532" s="1421"/>
      <c r="L1532" s="287">
        <f t="shared" si="364"/>
        <v>0</v>
      </c>
      <c r="M1532" s="12" t="str">
        <f t="shared" si="358"/>
        <v/>
      </c>
      <c r="N1532" s="13"/>
    </row>
    <row r="1533" spans="1:14" hidden="1">
      <c r="A1533" s="14">
        <v>400</v>
      </c>
      <c r="B1533" s="272">
        <v>4400</v>
      </c>
      <c r="C1533" s="1856" t="s">
        <v>1658</v>
      </c>
      <c r="D1533" s="1857"/>
      <c r="E1533" s="310">
        <f t="shared" si="363"/>
        <v>0</v>
      </c>
      <c r="F1533" s="1422"/>
      <c r="G1533" s="1423"/>
      <c r="H1533" s="1424"/>
      <c r="I1533" s="1422"/>
      <c r="J1533" s="1423"/>
      <c r="K1533" s="1424"/>
      <c r="L1533" s="310">
        <f t="shared" si="364"/>
        <v>0</v>
      </c>
      <c r="M1533" s="12" t="str">
        <f t="shared" si="358"/>
        <v/>
      </c>
      <c r="N1533" s="13"/>
    </row>
    <row r="1534" spans="1:14" hidden="1">
      <c r="A1534" s="14">
        <v>401</v>
      </c>
      <c r="B1534" s="272">
        <v>4500</v>
      </c>
      <c r="C1534" s="1856" t="s">
        <v>1659</v>
      </c>
      <c r="D1534" s="1857"/>
      <c r="E1534" s="310">
        <f t="shared" si="363"/>
        <v>0</v>
      </c>
      <c r="F1534" s="1422"/>
      <c r="G1534" s="1423"/>
      <c r="H1534" s="1424"/>
      <c r="I1534" s="1422"/>
      <c r="J1534" s="1423"/>
      <c r="K1534" s="1424"/>
      <c r="L1534" s="310">
        <f t="shared" si="364"/>
        <v>0</v>
      </c>
      <c r="M1534" s="12" t="str">
        <f t="shared" si="358"/>
        <v/>
      </c>
      <c r="N1534" s="13"/>
    </row>
    <row r="1535" spans="1:14" hidden="1">
      <c r="A1535" s="40">
        <v>404</v>
      </c>
      <c r="B1535" s="272">
        <v>4600</v>
      </c>
      <c r="C1535" s="1862" t="s">
        <v>246</v>
      </c>
      <c r="D1535" s="1863"/>
      <c r="E1535" s="310">
        <f t="shared" si="363"/>
        <v>0</v>
      </c>
      <c r="F1535" s="1422"/>
      <c r="G1535" s="1423"/>
      <c r="H1535" s="1424"/>
      <c r="I1535" s="1422"/>
      <c r="J1535" s="1423"/>
      <c r="K1535" s="1424"/>
      <c r="L1535" s="310">
        <f t="shared" si="364"/>
        <v>0</v>
      </c>
      <c r="M1535" s="12" t="str">
        <f t="shared" si="358"/>
        <v/>
      </c>
      <c r="N1535" s="13"/>
    </row>
    <row r="1536" spans="1:14" hidden="1">
      <c r="A1536" s="40">
        <v>404</v>
      </c>
      <c r="B1536" s="272">
        <v>4900</v>
      </c>
      <c r="C1536" s="1856" t="s">
        <v>273</v>
      </c>
      <c r="D1536" s="1857"/>
      <c r="E1536" s="310">
        <f t="shared" ref="E1536:L1536" si="365">+E1537+E1538</f>
        <v>0</v>
      </c>
      <c r="F1536" s="274">
        <f t="shared" si="365"/>
        <v>0</v>
      </c>
      <c r="G1536" s="275">
        <f t="shared" si="365"/>
        <v>0</v>
      </c>
      <c r="H1536" s="276">
        <f>+H1537+H1538</f>
        <v>0</v>
      </c>
      <c r="I1536" s="274">
        <f t="shared" si="365"/>
        <v>0</v>
      </c>
      <c r="J1536" s="275">
        <f t="shared" si="365"/>
        <v>0</v>
      </c>
      <c r="K1536" s="276">
        <f t="shared" si="365"/>
        <v>0</v>
      </c>
      <c r="L1536" s="310">
        <f t="shared" si="365"/>
        <v>0</v>
      </c>
      <c r="M1536" s="12" t="str">
        <f t="shared" si="358"/>
        <v/>
      </c>
      <c r="N1536" s="13"/>
    </row>
    <row r="1537" spans="1:14" hidden="1">
      <c r="A1537" s="22">
        <v>440</v>
      </c>
      <c r="B1537" s="362"/>
      <c r="C1537" s="279">
        <v>4901</v>
      </c>
      <c r="D1537" s="364" t="s">
        <v>274</v>
      </c>
      <c r="E1537" s="281">
        <f>F1537+G1537+H1537</f>
        <v>0</v>
      </c>
      <c r="F1537" s="152"/>
      <c r="G1537" s="153"/>
      <c r="H1537" s="1418"/>
      <c r="I1537" s="152"/>
      <c r="J1537" s="153"/>
      <c r="K1537" s="1418"/>
      <c r="L1537" s="281">
        <f>I1537+J1537+K1537</f>
        <v>0</v>
      </c>
      <c r="M1537" s="12" t="str">
        <f t="shared" si="358"/>
        <v/>
      </c>
      <c r="N1537" s="13"/>
    </row>
    <row r="1538" spans="1:14" hidden="1">
      <c r="A1538" s="22">
        <v>450</v>
      </c>
      <c r="B1538" s="362"/>
      <c r="C1538" s="285">
        <v>4902</v>
      </c>
      <c r="D1538" s="301" t="s">
        <v>275</v>
      </c>
      <c r="E1538" s="287">
        <f>F1538+G1538+H1538</f>
        <v>0</v>
      </c>
      <c r="F1538" s="173"/>
      <c r="G1538" s="174"/>
      <c r="H1538" s="1421"/>
      <c r="I1538" s="173"/>
      <c r="J1538" s="174"/>
      <c r="K1538" s="1421"/>
      <c r="L1538" s="287">
        <f>I1538+J1538+K1538</f>
        <v>0</v>
      </c>
      <c r="M1538" s="12" t="str">
        <f t="shared" si="358"/>
        <v/>
      </c>
      <c r="N1538" s="13"/>
    </row>
    <row r="1539" spans="1:14" hidden="1">
      <c r="A1539" s="22">
        <v>495</v>
      </c>
      <c r="B1539" s="365">
        <v>5100</v>
      </c>
      <c r="C1539" s="1854" t="s">
        <v>247</v>
      </c>
      <c r="D1539" s="1855"/>
      <c r="E1539" s="310">
        <f>F1539+G1539+H1539</f>
        <v>0</v>
      </c>
      <c r="F1539" s="1422"/>
      <c r="G1539" s="1423"/>
      <c r="H1539" s="1424"/>
      <c r="I1539" s="1422"/>
      <c r="J1539" s="1423"/>
      <c r="K1539" s="1424"/>
      <c r="L1539" s="310">
        <f>I1539+J1539+K1539</f>
        <v>0</v>
      </c>
      <c r="M1539" s="12" t="str">
        <f t="shared" si="358"/>
        <v/>
      </c>
      <c r="N1539" s="13"/>
    </row>
    <row r="1540" spans="1:14" hidden="1">
      <c r="A1540" s="23">
        <v>500</v>
      </c>
      <c r="B1540" s="365">
        <v>5200</v>
      </c>
      <c r="C1540" s="1854" t="s">
        <v>248</v>
      </c>
      <c r="D1540" s="1855"/>
      <c r="E1540" s="310">
        <f t="shared" ref="E1540:L1540" si="366">SUM(E1541:E1547)</f>
        <v>0</v>
      </c>
      <c r="F1540" s="274">
        <f t="shared" si="366"/>
        <v>0</v>
      </c>
      <c r="G1540" s="275">
        <f t="shared" si="366"/>
        <v>0</v>
      </c>
      <c r="H1540" s="276">
        <f>SUM(H1541:H1547)</f>
        <v>0</v>
      </c>
      <c r="I1540" s="274">
        <f t="shared" si="366"/>
        <v>0</v>
      </c>
      <c r="J1540" s="275">
        <f t="shared" si="366"/>
        <v>0</v>
      </c>
      <c r="K1540" s="276">
        <f t="shared" si="366"/>
        <v>0</v>
      </c>
      <c r="L1540" s="310">
        <f t="shared" si="366"/>
        <v>0</v>
      </c>
      <c r="M1540" s="12" t="str">
        <f t="shared" si="358"/>
        <v/>
      </c>
      <c r="N1540" s="13"/>
    </row>
    <row r="1541" spans="1:14" hidden="1">
      <c r="A1541" s="23">
        <v>505</v>
      </c>
      <c r="B1541" s="366"/>
      <c r="C1541" s="367">
        <v>5201</v>
      </c>
      <c r="D1541" s="368" t="s">
        <v>249</v>
      </c>
      <c r="E1541" s="281">
        <f t="shared" ref="E1541:E1547" si="367">F1541+G1541+H1541</f>
        <v>0</v>
      </c>
      <c r="F1541" s="152"/>
      <c r="G1541" s="153"/>
      <c r="H1541" s="1418"/>
      <c r="I1541" s="152"/>
      <c r="J1541" s="153"/>
      <c r="K1541" s="1418"/>
      <c r="L1541" s="281">
        <f t="shared" ref="L1541:L1547" si="368">I1541+J1541+K1541</f>
        <v>0</v>
      </c>
      <c r="M1541" s="12" t="str">
        <f t="shared" si="358"/>
        <v/>
      </c>
      <c r="N1541" s="13"/>
    </row>
    <row r="1542" spans="1:14" hidden="1">
      <c r="A1542" s="23">
        <v>510</v>
      </c>
      <c r="B1542" s="366"/>
      <c r="C1542" s="369">
        <v>5202</v>
      </c>
      <c r="D1542" s="370" t="s">
        <v>250</v>
      </c>
      <c r="E1542" s="295">
        <f t="shared" si="367"/>
        <v>0</v>
      </c>
      <c r="F1542" s="158"/>
      <c r="G1542" s="159"/>
      <c r="H1542" s="1420"/>
      <c r="I1542" s="158"/>
      <c r="J1542" s="159"/>
      <c r="K1542" s="1420"/>
      <c r="L1542" s="295">
        <f t="shared" si="368"/>
        <v>0</v>
      </c>
      <c r="M1542" s="12" t="str">
        <f t="shared" si="358"/>
        <v/>
      </c>
      <c r="N1542" s="13"/>
    </row>
    <row r="1543" spans="1:14" hidden="1">
      <c r="A1543" s="23">
        <v>515</v>
      </c>
      <c r="B1543" s="366"/>
      <c r="C1543" s="369">
        <v>5203</v>
      </c>
      <c r="D1543" s="370" t="s">
        <v>618</v>
      </c>
      <c r="E1543" s="295">
        <f t="shared" si="367"/>
        <v>0</v>
      </c>
      <c r="F1543" s="158"/>
      <c r="G1543" s="159"/>
      <c r="H1543" s="1420"/>
      <c r="I1543" s="158"/>
      <c r="J1543" s="159"/>
      <c r="K1543" s="1420"/>
      <c r="L1543" s="295">
        <f t="shared" si="368"/>
        <v>0</v>
      </c>
      <c r="M1543" s="12" t="str">
        <f t="shared" si="358"/>
        <v/>
      </c>
      <c r="N1543" s="13"/>
    </row>
    <row r="1544" spans="1:14" hidden="1">
      <c r="A1544" s="23">
        <v>520</v>
      </c>
      <c r="B1544" s="366"/>
      <c r="C1544" s="369">
        <v>5204</v>
      </c>
      <c r="D1544" s="370" t="s">
        <v>619</v>
      </c>
      <c r="E1544" s="295">
        <f t="shared" si="367"/>
        <v>0</v>
      </c>
      <c r="F1544" s="158"/>
      <c r="G1544" s="159"/>
      <c r="H1544" s="1420"/>
      <c r="I1544" s="158"/>
      <c r="J1544" s="159"/>
      <c r="K1544" s="1420"/>
      <c r="L1544" s="295">
        <f t="shared" si="368"/>
        <v>0</v>
      </c>
      <c r="M1544" s="12" t="str">
        <f t="shared" si="358"/>
        <v/>
      </c>
      <c r="N1544" s="13"/>
    </row>
    <row r="1545" spans="1:14" hidden="1">
      <c r="A1545" s="23">
        <v>525</v>
      </c>
      <c r="B1545" s="366"/>
      <c r="C1545" s="369">
        <v>5205</v>
      </c>
      <c r="D1545" s="370" t="s">
        <v>620</v>
      </c>
      <c r="E1545" s="295">
        <f t="shared" si="367"/>
        <v>0</v>
      </c>
      <c r="F1545" s="158"/>
      <c r="G1545" s="159"/>
      <c r="H1545" s="1420"/>
      <c r="I1545" s="158"/>
      <c r="J1545" s="159"/>
      <c r="K1545" s="1420"/>
      <c r="L1545" s="295">
        <f t="shared" si="368"/>
        <v>0</v>
      </c>
      <c r="M1545" s="12" t="str">
        <f t="shared" si="358"/>
        <v/>
      </c>
      <c r="N1545" s="13"/>
    </row>
    <row r="1546" spans="1:14" hidden="1">
      <c r="A1546" s="22">
        <v>635</v>
      </c>
      <c r="B1546" s="366"/>
      <c r="C1546" s="369">
        <v>5206</v>
      </c>
      <c r="D1546" s="370" t="s">
        <v>621</v>
      </c>
      <c r="E1546" s="295">
        <f t="shared" si="367"/>
        <v>0</v>
      </c>
      <c r="F1546" s="158"/>
      <c r="G1546" s="159"/>
      <c r="H1546" s="1420"/>
      <c r="I1546" s="158"/>
      <c r="J1546" s="159"/>
      <c r="K1546" s="1420"/>
      <c r="L1546" s="295">
        <f t="shared" si="368"/>
        <v>0</v>
      </c>
      <c r="M1546" s="12" t="str">
        <f t="shared" si="358"/>
        <v/>
      </c>
      <c r="N1546" s="13"/>
    </row>
    <row r="1547" spans="1:14" hidden="1">
      <c r="A1547" s="23">
        <v>640</v>
      </c>
      <c r="B1547" s="366"/>
      <c r="C1547" s="371">
        <v>5219</v>
      </c>
      <c r="D1547" s="372" t="s">
        <v>622</v>
      </c>
      <c r="E1547" s="287">
        <f t="shared" si="367"/>
        <v>0</v>
      </c>
      <c r="F1547" s="173"/>
      <c r="G1547" s="174"/>
      <c r="H1547" s="1421"/>
      <c r="I1547" s="173"/>
      <c r="J1547" s="174"/>
      <c r="K1547" s="1421"/>
      <c r="L1547" s="287">
        <f t="shared" si="368"/>
        <v>0</v>
      </c>
      <c r="M1547" s="12" t="str">
        <f t="shared" si="358"/>
        <v/>
      </c>
      <c r="N1547" s="13"/>
    </row>
    <row r="1548" spans="1:14" hidden="1">
      <c r="A1548" s="23">
        <v>645</v>
      </c>
      <c r="B1548" s="365">
        <v>5300</v>
      </c>
      <c r="C1548" s="1854" t="s">
        <v>623</v>
      </c>
      <c r="D1548" s="1855"/>
      <c r="E1548" s="310">
        <f t="shared" ref="E1548:L1548" si="369">SUM(E1549:E1550)</f>
        <v>0</v>
      </c>
      <c r="F1548" s="274">
        <f t="shared" si="369"/>
        <v>0</v>
      </c>
      <c r="G1548" s="275">
        <f t="shared" si="369"/>
        <v>0</v>
      </c>
      <c r="H1548" s="276">
        <f>SUM(H1549:H1550)</f>
        <v>0</v>
      </c>
      <c r="I1548" s="274">
        <f t="shared" si="369"/>
        <v>0</v>
      </c>
      <c r="J1548" s="275">
        <f t="shared" si="369"/>
        <v>0</v>
      </c>
      <c r="K1548" s="276">
        <f t="shared" si="369"/>
        <v>0</v>
      </c>
      <c r="L1548" s="310">
        <f t="shared" si="369"/>
        <v>0</v>
      </c>
      <c r="M1548" s="12" t="str">
        <f t="shared" si="358"/>
        <v/>
      </c>
      <c r="N1548" s="13"/>
    </row>
    <row r="1549" spans="1:14" hidden="1">
      <c r="A1549" s="23">
        <v>650</v>
      </c>
      <c r="B1549" s="366"/>
      <c r="C1549" s="367">
        <v>5301</v>
      </c>
      <c r="D1549" s="368" t="s">
        <v>307</v>
      </c>
      <c r="E1549" s="281">
        <f>F1549+G1549+H1549</f>
        <v>0</v>
      </c>
      <c r="F1549" s="152"/>
      <c r="G1549" s="153"/>
      <c r="H1549" s="1418"/>
      <c r="I1549" s="152"/>
      <c r="J1549" s="153"/>
      <c r="K1549" s="1418"/>
      <c r="L1549" s="281">
        <f>I1549+J1549+K1549</f>
        <v>0</v>
      </c>
      <c r="M1549" s="12" t="str">
        <f t="shared" si="358"/>
        <v/>
      </c>
      <c r="N1549" s="13"/>
    </row>
    <row r="1550" spans="1:14" hidden="1">
      <c r="A1550" s="22">
        <v>655</v>
      </c>
      <c r="B1550" s="366"/>
      <c r="C1550" s="371">
        <v>5309</v>
      </c>
      <c r="D1550" s="372" t="s">
        <v>624</v>
      </c>
      <c r="E1550" s="287">
        <f>F1550+G1550+H1550</f>
        <v>0</v>
      </c>
      <c r="F1550" s="173"/>
      <c r="G1550" s="174"/>
      <c r="H1550" s="1421"/>
      <c r="I1550" s="173"/>
      <c r="J1550" s="174"/>
      <c r="K1550" s="1421"/>
      <c r="L1550" s="287">
        <f>I1550+J1550+K1550</f>
        <v>0</v>
      </c>
      <c r="M1550" s="12" t="str">
        <f t="shared" si="358"/>
        <v/>
      </c>
      <c r="N1550" s="13"/>
    </row>
    <row r="1551" spans="1:14" hidden="1">
      <c r="A1551" s="22">
        <v>665</v>
      </c>
      <c r="B1551" s="365">
        <v>5400</v>
      </c>
      <c r="C1551" s="1854" t="s">
        <v>685</v>
      </c>
      <c r="D1551" s="1855"/>
      <c r="E1551" s="310">
        <f>F1551+G1551+H1551</f>
        <v>0</v>
      </c>
      <c r="F1551" s="1422"/>
      <c r="G1551" s="1423"/>
      <c r="H1551" s="1424"/>
      <c r="I1551" s="1422"/>
      <c r="J1551" s="1423"/>
      <c r="K1551" s="1424"/>
      <c r="L1551" s="310">
        <f>I1551+J1551+K1551</f>
        <v>0</v>
      </c>
      <c r="M1551" s="12" t="str">
        <f t="shared" si="358"/>
        <v/>
      </c>
      <c r="N1551" s="13"/>
    </row>
    <row r="1552" spans="1:14" hidden="1">
      <c r="A1552" s="22">
        <v>675</v>
      </c>
      <c r="B1552" s="272">
        <v>5500</v>
      </c>
      <c r="C1552" s="1856" t="s">
        <v>686</v>
      </c>
      <c r="D1552" s="1857"/>
      <c r="E1552" s="310">
        <f t="shared" ref="E1552:L1552" si="370">SUM(E1553:E1556)</f>
        <v>0</v>
      </c>
      <c r="F1552" s="274">
        <f t="shared" si="370"/>
        <v>0</v>
      </c>
      <c r="G1552" s="275">
        <f t="shared" si="370"/>
        <v>0</v>
      </c>
      <c r="H1552" s="276">
        <f>SUM(H1553:H1556)</f>
        <v>0</v>
      </c>
      <c r="I1552" s="274">
        <f t="shared" si="370"/>
        <v>0</v>
      </c>
      <c r="J1552" s="275">
        <f t="shared" si="370"/>
        <v>0</v>
      </c>
      <c r="K1552" s="276">
        <f t="shared" si="370"/>
        <v>0</v>
      </c>
      <c r="L1552" s="310">
        <f t="shared" si="370"/>
        <v>0</v>
      </c>
      <c r="M1552" s="12" t="str">
        <f t="shared" si="358"/>
        <v/>
      </c>
      <c r="N1552" s="13"/>
    </row>
    <row r="1553" spans="1:14" hidden="1">
      <c r="A1553" s="22">
        <v>685</v>
      </c>
      <c r="B1553" s="362"/>
      <c r="C1553" s="279">
        <v>5501</v>
      </c>
      <c r="D1553" s="311" t="s">
        <v>687</v>
      </c>
      <c r="E1553" s="281">
        <f>F1553+G1553+H1553</f>
        <v>0</v>
      </c>
      <c r="F1553" s="152"/>
      <c r="G1553" s="153"/>
      <c r="H1553" s="1418"/>
      <c r="I1553" s="152"/>
      <c r="J1553" s="153"/>
      <c r="K1553" s="1418"/>
      <c r="L1553" s="281">
        <f>I1553+J1553+K1553</f>
        <v>0</v>
      </c>
      <c r="M1553" s="12" t="str">
        <f t="shared" si="358"/>
        <v/>
      </c>
      <c r="N1553" s="13"/>
    </row>
    <row r="1554" spans="1:14" hidden="1">
      <c r="A1554" s="23">
        <v>690</v>
      </c>
      <c r="B1554" s="362"/>
      <c r="C1554" s="293">
        <v>5502</v>
      </c>
      <c r="D1554" s="294" t="s">
        <v>688</v>
      </c>
      <c r="E1554" s="295">
        <f>F1554+G1554+H1554</f>
        <v>0</v>
      </c>
      <c r="F1554" s="158"/>
      <c r="G1554" s="159"/>
      <c r="H1554" s="1420"/>
      <c r="I1554" s="158"/>
      <c r="J1554" s="159"/>
      <c r="K1554" s="1420"/>
      <c r="L1554" s="295">
        <f>I1554+J1554+K1554</f>
        <v>0</v>
      </c>
      <c r="M1554" s="12" t="str">
        <f t="shared" si="358"/>
        <v/>
      </c>
      <c r="N1554" s="13"/>
    </row>
    <row r="1555" spans="1:14" hidden="1">
      <c r="A1555" s="23">
        <v>695</v>
      </c>
      <c r="B1555" s="362"/>
      <c r="C1555" s="293">
        <v>5503</v>
      </c>
      <c r="D1555" s="363" t="s">
        <v>689</v>
      </c>
      <c r="E1555" s="295">
        <f>F1555+G1555+H1555</f>
        <v>0</v>
      </c>
      <c r="F1555" s="158"/>
      <c r="G1555" s="159"/>
      <c r="H1555" s="1420"/>
      <c r="I1555" s="158"/>
      <c r="J1555" s="159"/>
      <c r="K1555" s="1420"/>
      <c r="L1555" s="295">
        <f>I1555+J1555+K1555</f>
        <v>0</v>
      </c>
      <c r="M1555" s="12" t="str">
        <f t="shared" si="358"/>
        <v/>
      </c>
      <c r="N1555" s="13"/>
    </row>
    <row r="1556" spans="1:14" hidden="1">
      <c r="A1556" s="22">
        <v>700</v>
      </c>
      <c r="B1556" s="362"/>
      <c r="C1556" s="285">
        <v>5504</v>
      </c>
      <c r="D1556" s="339" t="s">
        <v>690</v>
      </c>
      <c r="E1556" s="287">
        <f>F1556+G1556+H1556</f>
        <v>0</v>
      </c>
      <c r="F1556" s="173"/>
      <c r="G1556" s="174"/>
      <c r="H1556" s="1421"/>
      <c r="I1556" s="173"/>
      <c r="J1556" s="174"/>
      <c r="K1556" s="1421"/>
      <c r="L1556" s="287">
        <f>I1556+J1556+K1556</f>
        <v>0</v>
      </c>
      <c r="M1556" s="12" t="str">
        <f t="shared" si="358"/>
        <v/>
      </c>
      <c r="N1556" s="13"/>
    </row>
    <row r="1557" spans="1:14" hidden="1">
      <c r="A1557" s="22">
        <v>710</v>
      </c>
      <c r="B1557" s="365">
        <v>5700</v>
      </c>
      <c r="C1557" s="1858" t="s">
        <v>914</v>
      </c>
      <c r="D1557" s="1859"/>
      <c r="E1557" s="310">
        <f>SUM(E1558:E1560)</f>
        <v>0</v>
      </c>
      <c r="F1557" s="1471">
        <v>0</v>
      </c>
      <c r="G1557" s="1471">
        <v>0</v>
      </c>
      <c r="H1557" s="1471">
        <v>0</v>
      </c>
      <c r="I1557" s="1471">
        <v>0</v>
      </c>
      <c r="J1557" s="1471">
        <v>0</v>
      </c>
      <c r="K1557" s="1471">
        <v>0</v>
      </c>
      <c r="L1557" s="310">
        <f>SUM(L1558:L1560)</f>
        <v>0</v>
      </c>
      <c r="M1557" s="12" t="str">
        <f t="shared" si="358"/>
        <v/>
      </c>
      <c r="N1557" s="13"/>
    </row>
    <row r="1558" spans="1:14" hidden="1">
      <c r="A1558" s="23">
        <v>715</v>
      </c>
      <c r="B1558" s="366"/>
      <c r="C1558" s="367">
        <v>5701</v>
      </c>
      <c r="D1558" s="368" t="s">
        <v>691</v>
      </c>
      <c r="E1558" s="281">
        <f>F1558+G1558+H1558</f>
        <v>0</v>
      </c>
      <c r="F1558" s="1472">
        <v>0</v>
      </c>
      <c r="G1558" s="1472">
        <v>0</v>
      </c>
      <c r="H1558" s="1473">
        <v>0</v>
      </c>
      <c r="I1558" s="1771">
        <v>0</v>
      </c>
      <c r="J1558" s="1472">
        <v>0</v>
      </c>
      <c r="K1558" s="1472">
        <v>0</v>
      </c>
      <c r="L1558" s="281">
        <f>I1558+J1558+K1558</f>
        <v>0</v>
      </c>
      <c r="M1558" s="12" t="str">
        <f t="shared" si="358"/>
        <v/>
      </c>
      <c r="N1558" s="13"/>
    </row>
    <row r="1559" spans="1:14" hidden="1">
      <c r="A1559" s="23">
        <v>720</v>
      </c>
      <c r="B1559" s="366"/>
      <c r="C1559" s="373">
        <v>5702</v>
      </c>
      <c r="D1559" s="374" t="s">
        <v>692</v>
      </c>
      <c r="E1559" s="314">
        <f>F1559+G1559+H1559</f>
        <v>0</v>
      </c>
      <c r="F1559" s="1472">
        <v>0</v>
      </c>
      <c r="G1559" s="1472">
        <v>0</v>
      </c>
      <c r="H1559" s="1473">
        <v>0</v>
      </c>
      <c r="I1559" s="1771">
        <v>0</v>
      </c>
      <c r="J1559" s="1472">
        <v>0</v>
      </c>
      <c r="K1559" s="1472">
        <v>0</v>
      </c>
      <c r="L1559" s="314">
        <f>I1559+J1559+K1559</f>
        <v>0</v>
      </c>
      <c r="M1559" s="12" t="str">
        <f t="shared" si="358"/>
        <v/>
      </c>
      <c r="N1559" s="13"/>
    </row>
    <row r="1560" spans="1:14" hidden="1">
      <c r="A1560" s="23">
        <v>725</v>
      </c>
      <c r="B1560" s="292"/>
      <c r="C1560" s="375">
        <v>4071</v>
      </c>
      <c r="D1560" s="376" t="s">
        <v>693</v>
      </c>
      <c r="E1560" s="377">
        <f>F1560+G1560+H1560</f>
        <v>0</v>
      </c>
      <c r="F1560" s="1472">
        <v>0</v>
      </c>
      <c r="G1560" s="1472">
        <v>0</v>
      </c>
      <c r="H1560" s="1473">
        <v>0</v>
      </c>
      <c r="I1560" s="1771">
        <v>0</v>
      </c>
      <c r="J1560" s="1472">
        <v>0</v>
      </c>
      <c r="K1560" s="1472">
        <v>0</v>
      </c>
      <c r="L1560" s="377">
        <f>I1560+J1560+K1560</f>
        <v>0</v>
      </c>
      <c r="M1560" s="12" t="str">
        <f t="shared" si="358"/>
        <v/>
      </c>
      <c r="N1560" s="13"/>
    </row>
    <row r="1561" spans="1:14" hidden="1">
      <c r="A1561" s="23">
        <v>730</v>
      </c>
      <c r="B1561" s="582"/>
      <c r="C1561" s="1860" t="s">
        <v>694</v>
      </c>
      <c r="D1561" s="1861"/>
      <c r="E1561" s="1438"/>
      <c r="F1561" s="1438"/>
      <c r="G1561" s="1438"/>
      <c r="H1561" s="1438"/>
      <c r="I1561" s="1438"/>
      <c r="J1561" s="1438"/>
      <c r="K1561" s="1438"/>
      <c r="L1561" s="1439"/>
      <c r="M1561" s="12" t="str">
        <f t="shared" si="358"/>
        <v/>
      </c>
      <c r="N1561" s="13"/>
    </row>
    <row r="1562" spans="1:14" hidden="1">
      <c r="A1562" s="23">
        <v>735</v>
      </c>
      <c r="B1562" s="381">
        <v>98</v>
      </c>
      <c r="C1562" s="1860" t="s">
        <v>694</v>
      </c>
      <c r="D1562" s="1861"/>
      <c r="E1562" s="382">
        <f>F1562+G1562+H1562</f>
        <v>0</v>
      </c>
      <c r="F1562" s="1429"/>
      <c r="G1562" s="1430"/>
      <c r="H1562" s="1431"/>
      <c r="I1562" s="1461">
        <v>0</v>
      </c>
      <c r="J1562" s="1462">
        <v>0</v>
      </c>
      <c r="K1562" s="1463">
        <v>0</v>
      </c>
      <c r="L1562" s="382">
        <f>I1562+J1562+K1562</f>
        <v>0</v>
      </c>
      <c r="M1562" s="12" t="str">
        <f t="shared" si="358"/>
        <v/>
      </c>
      <c r="N1562" s="13"/>
    </row>
    <row r="1563" spans="1:14" hidden="1">
      <c r="A1563" s="23">
        <v>740</v>
      </c>
      <c r="B1563" s="1433"/>
      <c r="C1563" s="1434"/>
      <c r="D1563" s="1435"/>
      <c r="E1563" s="269"/>
      <c r="F1563" s="269"/>
      <c r="G1563" s="269"/>
      <c r="H1563" s="269"/>
      <c r="I1563" s="269"/>
      <c r="J1563" s="269"/>
      <c r="K1563" s="269"/>
      <c r="L1563" s="270"/>
      <c r="M1563" s="12" t="str">
        <f t="shared" si="358"/>
        <v/>
      </c>
      <c r="N1563" s="13"/>
    </row>
    <row r="1564" spans="1:14" hidden="1">
      <c r="A1564" s="23">
        <v>745</v>
      </c>
      <c r="B1564" s="1436"/>
      <c r="C1564" s="111"/>
      <c r="D1564" s="1437"/>
      <c r="E1564" s="218"/>
      <c r="F1564" s="218"/>
      <c r="G1564" s="218"/>
      <c r="H1564" s="218"/>
      <c r="I1564" s="218"/>
      <c r="J1564" s="218"/>
      <c r="K1564" s="218"/>
      <c r="L1564" s="389"/>
      <c r="M1564" s="12" t="str">
        <f t="shared" si="358"/>
        <v/>
      </c>
      <c r="N1564" s="13"/>
    </row>
    <row r="1565" spans="1:14" hidden="1">
      <c r="A1565" s="22">
        <v>750</v>
      </c>
      <c r="B1565" s="1436"/>
      <c r="C1565" s="111"/>
      <c r="D1565" s="1437"/>
      <c r="E1565" s="218"/>
      <c r="F1565" s="218"/>
      <c r="G1565" s="218"/>
      <c r="H1565" s="218"/>
      <c r="I1565" s="218"/>
      <c r="J1565" s="218"/>
      <c r="K1565" s="218"/>
      <c r="L1565" s="389"/>
      <c r="M1565" s="12" t="str">
        <f t="shared" si="358"/>
        <v/>
      </c>
      <c r="N1565" s="13"/>
    </row>
    <row r="1566" spans="1:14" ht="16.5" hidden="1" thickBot="1">
      <c r="A1566" s="23">
        <v>755</v>
      </c>
      <c r="B1566" s="1464"/>
      <c r="C1566" s="393" t="s">
        <v>741</v>
      </c>
      <c r="D1566" s="1432">
        <f>+B1566</f>
        <v>0</v>
      </c>
      <c r="E1566" s="395">
        <f t="shared" ref="E1566:L1566" si="371">SUM(E1451,E1454,E1460,E1468,E1469,E1487,E1491,E1497,E1500,E1501,E1502,E1503,E1504,E1513,E1519,E1520,E1521,E1522,E1529,E1533,E1534,E1535,E1536,E1539,E1540,E1548,E1551,E1552,E1557)+E1562</f>
        <v>0</v>
      </c>
      <c r="F1566" s="396">
        <f t="shared" si="371"/>
        <v>0</v>
      </c>
      <c r="G1566" s="397">
        <f t="shared" si="371"/>
        <v>0</v>
      </c>
      <c r="H1566" s="398">
        <f t="shared" si="371"/>
        <v>0</v>
      </c>
      <c r="I1566" s="396">
        <f t="shared" si="371"/>
        <v>0</v>
      </c>
      <c r="J1566" s="397">
        <f t="shared" si="371"/>
        <v>0</v>
      </c>
      <c r="K1566" s="398">
        <f t="shared" si="371"/>
        <v>0</v>
      </c>
      <c r="L1566" s="395">
        <f t="shared" si="371"/>
        <v>0</v>
      </c>
      <c r="M1566" s="12" t="str">
        <f>(IF($E1566&lt;&gt;0,$M$2,IF($L1566&lt;&gt;0,$M$2,"")))</f>
        <v/>
      </c>
      <c r="N1566" s="73" t="str">
        <f>LEFT(C1448,1)</f>
        <v>2</v>
      </c>
    </row>
    <row r="1567" spans="1:14" hidden="1">
      <c r="A1567" s="23">
        <v>760</v>
      </c>
      <c r="B1567" s="79" t="s">
        <v>120</v>
      </c>
      <c r="C1567" s="1"/>
      <c r="L1567" s="6"/>
      <c r="M1567" s="7" t="str">
        <f>(IF($E1566&lt;&gt;0,$M$2,IF($L1566&lt;&gt;0,$M$2,"")))</f>
        <v/>
      </c>
    </row>
    <row r="1568" spans="1:14" hidden="1">
      <c r="A1568" s="22">
        <v>765</v>
      </c>
      <c r="B1568" s="1367"/>
      <c r="C1568" s="1367"/>
      <c r="D1568" s="1368"/>
      <c r="E1568" s="1367"/>
      <c r="F1568" s="1367"/>
      <c r="G1568" s="1367"/>
      <c r="H1568" s="1367"/>
      <c r="I1568" s="1367"/>
      <c r="J1568" s="1367"/>
      <c r="K1568" s="1367"/>
      <c r="L1568" s="1369"/>
      <c r="M1568" s="7" t="str">
        <f>(IF($E1566&lt;&gt;0,$M$2,IF($L1566&lt;&gt;0,$M$2,"")))</f>
        <v/>
      </c>
    </row>
    <row r="1569" spans="1:14" ht="18.75" hidden="1">
      <c r="A1569" s="22">
        <v>775</v>
      </c>
      <c r="B1569" s="65"/>
      <c r="C1569" s="65"/>
      <c r="D1569" s="65"/>
      <c r="E1569" s="65"/>
      <c r="F1569" s="65"/>
      <c r="G1569" s="65"/>
      <c r="H1569" s="65"/>
      <c r="I1569" s="65"/>
      <c r="J1569" s="65"/>
      <c r="K1569" s="65"/>
      <c r="L1569" s="77"/>
      <c r="M1569" s="74" t="str">
        <f>(IF(E1564&lt;&gt;0,$G$2,IF(L1564&lt;&gt;0,$G$2,"")))</f>
        <v/>
      </c>
      <c r="N1569" s="65"/>
    </row>
    <row r="1570" spans="1:14" hidden="1">
      <c r="A1570" s="23">
        <v>780</v>
      </c>
      <c r="B1570" s="6"/>
      <c r="C1570" s="6"/>
      <c r="D1570" s="521"/>
      <c r="E1570" s="38"/>
      <c r="F1570" s="38"/>
      <c r="G1570" s="38"/>
      <c r="H1570" s="38"/>
      <c r="I1570" s="38"/>
      <c r="J1570" s="38"/>
      <c r="K1570" s="38"/>
      <c r="L1570" s="38"/>
      <c r="M1570" s="7" t="str">
        <f>(IF($E1703&lt;&gt;0,$M$2,IF($L1703&lt;&gt;0,$M$2,"")))</f>
        <v/>
      </c>
    </row>
    <row r="1571" spans="1:14" hidden="1">
      <c r="A1571" s="23">
        <v>785</v>
      </c>
      <c r="B1571" s="6"/>
      <c r="C1571" s="1365"/>
      <c r="D1571" s="1366"/>
      <c r="E1571" s="38"/>
      <c r="F1571" s="38"/>
      <c r="G1571" s="38"/>
      <c r="H1571" s="38"/>
      <c r="I1571" s="38"/>
      <c r="J1571" s="38"/>
      <c r="K1571" s="38"/>
      <c r="L1571" s="38"/>
      <c r="M1571" s="7" t="str">
        <f>(IF($E1703&lt;&gt;0,$M$2,IF($L1703&lt;&gt;0,$M$2,"")))</f>
        <v/>
      </c>
    </row>
    <row r="1572" spans="1:14" hidden="1">
      <c r="A1572" s="23">
        <v>790</v>
      </c>
      <c r="B1572" s="1870" t="str">
        <f>$B$7</f>
        <v>ОТЧЕТНИ ДАННИ ПО ЕБК ЗА ИЗПЪЛНЕНИЕТО НА БЮДЖЕТА</v>
      </c>
      <c r="C1572" s="1871"/>
      <c r="D1572" s="1871"/>
      <c r="E1572" s="242"/>
      <c r="F1572" s="242"/>
      <c r="G1572" s="237"/>
      <c r="H1572" s="237"/>
      <c r="I1572" s="237"/>
      <c r="J1572" s="237"/>
      <c r="K1572" s="237"/>
      <c r="L1572" s="237"/>
      <c r="M1572" s="7" t="str">
        <f>(IF($E1703&lt;&gt;0,$M$2,IF($L1703&lt;&gt;0,$M$2,"")))</f>
        <v/>
      </c>
    </row>
    <row r="1573" spans="1:14" hidden="1">
      <c r="A1573" s="23">
        <v>795</v>
      </c>
      <c r="B1573" s="228"/>
      <c r="C1573" s="391"/>
      <c r="D1573" s="400"/>
      <c r="E1573" s="406" t="s">
        <v>464</v>
      </c>
      <c r="F1573" s="406" t="s">
        <v>835</v>
      </c>
      <c r="G1573" s="237"/>
      <c r="H1573" s="1362" t="s">
        <v>1251</v>
      </c>
      <c r="I1573" s="1363"/>
      <c r="J1573" s="1364"/>
      <c r="K1573" s="237"/>
      <c r="L1573" s="237"/>
      <c r="M1573" s="7" t="str">
        <f>(IF($E1703&lt;&gt;0,$M$2,IF($L1703&lt;&gt;0,$M$2,"")))</f>
        <v/>
      </c>
    </row>
    <row r="1574" spans="1:14" ht="18.75" hidden="1">
      <c r="A1574" s="22">
        <v>805</v>
      </c>
      <c r="B1574" s="1872" t="str">
        <f>$B$9</f>
        <v>ДГ ЩАСТЛИВО ДЕТСТВО</v>
      </c>
      <c r="C1574" s="1873"/>
      <c r="D1574" s="1874"/>
      <c r="E1574" s="115">
        <f>$E$9</f>
        <v>43831</v>
      </c>
      <c r="F1574" s="226" t="str">
        <f>$F$9</f>
        <v>30.06.2020</v>
      </c>
      <c r="G1574" s="237"/>
      <c r="H1574" s="237"/>
      <c r="I1574" s="237"/>
      <c r="J1574" s="237"/>
      <c r="K1574" s="237"/>
      <c r="L1574" s="237"/>
      <c r="M1574" s="7" t="str">
        <f>(IF($E1703&lt;&gt;0,$M$2,IF($L1703&lt;&gt;0,$M$2,"")))</f>
        <v/>
      </c>
    </row>
    <row r="1575" spans="1:14" hidden="1">
      <c r="A1575" s="23">
        <v>810</v>
      </c>
      <c r="B1575" s="227" t="str">
        <f>$B$10</f>
        <v>(наименование на разпоредителя с бюджет)</v>
      </c>
      <c r="C1575" s="228"/>
      <c r="D1575" s="229"/>
      <c r="E1575" s="237"/>
      <c r="F1575" s="237"/>
      <c r="G1575" s="237"/>
      <c r="H1575" s="237"/>
      <c r="I1575" s="237"/>
      <c r="J1575" s="237"/>
      <c r="K1575" s="237"/>
      <c r="L1575" s="237"/>
      <c r="M1575" s="7" t="str">
        <f>(IF($E1703&lt;&gt;0,$M$2,IF($L1703&lt;&gt;0,$M$2,"")))</f>
        <v/>
      </c>
    </row>
    <row r="1576" spans="1:14" hidden="1">
      <c r="A1576" s="23">
        <v>815</v>
      </c>
      <c r="B1576" s="227"/>
      <c r="C1576" s="228"/>
      <c r="D1576" s="229"/>
      <c r="E1576" s="237"/>
      <c r="F1576" s="237"/>
      <c r="G1576" s="237"/>
      <c r="H1576" s="237"/>
      <c r="I1576" s="237"/>
      <c r="J1576" s="237"/>
      <c r="K1576" s="237"/>
      <c r="L1576" s="237"/>
      <c r="M1576" s="7" t="str">
        <f>(IF($E1703&lt;&gt;0,$M$2,IF($L1703&lt;&gt;0,$M$2,"")))</f>
        <v/>
      </c>
    </row>
    <row r="1577" spans="1:14" ht="19.5" hidden="1">
      <c r="A1577" s="28">
        <v>525</v>
      </c>
      <c r="B1577" s="1875" t="str">
        <f>$B$12</f>
        <v>Раковски</v>
      </c>
      <c r="C1577" s="1876"/>
      <c r="D1577" s="1877"/>
      <c r="E1577" s="410" t="s">
        <v>890</v>
      </c>
      <c r="F1577" s="1360" t="str">
        <f>$F$12</f>
        <v>6611</v>
      </c>
      <c r="G1577" s="237"/>
      <c r="H1577" s="237"/>
      <c r="I1577" s="237"/>
      <c r="J1577" s="237"/>
      <c r="K1577" s="237"/>
      <c r="L1577" s="237"/>
      <c r="M1577" s="7" t="str">
        <f>(IF($E1703&lt;&gt;0,$M$2,IF($L1703&lt;&gt;0,$M$2,"")))</f>
        <v/>
      </c>
    </row>
    <row r="1578" spans="1:14" hidden="1">
      <c r="A1578" s="22">
        <v>820</v>
      </c>
      <c r="B1578" s="233" t="str">
        <f>$B$13</f>
        <v>(наименование на първостепенния разпоредител с бюджет)</v>
      </c>
      <c r="C1578" s="228"/>
      <c r="D1578" s="229"/>
      <c r="E1578" s="1361"/>
      <c r="F1578" s="242"/>
      <c r="G1578" s="237"/>
      <c r="H1578" s="237"/>
      <c r="I1578" s="237"/>
      <c r="J1578" s="237"/>
      <c r="K1578" s="237"/>
      <c r="L1578" s="237"/>
      <c r="M1578" s="7" t="str">
        <f>(IF($E1703&lt;&gt;0,$M$2,IF($L1703&lt;&gt;0,$M$2,"")))</f>
        <v/>
      </c>
    </row>
    <row r="1579" spans="1:14" ht="19.5" hidden="1">
      <c r="A1579" s="23">
        <v>821</v>
      </c>
      <c r="B1579" s="236"/>
      <c r="C1579" s="237"/>
      <c r="D1579" s="124" t="s">
        <v>891</v>
      </c>
      <c r="E1579" s="238">
        <f>$E$15</f>
        <v>0</v>
      </c>
      <c r="F1579" s="414" t="str">
        <f>$F$15</f>
        <v>БЮДЖЕТ</v>
      </c>
      <c r="G1579" s="218"/>
      <c r="H1579" s="218"/>
      <c r="I1579" s="218"/>
      <c r="J1579" s="218"/>
      <c r="K1579" s="218"/>
      <c r="L1579" s="218"/>
      <c r="M1579" s="7" t="str">
        <f>(IF($E1703&lt;&gt;0,$M$2,IF($L1703&lt;&gt;0,$M$2,"")))</f>
        <v/>
      </c>
    </row>
    <row r="1580" spans="1:14" hidden="1">
      <c r="A1580" s="23">
        <v>822</v>
      </c>
      <c r="B1580" s="228"/>
      <c r="C1580" s="391"/>
      <c r="D1580" s="400"/>
      <c r="E1580" s="237"/>
      <c r="F1580" s="409"/>
      <c r="G1580" s="409"/>
      <c r="H1580" s="409"/>
      <c r="I1580" s="409"/>
      <c r="J1580" s="409"/>
      <c r="K1580" s="409"/>
      <c r="L1580" s="1377" t="s">
        <v>465</v>
      </c>
      <c r="M1580" s="7" t="str">
        <f>(IF($E1703&lt;&gt;0,$M$2,IF($L1703&lt;&gt;0,$M$2,"")))</f>
        <v/>
      </c>
    </row>
    <row r="1581" spans="1:14" ht="24.95" hidden="1" customHeight="1">
      <c r="A1581" s="23">
        <v>823</v>
      </c>
      <c r="B1581" s="247"/>
      <c r="C1581" s="248"/>
      <c r="D1581" s="249" t="s">
        <v>712</v>
      </c>
      <c r="E1581" s="1878" t="s">
        <v>2108</v>
      </c>
      <c r="F1581" s="1879"/>
      <c r="G1581" s="1879"/>
      <c r="H1581" s="1880"/>
      <c r="I1581" s="1881" t="s">
        <v>2109</v>
      </c>
      <c r="J1581" s="1882"/>
      <c r="K1581" s="1882"/>
      <c r="L1581" s="1883"/>
      <c r="M1581" s="7" t="str">
        <f>(IF($E1703&lt;&gt;0,$M$2,IF($L1703&lt;&gt;0,$M$2,"")))</f>
        <v/>
      </c>
    </row>
    <row r="1582" spans="1:14" ht="54.95" hidden="1" customHeight="1" thickBot="1">
      <c r="A1582" s="23">
        <v>825</v>
      </c>
      <c r="B1582" s="250" t="s">
        <v>62</v>
      </c>
      <c r="C1582" s="251" t="s">
        <v>466</v>
      </c>
      <c r="D1582" s="252" t="s">
        <v>713</v>
      </c>
      <c r="E1582" s="1403" t="str">
        <f>$E$20</f>
        <v>Уточнен план                Общо</v>
      </c>
      <c r="F1582" s="1407" t="str">
        <f>$F$20</f>
        <v>държавни дейности</v>
      </c>
      <c r="G1582" s="1408" t="str">
        <f>$G$20</f>
        <v>местни дейности</v>
      </c>
      <c r="H1582" s="1409" t="str">
        <f>$H$20</f>
        <v>дофинансиране</v>
      </c>
      <c r="I1582" s="253" t="str">
        <f>$I$20</f>
        <v>държавни дейности -ОТЧЕТ</v>
      </c>
      <c r="J1582" s="254" t="str">
        <f>$J$20</f>
        <v>местни дейности - ОТЧЕТ</v>
      </c>
      <c r="K1582" s="255" t="str">
        <f>$K$20</f>
        <v>дофинансиране - ОТЧЕТ</v>
      </c>
      <c r="L1582" s="1735" t="str">
        <f>$L$20</f>
        <v>ОТЧЕТ                                    ОБЩО</v>
      </c>
      <c r="M1582" s="7" t="str">
        <f>(IF($E1703&lt;&gt;0,$M$2,IF($L1703&lt;&gt;0,$M$2,"")))</f>
        <v/>
      </c>
    </row>
    <row r="1583" spans="1:14" ht="18.75" hidden="1">
      <c r="A1583" s="23"/>
      <c r="B1583" s="258"/>
      <c r="C1583" s="259"/>
      <c r="D1583" s="260" t="s">
        <v>743</v>
      </c>
      <c r="E1583" s="1455" t="str">
        <f>$E$21</f>
        <v>(1)</v>
      </c>
      <c r="F1583" s="143" t="str">
        <f>$F$21</f>
        <v>(2)</v>
      </c>
      <c r="G1583" s="144" t="str">
        <f>$G$21</f>
        <v>(3)</v>
      </c>
      <c r="H1583" s="145" t="str">
        <f>$H$21</f>
        <v>(4)</v>
      </c>
      <c r="I1583" s="261" t="str">
        <f>$I$21</f>
        <v>(5)</v>
      </c>
      <c r="J1583" s="262" t="str">
        <f>$J$21</f>
        <v>(6)</v>
      </c>
      <c r="K1583" s="263" t="str">
        <f>$K$21</f>
        <v>(7)</v>
      </c>
      <c r="L1583" s="264" t="str">
        <f>$L$21</f>
        <v>(8)</v>
      </c>
      <c r="M1583" s="7" t="str">
        <f>(IF($E1703&lt;&gt;0,$M$2,IF($L1703&lt;&gt;0,$M$2,"")))</f>
        <v/>
      </c>
    </row>
    <row r="1584" spans="1:14" hidden="1">
      <c r="A1584" s="23"/>
      <c r="B1584" s="1451"/>
      <c r="C1584" s="1598" t="e">
        <f>VLOOKUP(D1584,OP_LIST2,2,FALSE)</f>
        <v>#N/A</v>
      </c>
      <c r="D1584" s="1458"/>
      <c r="E1584" s="389"/>
      <c r="F1584" s="1441"/>
      <c r="G1584" s="1442"/>
      <c r="H1584" s="1443"/>
      <c r="I1584" s="1441"/>
      <c r="J1584" s="1442"/>
      <c r="K1584" s="1443"/>
      <c r="L1584" s="1440"/>
      <c r="M1584" s="7" t="str">
        <f>(IF($E1703&lt;&gt;0,$M$2,IF($L1703&lt;&gt;0,$M$2,"")))</f>
        <v/>
      </c>
    </row>
    <row r="1585" spans="1:14" hidden="1">
      <c r="A1585" s="23"/>
      <c r="B1585" s="1454"/>
      <c r="C1585" s="1459">
        <f>VLOOKUP(D1586,EBK_DEIN2,2,FALSE)</f>
        <v>2285</v>
      </c>
      <c r="D1585" s="1458" t="s">
        <v>792</v>
      </c>
      <c r="E1585" s="389"/>
      <c r="F1585" s="1444"/>
      <c r="G1585" s="1445"/>
      <c r="H1585" s="1446"/>
      <c r="I1585" s="1444"/>
      <c r="J1585" s="1445"/>
      <c r="K1585" s="1446"/>
      <c r="L1585" s="1440"/>
      <c r="M1585" s="7" t="str">
        <f>(IF($E1703&lt;&gt;0,$M$2,IF($L1703&lt;&gt;0,$M$2,"")))</f>
        <v/>
      </c>
    </row>
    <row r="1586" spans="1:14" hidden="1">
      <c r="A1586" s="23"/>
      <c r="B1586" s="1450"/>
      <c r="C1586" s="1587">
        <f>+C1585</f>
        <v>2285</v>
      </c>
      <c r="D1586" s="1452" t="s">
        <v>440</v>
      </c>
      <c r="E1586" s="389"/>
      <c r="F1586" s="1444"/>
      <c r="G1586" s="1445"/>
      <c r="H1586" s="1446"/>
      <c r="I1586" s="1444"/>
      <c r="J1586" s="1445"/>
      <c r="K1586" s="1446"/>
      <c r="L1586" s="1440"/>
      <c r="M1586" s="7" t="str">
        <f>(IF($E1703&lt;&gt;0,$M$2,IF($L1703&lt;&gt;0,$M$2,"")))</f>
        <v/>
      </c>
    </row>
    <row r="1587" spans="1:14" hidden="1">
      <c r="A1587" s="23"/>
      <c r="B1587" s="1456"/>
      <c r="C1587" s="1453"/>
      <c r="D1587" s="1457" t="s">
        <v>714</v>
      </c>
      <c r="E1587" s="389"/>
      <c r="F1587" s="1447"/>
      <c r="G1587" s="1448"/>
      <c r="H1587" s="1449"/>
      <c r="I1587" s="1447"/>
      <c r="J1587" s="1448"/>
      <c r="K1587" s="1449"/>
      <c r="L1587" s="1440"/>
      <c r="M1587" s="7" t="str">
        <f>(IF($E1703&lt;&gt;0,$M$2,IF($L1703&lt;&gt;0,$M$2,"")))</f>
        <v/>
      </c>
    </row>
    <row r="1588" spans="1:14" hidden="1">
      <c r="A1588" s="23"/>
      <c r="B1588" s="272">
        <v>100</v>
      </c>
      <c r="C1588" s="1884" t="s">
        <v>744</v>
      </c>
      <c r="D1588" s="1885"/>
      <c r="E1588" s="273">
        <f t="shared" ref="E1588:L1588" si="372">SUM(E1589:E1590)</f>
        <v>0</v>
      </c>
      <c r="F1588" s="274">
        <f t="shared" si="372"/>
        <v>0</v>
      </c>
      <c r="G1588" s="275">
        <f t="shared" si="372"/>
        <v>0</v>
      </c>
      <c r="H1588" s="276">
        <f>SUM(H1589:H1590)</f>
        <v>0</v>
      </c>
      <c r="I1588" s="274">
        <f t="shared" si="372"/>
        <v>0</v>
      </c>
      <c r="J1588" s="275">
        <f t="shared" si="372"/>
        <v>0</v>
      </c>
      <c r="K1588" s="276">
        <f t="shared" si="372"/>
        <v>0</v>
      </c>
      <c r="L1588" s="273">
        <f t="shared" si="372"/>
        <v>0</v>
      </c>
      <c r="M1588" s="12" t="str">
        <f>(IF($E1588&lt;&gt;0,$M$2,IF($L1588&lt;&gt;0,$M$2,"")))</f>
        <v/>
      </c>
      <c r="N1588" s="13"/>
    </row>
    <row r="1589" spans="1:14" hidden="1">
      <c r="A1589" s="23"/>
      <c r="B1589" s="278"/>
      <c r="C1589" s="279">
        <v>101</v>
      </c>
      <c r="D1589" s="280" t="s">
        <v>745</v>
      </c>
      <c r="E1589" s="281">
        <f>F1589+G1589+H1589</f>
        <v>0</v>
      </c>
      <c r="F1589" s="152"/>
      <c r="G1589" s="153"/>
      <c r="H1589" s="1418"/>
      <c r="I1589" s="152"/>
      <c r="J1589" s="153"/>
      <c r="K1589" s="1418"/>
      <c r="L1589" s="281">
        <f>I1589+J1589+K1589</f>
        <v>0</v>
      </c>
      <c r="M1589" s="12" t="str">
        <f t="shared" ref="M1589:M1655" si="373">(IF($E1589&lt;&gt;0,$M$2,IF($L1589&lt;&gt;0,$M$2,"")))</f>
        <v/>
      </c>
      <c r="N1589" s="13"/>
    </row>
    <row r="1590" spans="1:14" hidden="1">
      <c r="A1590" s="10"/>
      <c r="B1590" s="278"/>
      <c r="C1590" s="285">
        <v>102</v>
      </c>
      <c r="D1590" s="286" t="s">
        <v>746</v>
      </c>
      <c r="E1590" s="287">
        <f>F1590+G1590+H1590</f>
        <v>0</v>
      </c>
      <c r="F1590" s="173"/>
      <c r="G1590" s="174"/>
      <c r="H1590" s="1421"/>
      <c r="I1590" s="173"/>
      <c r="J1590" s="174"/>
      <c r="K1590" s="1421"/>
      <c r="L1590" s="287">
        <f>I1590+J1590+K1590</f>
        <v>0</v>
      </c>
      <c r="M1590" s="12" t="str">
        <f t="shared" si="373"/>
        <v/>
      </c>
      <c r="N1590" s="13"/>
    </row>
    <row r="1591" spans="1:14" hidden="1">
      <c r="A1591" s="10"/>
      <c r="B1591" s="272">
        <v>200</v>
      </c>
      <c r="C1591" s="1864" t="s">
        <v>747</v>
      </c>
      <c r="D1591" s="1865"/>
      <c r="E1591" s="273">
        <f t="shared" ref="E1591:L1591" si="374">SUM(E1592:E1596)</f>
        <v>0</v>
      </c>
      <c r="F1591" s="274">
        <f t="shared" si="374"/>
        <v>0</v>
      </c>
      <c r="G1591" s="275">
        <f t="shared" si="374"/>
        <v>0</v>
      </c>
      <c r="H1591" s="276">
        <f>SUM(H1592:H1596)</f>
        <v>0</v>
      </c>
      <c r="I1591" s="274">
        <f t="shared" si="374"/>
        <v>0</v>
      </c>
      <c r="J1591" s="275">
        <f t="shared" si="374"/>
        <v>0</v>
      </c>
      <c r="K1591" s="276">
        <f t="shared" si="374"/>
        <v>0</v>
      </c>
      <c r="L1591" s="273">
        <f t="shared" si="374"/>
        <v>0</v>
      </c>
      <c r="M1591" s="12" t="str">
        <f t="shared" si="373"/>
        <v/>
      </c>
      <c r="N1591" s="13"/>
    </row>
    <row r="1592" spans="1:14" hidden="1">
      <c r="A1592" s="10"/>
      <c r="B1592" s="291"/>
      <c r="C1592" s="279">
        <v>201</v>
      </c>
      <c r="D1592" s="280" t="s">
        <v>748</v>
      </c>
      <c r="E1592" s="281">
        <f>F1592+G1592+H1592</f>
        <v>0</v>
      </c>
      <c r="F1592" s="152"/>
      <c r="G1592" s="153"/>
      <c r="H1592" s="1418"/>
      <c r="I1592" s="152"/>
      <c r="J1592" s="153"/>
      <c r="K1592" s="1418"/>
      <c r="L1592" s="281">
        <f>I1592+J1592+K1592</f>
        <v>0</v>
      </c>
      <c r="M1592" s="12" t="str">
        <f t="shared" si="373"/>
        <v/>
      </c>
      <c r="N1592" s="13"/>
    </row>
    <row r="1593" spans="1:14" hidden="1">
      <c r="A1593" s="10"/>
      <c r="B1593" s="292"/>
      <c r="C1593" s="293">
        <v>202</v>
      </c>
      <c r="D1593" s="294" t="s">
        <v>749</v>
      </c>
      <c r="E1593" s="295">
        <f>F1593+G1593+H1593</f>
        <v>0</v>
      </c>
      <c r="F1593" s="158"/>
      <c r="G1593" s="159"/>
      <c r="H1593" s="1420"/>
      <c r="I1593" s="158"/>
      <c r="J1593" s="159"/>
      <c r="K1593" s="1420"/>
      <c r="L1593" s="295">
        <f>I1593+J1593+K1593</f>
        <v>0</v>
      </c>
      <c r="M1593" s="12" t="str">
        <f t="shared" si="373"/>
        <v/>
      </c>
      <c r="N1593" s="13"/>
    </row>
    <row r="1594" spans="1:14" ht="31.5" hidden="1">
      <c r="A1594" s="10"/>
      <c r="B1594" s="299"/>
      <c r="C1594" s="293">
        <v>205</v>
      </c>
      <c r="D1594" s="294" t="s">
        <v>595</v>
      </c>
      <c r="E1594" s="295">
        <f>F1594+G1594+H1594</f>
        <v>0</v>
      </c>
      <c r="F1594" s="158"/>
      <c r="G1594" s="159"/>
      <c r="H1594" s="1420"/>
      <c r="I1594" s="158"/>
      <c r="J1594" s="159"/>
      <c r="K1594" s="1420"/>
      <c r="L1594" s="295">
        <f>I1594+J1594+K1594</f>
        <v>0</v>
      </c>
      <c r="M1594" s="12" t="str">
        <f t="shared" si="373"/>
        <v/>
      </c>
      <c r="N1594" s="13"/>
    </row>
    <row r="1595" spans="1:14" hidden="1">
      <c r="A1595" s="10"/>
      <c r="B1595" s="299"/>
      <c r="C1595" s="293">
        <v>208</v>
      </c>
      <c r="D1595" s="300" t="s">
        <v>596</v>
      </c>
      <c r="E1595" s="295">
        <f>F1595+G1595+H1595</f>
        <v>0</v>
      </c>
      <c r="F1595" s="158"/>
      <c r="G1595" s="159"/>
      <c r="H1595" s="1420"/>
      <c r="I1595" s="158"/>
      <c r="J1595" s="159"/>
      <c r="K1595" s="1420"/>
      <c r="L1595" s="295">
        <f>I1595+J1595+K1595</f>
        <v>0</v>
      </c>
      <c r="M1595" s="12" t="str">
        <f t="shared" si="373"/>
        <v/>
      </c>
      <c r="N1595" s="13"/>
    </row>
    <row r="1596" spans="1:14" hidden="1">
      <c r="A1596" s="10"/>
      <c r="B1596" s="291"/>
      <c r="C1596" s="285">
        <v>209</v>
      </c>
      <c r="D1596" s="301" t="s">
        <v>597</v>
      </c>
      <c r="E1596" s="287">
        <f>F1596+G1596+H1596</f>
        <v>0</v>
      </c>
      <c r="F1596" s="173"/>
      <c r="G1596" s="174"/>
      <c r="H1596" s="1421"/>
      <c r="I1596" s="173"/>
      <c r="J1596" s="174"/>
      <c r="K1596" s="1421"/>
      <c r="L1596" s="287">
        <f>I1596+J1596+K1596</f>
        <v>0</v>
      </c>
      <c r="M1596" s="12" t="str">
        <f t="shared" si="373"/>
        <v/>
      </c>
      <c r="N1596" s="13"/>
    </row>
    <row r="1597" spans="1:14" hidden="1">
      <c r="A1597" s="10"/>
      <c r="B1597" s="272">
        <v>500</v>
      </c>
      <c r="C1597" s="1866" t="s">
        <v>193</v>
      </c>
      <c r="D1597" s="1867"/>
      <c r="E1597" s="273">
        <f t="shared" ref="E1597:L1597" si="375">SUM(E1598:E1604)</f>
        <v>0</v>
      </c>
      <c r="F1597" s="274">
        <f t="shared" si="375"/>
        <v>0</v>
      </c>
      <c r="G1597" s="275">
        <f t="shared" si="375"/>
        <v>0</v>
      </c>
      <c r="H1597" s="276">
        <f>SUM(H1598:H1604)</f>
        <v>0</v>
      </c>
      <c r="I1597" s="274">
        <f t="shared" si="375"/>
        <v>0</v>
      </c>
      <c r="J1597" s="275">
        <f t="shared" si="375"/>
        <v>0</v>
      </c>
      <c r="K1597" s="276">
        <f t="shared" si="375"/>
        <v>0</v>
      </c>
      <c r="L1597" s="273">
        <f t="shared" si="375"/>
        <v>0</v>
      </c>
      <c r="M1597" s="12" t="str">
        <f t="shared" si="373"/>
        <v/>
      </c>
      <c r="N1597" s="13"/>
    </row>
    <row r="1598" spans="1:14" ht="18" hidden="1" customHeight="1">
      <c r="A1598" s="10"/>
      <c r="B1598" s="291"/>
      <c r="C1598" s="302">
        <v>551</v>
      </c>
      <c r="D1598" s="303" t="s">
        <v>194</v>
      </c>
      <c r="E1598" s="281">
        <f t="shared" ref="E1598:E1605" si="376">F1598+G1598+H1598</f>
        <v>0</v>
      </c>
      <c r="F1598" s="152"/>
      <c r="G1598" s="153"/>
      <c r="H1598" s="1418"/>
      <c r="I1598" s="152"/>
      <c r="J1598" s="153"/>
      <c r="K1598" s="1418"/>
      <c r="L1598" s="281">
        <f t="shared" ref="L1598:L1605" si="377">I1598+J1598+K1598</f>
        <v>0</v>
      </c>
      <c r="M1598" s="12" t="str">
        <f t="shared" si="373"/>
        <v/>
      </c>
      <c r="N1598" s="13"/>
    </row>
    <row r="1599" spans="1:14" hidden="1">
      <c r="A1599" s="10"/>
      <c r="B1599" s="291"/>
      <c r="C1599" s="304">
        <v>552</v>
      </c>
      <c r="D1599" s="305" t="s">
        <v>909</v>
      </c>
      <c r="E1599" s="295">
        <f t="shared" si="376"/>
        <v>0</v>
      </c>
      <c r="F1599" s="158"/>
      <c r="G1599" s="159"/>
      <c r="H1599" s="1420"/>
      <c r="I1599" s="158"/>
      <c r="J1599" s="159"/>
      <c r="K1599" s="1420"/>
      <c r="L1599" s="295">
        <f t="shared" si="377"/>
        <v>0</v>
      </c>
      <c r="M1599" s="12" t="str">
        <f t="shared" si="373"/>
        <v/>
      </c>
      <c r="N1599" s="13"/>
    </row>
    <row r="1600" spans="1:14" hidden="1">
      <c r="A1600" s="10"/>
      <c r="B1600" s="306"/>
      <c r="C1600" s="304">
        <v>558</v>
      </c>
      <c r="D1600" s="307" t="s">
        <v>871</v>
      </c>
      <c r="E1600" s="295">
        <f>F1600+G1600+H1600</f>
        <v>0</v>
      </c>
      <c r="F1600" s="488">
        <v>0</v>
      </c>
      <c r="G1600" s="489">
        <v>0</v>
      </c>
      <c r="H1600" s="160">
        <v>0</v>
      </c>
      <c r="I1600" s="488">
        <v>0</v>
      </c>
      <c r="J1600" s="489">
        <v>0</v>
      </c>
      <c r="K1600" s="160">
        <v>0</v>
      </c>
      <c r="L1600" s="295">
        <f>I1600+J1600+K1600</f>
        <v>0</v>
      </c>
      <c r="M1600" s="12" t="str">
        <f t="shared" si="373"/>
        <v/>
      </c>
      <c r="N1600" s="13"/>
    </row>
    <row r="1601" spans="1:14" hidden="1">
      <c r="A1601" s="10"/>
      <c r="B1601" s="306"/>
      <c r="C1601" s="304">
        <v>560</v>
      </c>
      <c r="D1601" s="307" t="s">
        <v>195</v>
      </c>
      <c r="E1601" s="295">
        <f t="shared" si="376"/>
        <v>0</v>
      </c>
      <c r="F1601" s="158"/>
      <c r="G1601" s="159"/>
      <c r="H1601" s="1420"/>
      <c r="I1601" s="158"/>
      <c r="J1601" s="159"/>
      <c r="K1601" s="1420"/>
      <c r="L1601" s="295">
        <f t="shared" si="377"/>
        <v>0</v>
      </c>
      <c r="M1601" s="12" t="str">
        <f t="shared" si="373"/>
        <v/>
      </c>
      <c r="N1601" s="13"/>
    </row>
    <row r="1602" spans="1:14" hidden="1">
      <c r="A1602" s="10"/>
      <c r="B1602" s="306"/>
      <c r="C1602" s="304">
        <v>580</v>
      </c>
      <c r="D1602" s="305" t="s">
        <v>196</v>
      </c>
      <c r="E1602" s="295">
        <f t="shared" si="376"/>
        <v>0</v>
      </c>
      <c r="F1602" s="158"/>
      <c r="G1602" s="159"/>
      <c r="H1602" s="1420"/>
      <c r="I1602" s="158"/>
      <c r="J1602" s="159"/>
      <c r="K1602" s="1420"/>
      <c r="L1602" s="295">
        <f t="shared" si="377"/>
        <v>0</v>
      </c>
      <c r="M1602" s="12" t="str">
        <f t="shared" si="373"/>
        <v/>
      </c>
      <c r="N1602" s="13"/>
    </row>
    <row r="1603" spans="1:14" hidden="1">
      <c r="A1603" s="10"/>
      <c r="B1603" s="291"/>
      <c r="C1603" s="304">
        <v>588</v>
      </c>
      <c r="D1603" s="305" t="s">
        <v>873</v>
      </c>
      <c r="E1603" s="295">
        <f>F1603+G1603+H1603</f>
        <v>0</v>
      </c>
      <c r="F1603" s="488">
        <v>0</v>
      </c>
      <c r="G1603" s="489">
        <v>0</v>
      </c>
      <c r="H1603" s="160">
        <v>0</v>
      </c>
      <c r="I1603" s="488">
        <v>0</v>
      </c>
      <c r="J1603" s="489">
        <v>0</v>
      </c>
      <c r="K1603" s="160">
        <v>0</v>
      </c>
      <c r="L1603" s="295">
        <f>I1603+J1603+K1603</f>
        <v>0</v>
      </c>
      <c r="M1603" s="12" t="str">
        <f t="shared" si="373"/>
        <v/>
      </c>
      <c r="N1603" s="13"/>
    </row>
    <row r="1604" spans="1:14" ht="31.5" hidden="1">
      <c r="A1604" s="10"/>
      <c r="B1604" s="291"/>
      <c r="C1604" s="308">
        <v>590</v>
      </c>
      <c r="D1604" s="309" t="s">
        <v>197</v>
      </c>
      <c r="E1604" s="287">
        <f t="shared" si="376"/>
        <v>0</v>
      </c>
      <c r="F1604" s="173"/>
      <c r="G1604" s="174"/>
      <c r="H1604" s="1421"/>
      <c r="I1604" s="173"/>
      <c r="J1604" s="174"/>
      <c r="K1604" s="1421"/>
      <c r="L1604" s="287">
        <f t="shared" si="377"/>
        <v>0</v>
      </c>
      <c r="M1604" s="12" t="str">
        <f t="shared" si="373"/>
        <v/>
      </c>
      <c r="N1604" s="13"/>
    </row>
    <row r="1605" spans="1:14" hidden="1">
      <c r="A1605" s="22">
        <v>5</v>
      </c>
      <c r="B1605" s="272">
        <v>800</v>
      </c>
      <c r="C1605" s="1868" t="s">
        <v>198</v>
      </c>
      <c r="D1605" s="1869"/>
      <c r="E1605" s="310">
        <f t="shared" si="376"/>
        <v>0</v>
      </c>
      <c r="F1605" s="1422"/>
      <c r="G1605" s="1423"/>
      <c r="H1605" s="1424"/>
      <c r="I1605" s="1422"/>
      <c r="J1605" s="1423"/>
      <c r="K1605" s="1424"/>
      <c r="L1605" s="310">
        <f t="shared" si="377"/>
        <v>0</v>
      </c>
      <c r="M1605" s="12" t="str">
        <f t="shared" si="373"/>
        <v/>
      </c>
      <c r="N1605" s="13"/>
    </row>
    <row r="1606" spans="1:14" hidden="1">
      <c r="A1606" s="23">
        <v>10</v>
      </c>
      <c r="B1606" s="272">
        <v>1000</v>
      </c>
      <c r="C1606" s="1864" t="s">
        <v>199</v>
      </c>
      <c r="D1606" s="1865"/>
      <c r="E1606" s="310">
        <f t="shared" ref="E1606:L1606" si="378">SUM(E1607:E1623)</f>
        <v>0</v>
      </c>
      <c r="F1606" s="274">
        <f t="shared" si="378"/>
        <v>0</v>
      </c>
      <c r="G1606" s="275">
        <f t="shared" si="378"/>
        <v>0</v>
      </c>
      <c r="H1606" s="276">
        <f>SUM(H1607:H1623)</f>
        <v>0</v>
      </c>
      <c r="I1606" s="274">
        <f t="shared" si="378"/>
        <v>0</v>
      </c>
      <c r="J1606" s="275">
        <f t="shared" si="378"/>
        <v>0</v>
      </c>
      <c r="K1606" s="276">
        <f t="shared" si="378"/>
        <v>0</v>
      </c>
      <c r="L1606" s="310">
        <f t="shared" si="378"/>
        <v>0</v>
      </c>
      <c r="M1606" s="12" t="str">
        <f t="shared" si="373"/>
        <v/>
      </c>
      <c r="N1606" s="13"/>
    </row>
    <row r="1607" spans="1:14" hidden="1">
      <c r="A1607" s="23">
        <v>15</v>
      </c>
      <c r="B1607" s="292"/>
      <c r="C1607" s="279">
        <v>1011</v>
      </c>
      <c r="D1607" s="311" t="s">
        <v>200</v>
      </c>
      <c r="E1607" s="281">
        <f t="shared" ref="E1607:E1623" si="379">F1607+G1607+H1607</f>
        <v>0</v>
      </c>
      <c r="F1607" s="152"/>
      <c r="G1607" s="153"/>
      <c r="H1607" s="1418"/>
      <c r="I1607" s="152"/>
      <c r="J1607" s="153"/>
      <c r="K1607" s="1418"/>
      <c r="L1607" s="281">
        <f t="shared" ref="L1607:L1623" si="380">I1607+J1607+K1607</f>
        <v>0</v>
      </c>
      <c r="M1607" s="12" t="str">
        <f t="shared" si="373"/>
        <v/>
      </c>
      <c r="N1607" s="13"/>
    </row>
    <row r="1608" spans="1:14" hidden="1">
      <c r="A1608" s="22">
        <v>35</v>
      </c>
      <c r="B1608" s="292"/>
      <c r="C1608" s="293">
        <v>1012</v>
      </c>
      <c r="D1608" s="294" t="s">
        <v>201</v>
      </c>
      <c r="E1608" s="295">
        <f t="shared" si="379"/>
        <v>0</v>
      </c>
      <c r="F1608" s="158"/>
      <c r="G1608" s="159"/>
      <c r="H1608" s="1420"/>
      <c r="I1608" s="158"/>
      <c r="J1608" s="159"/>
      <c r="K1608" s="1420"/>
      <c r="L1608" s="295">
        <f t="shared" si="380"/>
        <v>0</v>
      </c>
      <c r="M1608" s="12" t="str">
        <f t="shared" si="373"/>
        <v/>
      </c>
      <c r="N1608" s="13"/>
    </row>
    <row r="1609" spans="1:14" hidden="1">
      <c r="A1609" s="23">
        <v>40</v>
      </c>
      <c r="B1609" s="292"/>
      <c r="C1609" s="293">
        <v>1013</v>
      </c>
      <c r="D1609" s="294" t="s">
        <v>202</v>
      </c>
      <c r="E1609" s="295">
        <f t="shared" si="379"/>
        <v>0</v>
      </c>
      <c r="F1609" s="158"/>
      <c r="G1609" s="159"/>
      <c r="H1609" s="1420"/>
      <c r="I1609" s="158"/>
      <c r="J1609" s="159"/>
      <c r="K1609" s="1420"/>
      <c r="L1609" s="295">
        <f t="shared" si="380"/>
        <v>0</v>
      </c>
      <c r="M1609" s="12" t="str">
        <f t="shared" si="373"/>
        <v/>
      </c>
      <c r="N1609" s="13"/>
    </row>
    <row r="1610" spans="1:14" hidden="1">
      <c r="A1610" s="23">
        <v>45</v>
      </c>
      <c r="B1610" s="292"/>
      <c r="C1610" s="293">
        <v>1014</v>
      </c>
      <c r="D1610" s="294" t="s">
        <v>203</v>
      </c>
      <c r="E1610" s="295">
        <f t="shared" si="379"/>
        <v>0</v>
      </c>
      <c r="F1610" s="158"/>
      <c r="G1610" s="159"/>
      <c r="H1610" s="1420"/>
      <c r="I1610" s="158"/>
      <c r="J1610" s="159"/>
      <c r="K1610" s="1420"/>
      <c r="L1610" s="295">
        <f t="shared" si="380"/>
        <v>0</v>
      </c>
      <c r="M1610" s="12" t="str">
        <f t="shared" si="373"/>
        <v/>
      </c>
      <c r="N1610" s="13"/>
    </row>
    <row r="1611" spans="1:14" hidden="1">
      <c r="A1611" s="23">
        <v>50</v>
      </c>
      <c r="B1611" s="292"/>
      <c r="C1611" s="293">
        <v>1015</v>
      </c>
      <c r="D1611" s="294" t="s">
        <v>204</v>
      </c>
      <c r="E1611" s="295">
        <f t="shared" si="379"/>
        <v>0</v>
      </c>
      <c r="F1611" s="158"/>
      <c r="G1611" s="159"/>
      <c r="H1611" s="1420"/>
      <c r="I1611" s="158"/>
      <c r="J1611" s="159"/>
      <c r="K1611" s="1420"/>
      <c r="L1611" s="295">
        <f t="shared" si="380"/>
        <v>0</v>
      </c>
      <c r="M1611" s="12" t="str">
        <f t="shared" si="373"/>
        <v/>
      </c>
      <c r="N1611" s="13"/>
    </row>
    <row r="1612" spans="1:14" hidden="1">
      <c r="A1612" s="23">
        <v>55</v>
      </c>
      <c r="B1612" s="292"/>
      <c r="C1612" s="312">
        <v>1016</v>
      </c>
      <c r="D1612" s="313" t="s">
        <v>205</v>
      </c>
      <c r="E1612" s="314">
        <f t="shared" si="379"/>
        <v>0</v>
      </c>
      <c r="F1612" s="164"/>
      <c r="G1612" s="165"/>
      <c r="H1612" s="1419"/>
      <c r="I1612" s="164"/>
      <c r="J1612" s="165"/>
      <c r="K1612" s="1419"/>
      <c r="L1612" s="314">
        <f t="shared" si="380"/>
        <v>0</v>
      </c>
      <c r="M1612" s="12" t="str">
        <f t="shared" si="373"/>
        <v/>
      </c>
      <c r="N1612" s="13"/>
    </row>
    <row r="1613" spans="1:14" hidden="1">
      <c r="A1613" s="23">
        <v>60</v>
      </c>
      <c r="B1613" s="278"/>
      <c r="C1613" s="318">
        <v>1020</v>
      </c>
      <c r="D1613" s="319" t="s">
        <v>206</v>
      </c>
      <c r="E1613" s="320">
        <f t="shared" si="379"/>
        <v>0</v>
      </c>
      <c r="F1613" s="454"/>
      <c r="G1613" s="455"/>
      <c r="H1613" s="1428"/>
      <c r="I1613" s="454"/>
      <c r="J1613" s="455"/>
      <c r="K1613" s="1428"/>
      <c r="L1613" s="320">
        <f t="shared" si="380"/>
        <v>0</v>
      </c>
      <c r="M1613" s="12" t="str">
        <f t="shared" si="373"/>
        <v/>
      </c>
      <c r="N1613" s="13"/>
    </row>
    <row r="1614" spans="1:14" hidden="1">
      <c r="A1614" s="22">
        <v>65</v>
      </c>
      <c r="B1614" s="292"/>
      <c r="C1614" s="324">
        <v>1030</v>
      </c>
      <c r="D1614" s="325" t="s">
        <v>207</v>
      </c>
      <c r="E1614" s="326">
        <f t="shared" si="379"/>
        <v>0</v>
      </c>
      <c r="F1614" s="449"/>
      <c r="G1614" s="450"/>
      <c r="H1614" s="1425"/>
      <c r="I1614" s="449"/>
      <c r="J1614" s="450"/>
      <c r="K1614" s="1425"/>
      <c r="L1614" s="326">
        <f t="shared" si="380"/>
        <v>0</v>
      </c>
      <c r="M1614" s="12" t="str">
        <f t="shared" si="373"/>
        <v/>
      </c>
      <c r="N1614" s="13"/>
    </row>
    <row r="1615" spans="1:14" hidden="1">
      <c r="A1615" s="23">
        <v>70</v>
      </c>
      <c r="B1615" s="292"/>
      <c r="C1615" s="318">
        <v>1051</v>
      </c>
      <c r="D1615" s="331" t="s">
        <v>208</v>
      </c>
      <c r="E1615" s="320">
        <f t="shared" si="379"/>
        <v>0</v>
      </c>
      <c r="F1615" s="454"/>
      <c r="G1615" s="455"/>
      <c r="H1615" s="1428"/>
      <c r="I1615" s="454"/>
      <c r="J1615" s="455"/>
      <c r="K1615" s="1428"/>
      <c r="L1615" s="320">
        <f t="shared" si="380"/>
        <v>0</v>
      </c>
      <c r="M1615" s="12" t="str">
        <f t="shared" si="373"/>
        <v/>
      </c>
      <c r="N1615" s="13"/>
    </row>
    <row r="1616" spans="1:14" hidden="1">
      <c r="A1616" s="23">
        <v>75</v>
      </c>
      <c r="B1616" s="292"/>
      <c r="C1616" s="293">
        <v>1052</v>
      </c>
      <c r="D1616" s="294" t="s">
        <v>209</v>
      </c>
      <c r="E1616" s="295">
        <f t="shared" si="379"/>
        <v>0</v>
      </c>
      <c r="F1616" s="158"/>
      <c r="G1616" s="159"/>
      <c r="H1616" s="1420"/>
      <c r="I1616" s="158"/>
      <c r="J1616" s="159"/>
      <c r="K1616" s="1420"/>
      <c r="L1616" s="295">
        <f t="shared" si="380"/>
        <v>0</v>
      </c>
      <c r="M1616" s="12" t="str">
        <f t="shared" si="373"/>
        <v/>
      </c>
      <c r="N1616" s="13"/>
    </row>
    <row r="1617" spans="1:14" hidden="1">
      <c r="A1617" s="23">
        <v>80</v>
      </c>
      <c r="B1617" s="292"/>
      <c r="C1617" s="324">
        <v>1053</v>
      </c>
      <c r="D1617" s="325" t="s">
        <v>874</v>
      </c>
      <c r="E1617" s="326">
        <f t="shared" si="379"/>
        <v>0</v>
      </c>
      <c r="F1617" s="449"/>
      <c r="G1617" s="450"/>
      <c r="H1617" s="1425"/>
      <c r="I1617" s="449"/>
      <c r="J1617" s="450"/>
      <c r="K1617" s="1425"/>
      <c r="L1617" s="326">
        <f t="shared" si="380"/>
        <v>0</v>
      </c>
      <c r="M1617" s="12" t="str">
        <f t="shared" si="373"/>
        <v/>
      </c>
      <c r="N1617" s="13"/>
    </row>
    <row r="1618" spans="1:14" hidden="1">
      <c r="A1618" s="23">
        <v>80</v>
      </c>
      <c r="B1618" s="292"/>
      <c r="C1618" s="318">
        <v>1062</v>
      </c>
      <c r="D1618" s="319" t="s">
        <v>210</v>
      </c>
      <c r="E1618" s="320">
        <f t="shared" si="379"/>
        <v>0</v>
      </c>
      <c r="F1618" s="454"/>
      <c r="G1618" s="455"/>
      <c r="H1618" s="1428"/>
      <c r="I1618" s="454"/>
      <c r="J1618" s="455"/>
      <c r="K1618" s="1428"/>
      <c r="L1618" s="320">
        <f t="shared" si="380"/>
        <v>0</v>
      </c>
      <c r="M1618" s="12" t="str">
        <f t="shared" si="373"/>
        <v/>
      </c>
      <c r="N1618" s="13"/>
    </row>
    <row r="1619" spans="1:14" hidden="1">
      <c r="A1619" s="23">
        <v>85</v>
      </c>
      <c r="B1619" s="292"/>
      <c r="C1619" s="324">
        <v>1063</v>
      </c>
      <c r="D1619" s="332" t="s">
        <v>801</v>
      </c>
      <c r="E1619" s="326">
        <f t="shared" si="379"/>
        <v>0</v>
      </c>
      <c r="F1619" s="449"/>
      <c r="G1619" s="450"/>
      <c r="H1619" s="1425"/>
      <c r="I1619" s="449"/>
      <c r="J1619" s="450"/>
      <c r="K1619" s="1425"/>
      <c r="L1619" s="326">
        <f t="shared" si="380"/>
        <v>0</v>
      </c>
      <c r="M1619" s="12" t="str">
        <f t="shared" si="373"/>
        <v/>
      </c>
      <c r="N1619" s="13"/>
    </row>
    <row r="1620" spans="1:14" hidden="1">
      <c r="A1620" s="23">
        <v>90</v>
      </c>
      <c r="B1620" s="292"/>
      <c r="C1620" s="333">
        <v>1069</v>
      </c>
      <c r="D1620" s="334" t="s">
        <v>211</v>
      </c>
      <c r="E1620" s="335">
        <f t="shared" si="379"/>
        <v>0</v>
      </c>
      <c r="F1620" s="600"/>
      <c r="G1620" s="601"/>
      <c r="H1620" s="1427"/>
      <c r="I1620" s="600"/>
      <c r="J1620" s="601"/>
      <c r="K1620" s="1427"/>
      <c r="L1620" s="335">
        <f t="shared" si="380"/>
        <v>0</v>
      </c>
      <c r="M1620" s="12" t="str">
        <f t="shared" si="373"/>
        <v/>
      </c>
      <c r="N1620" s="13"/>
    </row>
    <row r="1621" spans="1:14" hidden="1">
      <c r="A1621" s="23">
        <v>90</v>
      </c>
      <c r="B1621" s="278"/>
      <c r="C1621" s="318">
        <v>1091</v>
      </c>
      <c r="D1621" s="331" t="s">
        <v>910</v>
      </c>
      <c r="E1621" s="320">
        <f t="shared" si="379"/>
        <v>0</v>
      </c>
      <c r="F1621" s="454"/>
      <c r="G1621" s="455"/>
      <c r="H1621" s="1428"/>
      <c r="I1621" s="454"/>
      <c r="J1621" s="455"/>
      <c r="K1621" s="1428"/>
      <c r="L1621" s="320">
        <f t="shared" si="380"/>
        <v>0</v>
      </c>
      <c r="M1621" s="12" t="str">
        <f t="shared" si="373"/>
        <v/>
      </c>
      <c r="N1621" s="13"/>
    </row>
    <row r="1622" spans="1:14" hidden="1">
      <c r="A1622" s="22">
        <v>115</v>
      </c>
      <c r="B1622" s="292"/>
      <c r="C1622" s="293">
        <v>1092</v>
      </c>
      <c r="D1622" s="294" t="s">
        <v>305</v>
      </c>
      <c r="E1622" s="295">
        <f t="shared" si="379"/>
        <v>0</v>
      </c>
      <c r="F1622" s="158"/>
      <c r="G1622" s="159"/>
      <c r="H1622" s="1420"/>
      <c r="I1622" s="158"/>
      <c r="J1622" s="159"/>
      <c r="K1622" s="1420"/>
      <c r="L1622" s="295">
        <f t="shared" si="380"/>
        <v>0</v>
      </c>
      <c r="M1622" s="12" t="str">
        <f t="shared" si="373"/>
        <v/>
      </c>
      <c r="N1622" s="13"/>
    </row>
    <row r="1623" spans="1:14" hidden="1">
      <c r="A1623" s="22">
        <v>125</v>
      </c>
      <c r="B1623" s="292"/>
      <c r="C1623" s="285">
        <v>1098</v>
      </c>
      <c r="D1623" s="339" t="s">
        <v>212</v>
      </c>
      <c r="E1623" s="287">
        <f t="shared" si="379"/>
        <v>0</v>
      </c>
      <c r="F1623" s="173"/>
      <c r="G1623" s="174"/>
      <c r="H1623" s="1421"/>
      <c r="I1623" s="173"/>
      <c r="J1623" s="174"/>
      <c r="K1623" s="1421"/>
      <c r="L1623" s="287">
        <f t="shared" si="380"/>
        <v>0</v>
      </c>
      <c r="M1623" s="12" t="str">
        <f t="shared" si="373"/>
        <v/>
      </c>
      <c r="N1623" s="13"/>
    </row>
    <row r="1624" spans="1:14" hidden="1">
      <c r="A1624" s="23">
        <v>130</v>
      </c>
      <c r="B1624" s="272">
        <v>1900</v>
      </c>
      <c r="C1624" s="1856" t="s">
        <v>272</v>
      </c>
      <c r="D1624" s="1857"/>
      <c r="E1624" s="310">
        <f t="shared" ref="E1624:L1624" si="381">SUM(E1625:E1627)</f>
        <v>0</v>
      </c>
      <c r="F1624" s="274">
        <f t="shared" si="381"/>
        <v>0</v>
      </c>
      <c r="G1624" s="275">
        <f t="shared" si="381"/>
        <v>0</v>
      </c>
      <c r="H1624" s="276">
        <f>SUM(H1625:H1627)</f>
        <v>0</v>
      </c>
      <c r="I1624" s="274">
        <f t="shared" si="381"/>
        <v>0</v>
      </c>
      <c r="J1624" s="275">
        <f t="shared" si="381"/>
        <v>0</v>
      </c>
      <c r="K1624" s="276">
        <f t="shared" si="381"/>
        <v>0</v>
      </c>
      <c r="L1624" s="310">
        <f t="shared" si="381"/>
        <v>0</v>
      </c>
      <c r="M1624" s="12" t="str">
        <f t="shared" si="373"/>
        <v/>
      </c>
      <c r="N1624" s="13"/>
    </row>
    <row r="1625" spans="1:14" hidden="1">
      <c r="A1625" s="23">
        <v>135</v>
      </c>
      <c r="B1625" s="292"/>
      <c r="C1625" s="279">
        <v>1901</v>
      </c>
      <c r="D1625" s="340" t="s">
        <v>911</v>
      </c>
      <c r="E1625" s="281">
        <f>F1625+G1625+H1625</f>
        <v>0</v>
      </c>
      <c r="F1625" s="152"/>
      <c r="G1625" s="153"/>
      <c r="H1625" s="1418"/>
      <c r="I1625" s="152"/>
      <c r="J1625" s="153"/>
      <c r="K1625" s="1418"/>
      <c r="L1625" s="281">
        <f>I1625+J1625+K1625</f>
        <v>0</v>
      </c>
      <c r="M1625" s="12" t="str">
        <f t="shared" si="373"/>
        <v/>
      </c>
      <c r="N1625" s="13"/>
    </row>
    <row r="1626" spans="1:14" hidden="1">
      <c r="A1626" s="23">
        <v>140</v>
      </c>
      <c r="B1626" s="341"/>
      <c r="C1626" s="293">
        <v>1981</v>
      </c>
      <c r="D1626" s="342" t="s">
        <v>912</v>
      </c>
      <c r="E1626" s="295">
        <f>F1626+G1626+H1626</f>
        <v>0</v>
      </c>
      <c r="F1626" s="158"/>
      <c r="G1626" s="159"/>
      <c r="H1626" s="1420"/>
      <c r="I1626" s="158"/>
      <c r="J1626" s="159"/>
      <c r="K1626" s="1420"/>
      <c r="L1626" s="295">
        <f>I1626+J1626+K1626</f>
        <v>0</v>
      </c>
      <c r="M1626" s="12" t="str">
        <f t="shared" si="373"/>
        <v/>
      </c>
      <c r="N1626" s="13"/>
    </row>
    <row r="1627" spans="1:14" hidden="1">
      <c r="A1627" s="23">
        <v>145</v>
      </c>
      <c r="B1627" s="292"/>
      <c r="C1627" s="285">
        <v>1991</v>
      </c>
      <c r="D1627" s="343" t="s">
        <v>913</v>
      </c>
      <c r="E1627" s="287">
        <f>F1627+G1627+H1627</f>
        <v>0</v>
      </c>
      <c r="F1627" s="173"/>
      <c r="G1627" s="174"/>
      <c r="H1627" s="1421"/>
      <c r="I1627" s="173"/>
      <c r="J1627" s="174"/>
      <c r="K1627" s="1421"/>
      <c r="L1627" s="287">
        <f>I1627+J1627+K1627</f>
        <v>0</v>
      </c>
      <c r="M1627" s="12" t="str">
        <f t="shared" si="373"/>
        <v/>
      </c>
      <c r="N1627" s="13"/>
    </row>
    <row r="1628" spans="1:14" hidden="1">
      <c r="A1628" s="23">
        <v>150</v>
      </c>
      <c r="B1628" s="272">
        <v>2100</v>
      </c>
      <c r="C1628" s="1856" t="s">
        <v>722</v>
      </c>
      <c r="D1628" s="1857"/>
      <c r="E1628" s="310">
        <f t="shared" ref="E1628:L1628" si="382">SUM(E1629:E1633)</f>
        <v>0</v>
      </c>
      <c r="F1628" s="274">
        <f t="shared" si="382"/>
        <v>0</v>
      </c>
      <c r="G1628" s="275">
        <f t="shared" si="382"/>
        <v>0</v>
      </c>
      <c r="H1628" s="276">
        <f>SUM(H1629:H1633)</f>
        <v>0</v>
      </c>
      <c r="I1628" s="274">
        <f t="shared" si="382"/>
        <v>0</v>
      </c>
      <c r="J1628" s="275">
        <f t="shared" si="382"/>
        <v>0</v>
      </c>
      <c r="K1628" s="276">
        <f t="shared" si="382"/>
        <v>0</v>
      </c>
      <c r="L1628" s="310">
        <f t="shared" si="382"/>
        <v>0</v>
      </c>
      <c r="M1628" s="12" t="str">
        <f t="shared" si="373"/>
        <v/>
      </c>
      <c r="N1628" s="13"/>
    </row>
    <row r="1629" spans="1:14" hidden="1">
      <c r="A1629" s="23">
        <v>155</v>
      </c>
      <c r="B1629" s="292"/>
      <c r="C1629" s="279">
        <v>2110</v>
      </c>
      <c r="D1629" s="344" t="s">
        <v>213</v>
      </c>
      <c r="E1629" s="281">
        <f>F1629+G1629+H1629</f>
        <v>0</v>
      </c>
      <c r="F1629" s="152"/>
      <c r="G1629" s="153"/>
      <c r="H1629" s="1418"/>
      <c r="I1629" s="152"/>
      <c r="J1629" s="153"/>
      <c r="K1629" s="1418"/>
      <c r="L1629" s="281">
        <f>I1629+J1629+K1629</f>
        <v>0</v>
      </c>
      <c r="M1629" s="12" t="str">
        <f t="shared" si="373"/>
        <v/>
      </c>
      <c r="N1629" s="13"/>
    </row>
    <row r="1630" spans="1:14" hidden="1">
      <c r="A1630" s="23">
        <v>160</v>
      </c>
      <c r="B1630" s="341"/>
      <c r="C1630" s="293">
        <v>2120</v>
      </c>
      <c r="D1630" s="300" t="s">
        <v>214</v>
      </c>
      <c r="E1630" s="295">
        <f>F1630+G1630+H1630</f>
        <v>0</v>
      </c>
      <c r="F1630" s="158"/>
      <c r="G1630" s="159"/>
      <c r="H1630" s="1420"/>
      <c r="I1630" s="158"/>
      <c r="J1630" s="159"/>
      <c r="K1630" s="1420"/>
      <c r="L1630" s="295">
        <f>I1630+J1630+K1630</f>
        <v>0</v>
      </c>
      <c r="M1630" s="12" t="str">
        <f t="shared" si="373"/>
        <v/>
      </c>
      <c r="N1630" s="13"/>
    </row>
    <row r="1631" spans="1:14" hidden="1">
      <c r="A1631" s="23">
        <v>165</v>
      </c>
      <c r="B1631" s="341"/>
      <c r="C1631" s="293">
        <v>2125</v>
      </c>
      <c r="D1631" s="300" t="s">
        <v>215</v>
      </c>
      <c r="E1631" s="295">
        <f>F1631+G1631+H1631</f>
        <v>0</v>
      </c>
      <c r="F1631" s="488">
        <v>0</v>
      </c>
      <c r="G1631" s="489">
        <v>0</v>
      </c>
      <c r="H1631" s="160">
        <v>0</v>
      </c>
      <c r="I1631" s="488">
        <v>0</v>
      </c>
      <c r="J1631" s="489">
        <v>0</v>
      </c>
      <c r="K1631" s="160">
        <v>0</v>
      </c>
      <c r="L1631" s="295">
        <f>I1631+J1631+K1631</f>
        <v>0</v>
      </c>
      <c r="M1631" s="12" t="str">
        <f t="shared" si="373"/>
        <v/>
      </c>
      <c r="N1631" s="13"/>
    </row>
    <row r="1632" spans="1:14" hidden="1">
      <c r="A1632" s="23">
        <v>175</v>
      </c>
      <c r="B1632" s="291"/>
      <c r="C1632" s="293">
        <v>2140</v>
      </c>
      <c r="D1632" s="300" t="s">
        <v>216</v>
      </c>
      <c r="E1632" s="295">
        <f>F1632+G1632+H1632</f>
        <v>0</v>
      </c>
      <c r="F1632" s="488">
        <v>0</v>
      </c>
      <c r="G1632" s="489">
        <v>0</v>
      </c>
      <c r="H1632" s="160">
        <v>0</v>
      </c>
      <c r="I1632" s="488">
        <v>0</v>
      </c>
      <c r="J1632" s="489">
        <v>0</v>
      </c>
      <c r="K1632" s="160">
        <v>0</v>
      </c>
      <c r="L1632" s="295">
        <f>I1632+J1632+K1632</f>
        <v>0</v>
      </c>
      <c r="M1632" s="12" t="str">
        <f t="shared" si="373"/>
        <v/>
      </c>
      <c r="N1632" s="13"/>
    </row>
    <row r="1633" spans="1:14" hidden="1">
      <c r="A1633" s="23">
        <v>180</v>
      </c>
      <c r="B1633" s="292"/>
      <c r="C1633" s="285">
        <v>2190</v>
      </c>
      <c r="D1633" s="345" t="s">
        <v>217</v>
      </c>
      <c r="E1633" s="287">
        <f>F1633+G1633+H1633</f>
        <v>0</v>
      </c>
      <c r="F1633" s="173"/>
      <c r="G1633" s="174"/>
      <c r="H1633" s="1421"/>
      <c r="I1633" s="173"/>
      <c r="J1633" s="174"/>
      <c r="K1633" s="1421"/>
      <c r="L1633" s="287">
        <f>I1633+J1633+K1633</f>
        <v>0</v>
      </c>
      <c r="M1633" s="12" t="str">
        <f t="shared" si="373"/>
        <v/>
      </c>
      <c r="N1633" s="13"/>
    </row>
    <row r="1634" spans="1:14" hidden="1">
      <c r="A1634" s="23">
        <v>185</v>
      </c>
      <c r="B1634" s="272">
        <v>2200</v>
      </c>
      <c r="C1634" s="1856" t="s">
        <v>218</v>
      </c>
      <c r="D1634" s="1857"/>
      <c r="E1634" s="310">
        <f t="shared" ref="E1634:L1634" si="383">SUM(E1635:E1636)</f>
        <v>0</v>
      </c>
      <c r="F1634" s="274">
        <f t="shared" si="383"/>
        <v>0</v>
      </c>
      <c r="G1634" s="275">
        <f t="shared" si="383"/>
        <v>0</v>
      </c>
      <c r="H1634" s="276">
        <f>SUM(H1635:H1636)</f>
        <v>0</v>
      </c>
      <c r="I1634" s="274">
        <f t="shared" si="383"/>
        <v>0</v>
      </c>
      <c r="J1634" s="275">
        <f t="shared" si="383"/>
        <v>0</v>
      </c>
      <c r="K1634" s="276">
        <f t="shared" si="383"/>
        <v>0</v>
      </c>
      <c r="L1634" s="310">
        <f t="shared" si="383"/>
        <v>0</v>
      </c>
      <c r="M1634" s="12" t="str">
        <f t="shared" si="373"/>
        <v/>
      </c>
      <c r="N1634" s="13"/>
    </row>
    <row r="1635" spans="1:14" hidden="1">
      <c r="A1635" s="23">
        <v>190</v>
      </c>
      <c r="B1635" s="292"/>
      <c r="C1635" s="279">
        <v>2221</v>
      </c>
      <c r="D1635" s="280" t="s">
        <v>306</v>
      </c>
      <c r="E1635" s="281">
        <f t="shared" ref="E1635:E1640" si="384">F1635+G1635+H1635</f>
        <v>0</v>
      </c>
      <c r="F1635" s="152"/>
      <c r="G1635" s="153"/>
      <c r="H1635" s="1418"/>
      <c r="I1635" s="152"/>
      <c r="J1635" s="153"/>
      <c r="K1635" s="1418"/>
      <c r="L1635" s="281">
        <f t="shared" ref="L1635:L1640" si="385">I1635+J1635+K1635</f>
        <v>0</v>
      </c>
      <c r="M1635" s="12" t="str">
        <f t="shared" si="373"/>
        <v/>
      </c>
      <c r="N1635" s="13"/>
    </row>
    <row r="1636" spans="1:14" hidden="1">
      <c r="A1636" s="23">
        <v>200</v>
      </c>
      <c r="B1636" s="292"/>
      <c r="C1636" s="285">
        <v>2224</v>
      </c>
      <c r="D1636" s="286" t="s">
        <v>219</v>
      </c>
      <c r="E1636" s="287">
        <f t="shared" si="384"/>
        <v>0</v>
      </c>
      <c r="F1636" s="173"/>
      <c r="G1636" s="174"/>
      <c r="H1636" s="1421"/>
      <c r="I1636" s="173"/>
      <c r="J1636" s="174"/>
      <c r="K1636" s="1421"/>
      <c r="L1636" s="287">
        <f t="shared" si="385"/>
        <v>0</v>
      </c>
      <c r="M1636" s="12" t="str">
        <f t="shared" si="373"/>
        <v/>
      </c>
      <c r="N1636" s="13"/>
    </row>
    <row r="1637" spans="1:14" hidden="1">
      <c r="A1637" s="23">
        <v>200</v>
      </c>
      <c r="B1637" s="272">
        <v>2500</v>
      </c>
      <c r="C1637" s="1856" t="s">
        <v>220</v>
      </c>
      <c r="D1637" s="1857"/>
      <c r="E1637" s="310">
        <f t="shared" si="384"/>
        <v>0</v>
      </c>
      <c r="F1637" s="1422"/>
      <c r="G1637" s="1423"/>
      <c r="H1637" s="1424"/>
      <c r="I1637" s="1422"/>
      <c r="J1637" s="1423"/>
      <c r="K1637" s="1424"/>
      <c r="L1637" s="310">
        <f t="shared" si="385"/>
        <v>0</v>
      </c>
      <c r="M1637" s="12" t="str">
        <f t="shared" si="373"/>
        <v/>
      </c>
      <c r="N1637" s="13"/>
    </row>
    <row r="1638" spans="1:14" hidden="1">
      <c r="A1638" s="23">
        <v>205</v>
      </c>
      <c r="B1638" s="272">
        <v>2600</v>
      </c>
      <c r="C1638" s="1862" t="s">
        <v>221</v>
      </c>
      <c r="D1638" s="1863"/>
      <c r="E1638" s="310">
        <f t="shared" si="384"/>
        <v>0</v>
      </c>
      <c r="F1638" s="1422"/>
      <c r="G1638" s="1423"/>
      <c r="H1638" s="1424"/>
      <c r="I1638" s="1422"/>
      <c r="J1638" s="1423"/>
      <c r="K1638" s="1424"/>
      <c r="L1638" s="310">
        <f t="shared" si="385"/>
        <v>0</v>
      </c>
      <c r="M1638" s="12" t="str">
        <f t="shared" si="373"/>
        <v/>
      </c>
      <c r="N1638" s="13"/>
    </row>
    <row r="1639" spans="1:14" hidden="1">
      <c r="A1639" s="23">
        <v>210</v>
      </c>
      <c r="B1639" s="272">
        <v>2700</v>
      </c>
      <c r="C1639" s="1862" t="s">
        <v>222</v>
      </c>
      <c r="D1639" s="1863"/>
      <c r="E1639" s="310">
        <f t="shared" si="384"/>
        <v>0</v>
      </c>
      <c r="F1639" s="1422"/>
      <c r="G1639" s="1423"/>
      <c r="H1639" s="1424"/>
      <c r="I1639" s="1422"/>
      <c r="J1639" s="1423"/>
      <c r="K1639" s="1424"/>
      <c r="L1639" s="310">
        <f t="shared" si="385"/>
        <v>0</v>
      </c>
      <c r="M1639" s="12" t="str">
        <f t="shared" si="373"/>
        <v/>
      </c>
      <c r="N1639" s="13"/>
    </row>
    <row r="1640" spans="1:14" ht="36" hidden="1" customHeight="1">
      <c r="A1640" s="23">
        <v>215</v>
      </c>
      <c r="B1640" s="272">
        <v>2800</v>
      </c>
      <c r="C1640" s="1862" t="s">
        <v>1660</v>
      </c>
      <c r="D1640" s="1863"/>
      <c r="E1640" s="310">
        <f t="shared" si="384"/>
        <v>0</v>
      </c>
      <c r="F1640" s="1422"/>
      <c r="G1640" s="1423"/>
      <c r="H1640" s="1424"/>
      <c r="I1640" s="1422"/>
      <c r="J1640" s="1423"/>
      <c r="K1640" s="1424"/>
      <c r="L1640" s="310">
        <f t="shared" si="385"/>
        <v>0</v>
      </c>
      <c r="M1640" s="12" t="str">
        <f t="shared" si="373"/>
        <v/>
      </c>
      <c r="N1640" s="13"/>
    </row>
    <row r="1641" spans="1:14" hidden="1">
      <c r="A1641" s="22">
        <v>220</v>
      </c>
      <c r="B1641" s="272">
        <v>2900</v>
      </c>
      <c r="C1641" s="1856" t="s">
        <v>223</v>
      </c>
      <c r="D1641" s="1857"/>
      <c r="E1641" s="310">
        <f>SUM(E1642:E1649)</f>
        <v>0</v>
      </c>
      <c r="F1641" s="274">
        <f>SUM(F1642:F1649)</f>
        <v>0</v>
      </c>
      <c r="G1641" s="274">
        <f t="shared" ref="G1641:L1641" si="386">SUM(G1642:G1649)</f>
        <v>0</v>
      </c>
      <c r="H1641" s="274">
        <f t="shared" si="386"/>
        <v>0</v>
      </c>
      <c r="I1641" s="274">
        <f t="shared" si="386"/>
        <v>0</v>
      </c>
      <c r="J1641" s="274">
        <f t="shared" si="386"/>
        <v>0</v>
      </c>
      <c r="K1641" s="274">
        <f t="shared" si="386"/>
        <v>0</v>
      </c>
      <c r="L1641" s="274">
        <f t="shared" si="386"/>
        <v>0</v>
      </c>
      <c r="M1641" s="12" t="str">
        <f t="shared" si="373"/>
        <v/>
      </c>
      <c r="N1641" s="13"/>
    </row>
    <row r="1642" spans="1:14" hidden="1">
      <c r="A1642" s="23">
        <v>225</v>
      </c>
      <c r="B1642" s="346"/>
      <c r="C1642" s="279">
        <v>2910</v>
      </c>
      <c r="D1642" s="347" t="s">
        <v>2048</v>
      </c>
      <c r="E1642" s="281">
        <f>F1642+G1642+H1642</f>
        <v>0</v>
      </c>
      <c r="F1642" s="152"/>
      <c r="G1642" s="153"/>
      <c r="H1642" s="1418"/>
      <c r="I1642" s="152"/>
      <c r="J1642" s="153"/>
      <c r="K1642" s="1418"/>
      <c r="L1642" s="281">
        <f>I1642+J1642+K1642</f>
        <v>0</v>
      </c>
      <c r="M1642" s="12" t="str">
        <f t="shared" si="373"/>
        <v/>
      </c>
      <c r="N1642" s="13"/>
    </row>
    <row r="1643" spans="1:14" hidden="1">
      <c r="A1643" s="23">
        <v>230</v>
      </c>
      <c r="B1643" s="346"/>
      <c r="C1643" s="279">
        <v>2920</v>
      </c>
      <c r="D1643" s="347" t="s">
        <v>224</v>
      </c>
      <c r="E1643" s="281">
        <f t="shared" ref="E1643:E1649" si="387">F1643+G1643+H1643</f>
        <v>0</v>
      </c>
      <c r="F1643" s="152"/>
      <c r="G1643" s="153"/>
      <c r="H1643" s="1418"/>
      <c r="I1643" s="152"/>
      <c r="J1643" s="153"/>
      <c r="K1643" s="1418"/>
      <c r="L1643" s="281">
        <f t="shared" ref="L1643:L1649" si="388">I1643+J1643+K1643</f>
        <v>0</v>
      </c>
      <c r="M1643" s="12" t="str">
        <f t="shared" si="373"/>
        <v/>
      </c>
      <c r="N1643" s="13"/>
    </row>
    <row r="1644" spans="1:14" ht="31.5" hidden="1">
      <c r="A1644" s="23">
        <v>245</v>
      </c>
      <c r="B1644" s="346"/>
      <c r="C1644" s="324">
        <v>2969</v>
      </c>
      <c r="D1644" s="348" t="s">
        <v>225</v>
      </c>
      <c r="E1644" s="326">
        <f t="shared" si="387"/>
        <v>0</v>
      </c>
      <c r="F1644" s="449"/>
      <c r="G1644" s="450"/>
      <c r="H1644" s="1425"/>
      <c r="I1644" s="449"/>
      <c r="J1644" s="450"/>
      <c r="K1644" s="1425"/>
      <c r="L1644" s="326">
        <f t="shared" si="388"/>
        <v>0</v>
      </c>
      <c r="M1644" s="12" t="str">
        <f t="shared" si="373"/>
        <v/>
      </c>
      <c r="N1644" s="13"/>
    </row>
    <row r="1645" spans="1:14" ht="31.5" hidden="1">
      <c r="A1645" s="22">
        <v>220</v>
      </c>
      <c r="B1645" s="346"/>
      <c r="C1645" s="349">
        <v>2970</v>
      </c>
      <c r="D1645" s="350" t="s">
        <v>226</v>
      </c>
      <c r="E1645" s="351">
        <f t="shared" si="387"/>
        <v>0</v>
      </c>
      <c r="F1645" s="636"/>
      <c r="G1645" s="637"/>
      <c r="H1645" s="1426"/>
      <c r="I1645" s="636"/>
      <c r="J1645" s="637"/>
      <c r="K1645" s="1426"/>
      <c r="L1645" s="351">
        <f t="shared" si="388"/>
        <v>0</v>
      </c>
      <c r="M1645" s="12" t="str">
        <f t="shared" si="373"/>
        <v/>
      </c>
      <c r="N1645" s="13"/>
    </row>
    <row r="1646" spans="1:14" hidden="1">
      <c r="A1646" s="23">
        <v>225</v>
      </c>
      <c r="B1646" s="346"/>
      <c r="C1646" s="333">
        <v>2989</v>
      </c>
      <c r="D1646" s="355" t="s">
        <v>227</v>
      </c>
      <c r="E1646" s="335">
        <f t="shared" si="387"/>
        <v>0</v>
      </c>
      <c r="F1646" s="600"/>
      <c r="G1646" s="601"/>
      <c r="H1646" s="1427"/>
      <c r="I1646" s="600"/>
      <c r="J1646" s="601"/>
      <c r="K1646" s="1427"/>
      <c r="L1646" s="335">
        <f t="shared" si="388"/>
        <v>0</v>
      </c>
      <c r="M1646" s="12" t="str">
        <f t="shared" si="373"/>
        <v/>
      </c>
      <c r="N1646" s="13"/>
    </row>
    <row r="1647" spans="1:14" hidden="1">
      <c r="A1647" s="23">
        <v>230</v>
      </c>
      <c r="B1647" s="292"/>
      <c r="C1647" s="318">
        <v>2990</v>
      </c>
      <c r="D1647" s="356" t="s">
        <v>2067</v>
      </c>
      <c r="E1647" s="320">
        <f>F1647+G1647+H1647</f>
        <v>0</v>
      </c>
      <c r="F1647" s="454"/>
      <c r="G1647" s="455"/>
      <c r="H1647" s="1428"/>
      <c r="I1647" s="454"/>
      <c r="J1647" s="455"/>
      <c r="K1647" s="1428"/>
      <c r="L1647" s="320">
        <f>I1647+J1647+K1647</f>
        <v>0</v>
      </c>
      <c r="M1647" s="12" t="str">
        <f t="shared" si="373"/>
        <v/>
      </c>
      <c r="N1647" s="13"/>
    </row>
    <row r="1648" spans="1:14" hidden="1">
      <c r="A1648" s="23">
        <v>235</v>
      </c>
      <c r="B1648" s="292"/>
      <c r="C1648" s="318">
        <v>2991</v>
      </c>
      <c r="D1648" s="356" t="s">
        <v>228</v>
      </c>
      <c r="E1648" s="320">
        <f t="shared" si="387"/>
        <v>0</v>
      </c>
      <c r="F1648" s="454"/>
      <c r="G1648" s="455"/>
      <c r="H1648" s="1428"/>
      <c r="I1648" s="454"/>
      <c r="J1648" s="455"/>
      <c r="K1648" s="1428"/>
      <c r="L1648" s="320">
        <f t="shared" si="388"/>
        <v>0</v>
      </c>
      <c r="M1648" s="12" t="str">
        <f t="shared" si="373"/>
        <v/>
      </c>
      <c r="N1648" s="13"/>
    </row>
    <row r="1649" spans="1:14" hidden="1">
      <c r="A1649" s="23">
        <v>240</v>
      </c>
      <c r="B1649" s="292"/>
      <c r="C1649" s="285">
        <v>2992</v>
      </c>
      <c r="D1649" s="357" t="s">
        <v>229</v>
      </c>
      <c r="E1649" s="287">
        <f t="shared" si="387"/>
        <v>0</v>
      </c>
      <c r="F1649" s="173"/>
      <c r="G1649" s="174"/>
      <c r="H1649" s="1421"/>
      <c r="I1649" s="173"/>
      <c r="J1649" s="174"/>
      <c r="K1649" s="1421"/>
      <c r="L1649" s="287">
        <f t="shared" si="388"/>
        <v>0</v>
      </c>
      <c r="M1649" s="12" t="str">
        <f t="shared" si="373"/>
        <v/>
      </c>
      <c r="N1649" s="13"/>
    </row>
    <row r="1650" spans="1:14" hidden="1">
      <c r="A1650" s="23">
        <v>245</v>
      </c>
      <c r="B1650" s="272">
        <v>3300</v>
      </c>
      <c r="C1650" s="358" t="s">
        <v>2098</v>
      </c>
      <c r="D1650" s="1773"/>
      <c r="E1650" s="310">
        <f t="shared" ref="E1650:L1650" si="389">SUM(E1651:E1655)</f>
        <v>0</v>
      </c>
      <c r="F1650" s="274">
        <f t="shared" si="389"/>
        <v>0</v>
      </c>
      <c r="G1650" s="275">
        <f t="shared" si="389"/>
        <v>0</v>
      </c>
      <c r="H1650" s="276">
        <f t="shared" si="389"/>
        <v>0</v>
      </c>
      <c r="I1650" s="274">
        <f t="shared" si="389"/>
        <v>0</v>
      </c>
      <c r="J1650" s="275">
        <f t="shared" si="389"/>
        <v>0</v>
      </c>
      <c r="K1650" s="276">
        <f t="shared" si="389"/>
        <v>0</v>
      </c>
      <c r="L1650" s="310">
        <f t="shared" si="389"/>
        <v>0</v>
      </c>
      <c r="M1650" s="12" t="str">
        <f t="shared" si="373"/>
        <v/>
      </c>
      <c r="N1650" s="13"/>
    </row>
    <row r="1651" spans="1:14" hidden="1">
      <c r="A1651" s="22">
        <v>250</v>
      </c>
      <c r="B1651" s="291"/>
      <c r="C1651" s="279">
        <v>3301</v>
      </c>
      <c r="D1651" s="359" t="s">
        <v>230</v>
      </c>
      <c r="E1651" s="281">
        <f t="shared" ref="E1651:E1658" si="390">F1651+G1651+H1651</f>
        <v>0</v>
      </c>
      <c r="F1651" s="486">
        <v>0</v>
      </c>
      <c r="G1651" s="487">
        <v>0</v>
      </c>
      <c r="H1651" s="154">
        <v>0</v>
      </c>
      <c r="I1651" s="486">
        <v>0</v>
      </c>
      <c r="J1651" s="487">
        <v>0</v>
      </c>
      <c r="K1651" s="154">
        <v>0</v>
      </c>
      <c r="L1651" s="281">
        <f t="shared" ref="L1651:L1658" si="391">I1651+J1651+K1651</f>
        <v>0</v>
      </c>
      <c r="M1651" s="12" t="str">
        <f t="shared" si="373"/>
        <v/>
      </c>
      <c r="N1651" s="13"/>
    </row>
    <row r="1652" spans="1:14" hidden="1">
      <c r="A1652" s="23">
        <v>255</v>
      </c>
      <c r="B1652" s="291"/>
      <c r="C1652" s="293">
        <v>3302</v>
      </c>
      <c r="D1652" s="360" t="s">
        <v>715</v>
      </c>
      <c r="E1652" s="295">
        <f t="shared" si="390"/>
        <v>0</v>
      </c>
      <c r="F1652" s="488">
        <v>0</v>
      </c>
      <c r="G1652" s="489">
        <v>0</v>
      </c>
      <c r="H1652" s="160">
        <v>0</v>
      </c>
      <c r="I1652" s="488">
        <v>0</v>
      </c>
      <c r="J1652" s="489">
        <v>0</v>
      </c>
      <c r="K1652" s="160">
        <v>0</v>
      </c>
      <c r="L1652" s="295">
        <f t="shared" si="391"/>
        <v>0</v>
      </c>
      <c r="M1652" s="12" t="str">
        <f t="shared" si="373"/>
        <v/>
      </c>
      <c r="N1652" s="13"/>
    </row>
    <row r="1653" spans="1:14" hidden="1">
      <c r="A1653" s="23">
        <v>265</v>
      </c>
      <c r="B1653" s="291"/>
      <c r="C1653" s="293">
        <v>3303</v>
      </c>
      <c r="D1653" s="360" t="s">
        <v>231</v>
      </c>
      <c r="E1653" s="295">
        <f t="shared" si="390"/>
        <v>0</v>
      </c>
      <c r="F1653" s="488">
        <v>0</v>
      </c>
      <c r="G1653" s="489">
        <v>0</v>
      </c>
      <c r="H1653" s="160">
        <v>0</v>
      </c>
      <c r="I1653" s="488">
        <v>0</v>
      </c>
      <c r="J1653" s="489">
        <v>0</v>
      </c>
      <c r="K1653" s="160">
        <v>0</v>
      </c>
      <c r="L1653" s="295">
        <f t="shared" si="391"/>
        <v>0</v>
      </c>
      <c r="M1653" s="12" t="str">
        <f t="shared" si="373"/>
        <v/>
      </c>
      <c r="N1653" s="13"/>
    </row>
    <row r="1654" spans="1:14" hidden="1">
      <c r="A1654" s="22">
        <v>270</v>
      </c>
      <c r="B1654" s="291"/>
      <c r="C1654" s="293">
        <v>3304</v>
      </c>
      <c r="D1654" s="360" t="s">
        <v>232</v>
      </c>
      <c r="E1654" s="295">
        <f t="shared" si="390"/>
        <v>0</v>
      </c>
      <c r="F1654" s="488">
        <v>0</v>
      </c>
      <c r="G1654" s="489">
        <v>0</v>
      </c>
      <c r="H1654" s="160">
        <v>0</v>
      </c>
      <c r="I1654" s="488">
        <v>0</v>
      </c>
      <c r="J1654" s="489">
        <v>0</v>
      </c>
      <c r="K1654" s="160">
        <v>0</v>
      </c>
      <c r="L1654" s="295">
        <f t="shared" si="391"/>
        <v>0</v>
      </c>
      <c r="M1654" s="12" t="str">
        <f t="shared" si="373"/>
        <v/>
      </c>
      <c r="N1654" s="13"/>
    </row>
    <row r="1655" spans="1:14" ht="31.5" hidden="1">
      <c r="A1655" s="22">
        <v>290</v>
      </c>
      <c r="B1655" s="291"/>
      <c r="C1655" s="285">
        <v>3306</v>
      </c>
      <c r="D1655" s="361" t="s">
        <v>1657</v>
      </c>
      <c r="E1655" s="287">
        <f t="shared" si="390"/>
        <v>0</v>
      </c>
      <c r="F1655" s="490">
        <v>0</v>
      </c>
      <c r="G1655" s="491">
        <v>0</v>
      </c>
      <c r="H1655" s="175">
        <v>0</v>
      </c>
      <c r="I1655" s="490">
        <v>0</v>
      </c>
      <c r="J1655" s="491">
        <v>0</v>
      </c>
      <c r="K1655" s="175">
        <v>0</v>
      </c>
      <c r="L1655" s="287">
        <f t="shared" si="391"/>
        <v>0</v>
      </c>
      <c r="M1655" s="12" t="str">
        <f t="shared" si="373"/>
        <v/>
      </c>
      <c r="N1655" s="13"/>
    </row>
    <row r="1656" spans="1:14" hidden="1">
      <c r="A1656" s="39">
        <v>320</v>
      </c>
      <c r="B1656" s="272">
        <v>3900</v>
      </c>
      <c r="C1656" s="1856" t="s">
        <v>233</v>
      </c>
      <c r="D1656" s="1857"/>
      <c r="E1656" s="310">
        <f t="shared" si="390"/>
        <v>0</v>
      </c>
      <c r="F1656" s="1471">
        <v>0</v>
      </c>
      <c r="G1656" s="1472">
        <v>0</v>
      </c>
      <c r="H1656" s="1473">
        <v>0</v>
      </c>
      <c r="I1656" s="1471">
        <v>0</v>
      </c>
      <c r="J1656" s="1472">
        <v>0</v>
      </c>
      <c r="K1656" s="1473">
        <v>0</v>
      </c>
      <c r="L1656" s="310">
        <f t="shared" si="391"/>
        <v>0</v>
      </c>
      <c r="M1656" s="12" t="str">
        <f t="shared" ref="M1656:M1702" si="392">(IF($E1656&lt;&gt;0,$M$2,IF($L1656&lt;&gt;0,$M$2,"")))</f>
        <v/>
      </c>
      <c r="N1656" s="13"/>
    </row>
    <row r="1657" spans="1:14" hidden="1">
      <c r="A1657" s="22">
        <v>330</v>
      </c>
      <c r="B1657" s="272">
        <v>4000</v>
      </c>
      <c r="C1657" s="1856" t="s">
        <v>234</v>
      </c>
      <c r="D1657" s="1857"/>
      <c r="E1657" s="310">
        <f t="shared" si="390"/>
        <v>0</v>
      </c>
      <c r="F1657" s="1422"/>
      <c r="G1657" s="1423"/>
      <c r="H1657" s="1424"/>
      <c r="I1657" s="1422"/>
      <c r="J1657" s="1423"/>
      <c r="K1657" s="1424"/>
      <c r="L1657" s="310">
        <f t="shared" si="391"/>
        <v>0</v>
      </c>
      <c r="M1657" s="12" t="str">
        <f t="shared" si="392"/>
        <v/>
      </c>
      <c r="N1657" s="13"/>
    </row>
    <row r="1658" spans="1:14" hidden="1">
      <c r="A1658" s="22">
        <v>350</v>
      </c>
      <c r="B1658" s="272">
        <v>4100</v>
      </c>
      <c r="C1658" s="1856" t="s">
        <v>235</v>
      </c>
      <c r="D1658" s="1857"/>
      <c r="E1658" s="310">
        <f t="shared" si="390"/>
        <v>0</v>
      </c>
      <c r="F1658" s="1472">
        <v>0</v>
      </c>
      <c r="G1658" s="1472">
        <v>0</v>
      </c>
      <c r="H1658" s="1473">
        <v>0</v>
      </c>
      <c r="I1658" s="1771">
        <v>0</v>
      </c>
      <c r="J1658" s="1472">
        <v>0</v>
      </c>
      <c r="K1658" s="1472">
        <v>0</v>
      </c>
      <c r="L1658" s="310">
        <f t="shared" si="391"/>
        <v>0</v>
      </c>
      <c r="M1658" s="12" t="str">
        <f t="shared" si="392"/>
        <v/>
      </c>
      <c r="N1658" s="13"/>
    </row>
    <row r="1659" spans="1:14" hidden="1">
      <c r="A1659" s="23">
        <v>355</v>
      </c>
      <c r="B1659" s="272">
        <v>4200</v>
      </c>
      <c r="C1659" s="1856" t="s">
        <v>236</v>
      </c>
      <c r="D1659" s="1857"/>
      <c r="E1659" s="310">
        <f t="shared" ref="E1659:L1659" si="393">SUM(E1660:E1665)</f>
        <v>0</v>
      </c>
      <c r="F1659" s="274">
        <f t="shared" si="393"/>
        <v>0</v>
      </c>
      <c r="G1659" s="275">
        <f t="shared" si="393"/>
        <v>0</v>
      </c>
      <c r="H1659" s="276">
        <f>SUM(H1660:H1665)</f>
        <v>0</v>
      </c>
      <c r="I1659" s="274">
        <f t="shared" si="393"/>
        <v>0</v>
      </c>
      <c r="J1659" s="275">
        <f t="shared" si="393"/>
        <v>0</v>
      </c>
      <c r="K1659" s="276">
        <f t="shared" si="393"/>
        <v>0</v>
      </c>
      <c r="L1659" s="310">
        <f t="shared" si="393"/>
        <v>0</v>
      </c>
      <c r="M1659" s="12" t="str">
        <f t="shared" si="392"/>
        <v/>
      </c>
      <c r="N1659" s="13"/>
    </row>
    <row r="1660" spans="1:14" hidden="1">
      <c r="A1660" s="23">
        <v>355</v>
      </c>
      <c r="B1660" s="362"/>
      <c r="C1660" s="279">
        <v>4201</v>
      </c>
      <c r="D1660" s="280" t="s">
        <v>237</v>
      </c>
      <c r="E1660" s="281">
        <f t="shared" ref="E1660:E1665" si="394">F1660+G1660+H1660</f>
        <v>0</v>
      </c>
      <c r="F1660" s="152"/>
      <c r="G1660" s="153"/>
      <c r="H1660" s="1418"/>
      <c r="I1660" s="152"/>
      <c r="J1660" s="153"/>
      <c r="K1660" s="1418"/>
      <c r="L1660" s="281">
        <f t="shared" ref="L1660:L1665" si="395">I1660+J1660+K1660</f>
        <v>0</v>
      </c>
      <c r="M1660" s="12" t="str">
        <f t="shared" si="392"/>
        <v/>
      </c>
      <c r="N1660" s="13"/>
    </row>
    <row r="1661" spans="1:14" hidden="1">
      <c r="A1661" s="23">
        <v>375</v>
      </c>
      <c r="B1661" s="362"/>
      <c r="C1661" s="293">
        <v>4202</v>
      </c>
      <c r="D1661" s="363" t="s">
        <v>238</v>
      </c>
      <c r="E1661" s="295">
        <f t="shared" si="394"/>
        <v>0</v>
      </c>
      <c r="F1661" s="158"/>
      <c r="G1661" s="159"/>
      <c r="H1661" s="1420"/>
      <c r="I1661" s="158"/>
      <c r="J1661" s="159"/>
      <c r="K1661" s="1420"/>
      <c r="L1661" s="295">
        <f t="shared" si="395"/>
        <v>0</v>
      </c>
      <c r="M1661" s="12" t="str">
        <f t="shared" si="392"/>
        <v/>
      </c>
      <c r="N1661" s="13"/>
    </row>
    <row r="1662" spans="1:14" hidden="1">
      <c r="A1662" s="23">
        <v>380</v>
      </c>
      <c r="B1662" s="362"/>
      <c r="C1662" s="293">
        <v>4214</v>
      </c>
      <c r="D1662" s="363" t="s">
        <v>239</v>
      </c>
      <c r="E1662" s="295">
        <f t="shared" si="394"/>
        <v>0</v>
      </c>
      <c r="F1662" s="158"/>
      <c r="G1662" s="159"/>
      <c r="H1662" s="1420"/>
      <c r="I1662" s="158"/>
      <c r="J1662" s="159"/>
      <c r="K1662" s="1420"/>
      <c r="L1662" s="295">
        <f t="shared" si="395"/>
        <v>0</v>
      </c>
      <c r="M1662" s="12" t="str">
        <f t="shared" si="392"/>
        <v/>
      </c>
      <c r="N1662" s="13"/>
    </row>
    <row r="1663" spans="1:14" hidden="1">
      <c r="A1663" s="23">
        <v>385</v>
      </c>
      <c r="B1663" s="362"/>
      <c r="C1663" s="293">
        <v>4217</v>
      </c>
      <c r="D1663" s="363" t="s">
        <v>240</v>
      </c>
      <c r="E1663" s="295">
        <f t="shared" si="394"/>
        <v>0</v>
      </c>
      <c r="F1663" s="158"/>
      <c r="G1663" s="159"/>
      <c r="H1663" s="1420"/>
      <c r="I1663" s="158"/>
      <c r="J1663" s="159"/>
      <c r="K1663" s="1420"/>
      <c r="L1663" s="295">
        <f t="shared" si="395"/>
        <v>0</v>
      </c>
      <c r="M1663" s="12" t="str">
        <f t="shared" si="392"/>
        <v/>
      </c>
      <c r="N1663" s="13"/>
    </row>
    <row r="1664" spans="1:14" hidden="1">
      <c r="A1664" s="23">
        <v>390</v>
      </c>
      <c r="B1664" s="362"/>
      <c r="C1664" s="293">
        <v>4218</v>
      </c>
      <c r="D1664" s="294" t="s">
        <v>241</v>
      </c>
      <c r="E1664" s="295">
        <f t="shared" si="394"/>
        <v>0</v>
      </c>
      <c r="F1664" s="158"/>
      <c r="G1664" s="159"/>
      <c r="H1664" s="1420"/>
      <c r="I1664" s="158"/>
      <c r="J1664" s="159"/>
      <c r="K1664" s="1420"/>
      <c r="L1664" s="295">
        <f t="shared" si="395"/>
        <v>0</v>
      </c>
      <c r="M1664" s="12" t="str">
        <f t="shared" si="392"/>
        <v/>
      </c>
      <c r="N1664" s="13"/>
    </row>
    <row r="1665" spans="1:14" hidden="1">
      <c r="A1665" s="23">
        <v>390</v>
      </c>
      <c r="B1665" s="362"/>
      <c r="C1665" s="285">
        <v>4219</v>
      </c>
      <c r="D1665" s="343" t="s">
        <v>242</v>
      </c>
      <c r="E1665" s="287">
        <f t="shared" si="394"/>
        <v>0</v>
      </c>
      <c r="F1665" s="173"/>
      <c r="G1665" s="174"/>
      <c r="H1665" s="1421"/>
      <c r="I1665" s="173"/>
      <c r="J1665" s="174"/>
      <c r="K1665" s="1421"/>
      <c r="L1665" s="287">
        <f t="shared" si="395"/>
        <v>0</v>
      </c>
      <c r="M1665" s="12" t="str">
        <f t="shared" si="392"/>
        <v/>
      </c>
      <c r="N1665" s="13"/>
    </row>
    <row r="1666" spans="1:14" hidden="1">
      <c r="A1666" s="23">
        <v>395</v>
      </c>
      <c r="B1666" s="272">
        <v>4300</v>
      </c>
      <c r="C1666" s="1856" t="s">
        <v>1661</v>
      </c>
      <c r="D1666" s="1857"/>
      <c r="E1666" s="310">
        <f t="shared" ref="E1666:L1666" si="396">SUM(E1667:E1669)</f>
        <v>0</v>
      </c>
      <c r="F1666" s="274">
        <f t="shared" si="396"/>
        <v>0</v>
      </c>
      <c r="G1666" s="275">
        <f t="shared" si="396"/>
        <v>0</v>
      </c>
      <c r="H1666" s="276">
        <f>SUM(H1667:H1669)</f>
        <v>0</v>
      </c>
      <c r="I1666" s="274">
        <f t="shared" si="396"/>
        <v>0</v>
      </c>
      <c r="J1666" s="275">
        <f t="shared" si="396"/>
        <v>0</v>
      </c>
      <c r="K1666" s="276">
        <f t="shared" si="396"/>
        <v>0</v>
      </c>
      <c r="L1666" s="310">
        <f t="shared" si="396"/>
        <v>0</v>
      </c>
      <c r="M1666" s="12" t="str">
        <f t="shared" si="392"/>
        <v/>
      </c>
      <c r="N1666" s="13"/>
    </row>
    <row r="1667" spans="1:14" hidden="1">
      <c r="A1667" s="18">
        <v>397</v>
      </c>
      <c r="B1667" s="362"/>
      <c r="C1667" s="279">
        <v>4301</v>
      </c>
      <c r="D1667" s="311" t="s">
        <v>243</v>
      </c>
      <c r="E1667" s="281">
        <f t="shared" ref="E1667:E1672" si="397">F1667+G1667+H1667</f>
        <v>0</v>
      </c>
      <c r="F1667" s="152"/>
      <c r="G1667" s="153"/>
      <c r="H1667" s="1418"/>
      <c r="I1667" s="152"/>
      <c r="J1667" s="153"/>
      <c r="K1667" s="1418"/>
      <c r="L1667" s="281">
        <f t="shared" ref="L1667:L1672" si="398">I1667+J1667+K1667</f>
        <v>0</v>
      </c>
      <c r="M1667" s="12" t="str">
        <f t="shared" si="392"/>
        <v/>
      </c>
      <c r="N1667" s="13"/>
    </row>
    <row r="1668" spans="1:14" hidden="1">
      <c r="A1668" s="14">
        <v>398</v>
      </c>
      <c r="B1668" s="362"/>
      <c r="C1668" s="293">
        <v>4302</v>
      </c>
      <c r="D1668" s="363" t="s">
        <v>244</v>
      </c>
      <c r="E1668" s="295">
        <f t="shared" si="397"/>
        <v>0</v>
      </c>
      <c r="F1668" s="158"/>
      <c r="G1668" s="159"/>
      <c r="H1668" s="1420"/>
      <c r="I1668" s="158"/>
      <c r="J1668" s="159"/>
      <c r="K1668" s="1420"/>
      <c r="L1668" s="295">
        <f t="shared" si="398"/>
        <v>0</v>
      </c>
      <c r="M1668" s="12" t="str">
        <f t="shared" si="392"/>
        <v/>
      </c>
      <c r="N1668" s="13"/>
    </row>
    <row r="1669" spans="1:14" hidden="1">
      <c r="A1669" s="14">
        <v>399</v>
      </c>
      <c r="B1669" s="362"/>
      <c r="C1669" s="285">
        <v>4309</v>
      </c>
      <c r="D1669" s="301" t="s">
        <v>245</v>
      </c>
      <c r="E1669" s="287">
        <f t="shared" si="397"/>
        <v>0</v>
      </c>
      <c r="F1669" s="173"/>
      <c r="G1669" s="174"/>
      <c r="H1669" s="1421"/>
      <c r="I1669" s="173"/>
      <c r="J1669" s="174"/>
      <c r="K1669" s="1421"/>
      <c r="L1669" s="287">
        <f t="shared" si="398"/>
        <v>0</v>
      </c>
      <c r="M1669" s="12" t="str">
        <f t="shared" si="392"/>
        <v/>
      </c>
      <c r="N1669" s="13"/>
    </row>
    <row r="1670" spans="1:14" hidden="1">
      <c r="A1670" s="14">
        <v>400</v>
      </c>
      <c r="B1670" s="272">
        <v>4400</v>
      </c>
      <c r="C1670" s="1856" t="s">
        <v>1658</v>
      </c>
      <c r="D1670" s="1857"/>
      <c r="E1670" s="310">
        <f t="shared" si="397"/>
        <v>0</v>
      </c>
      <c r="F1670" s="1422"/>
      <c r="G1670" s="1423"/>
      <c r="H1670" s="1424"/>
      <c r="I1670" s="1422"/>
      <c r="J1670" s="1423"/>
      <c r="K1670" s="1424"/>
      <c r="L1670" s="310">
        <f t="shared" si="398"/>
        <v>0</v>
      </c>
      <c r="M1670" s="12" t="str">
        <f t="shared" si="392"/>
        <v/>
      </c>
      <c r="N1670" s="13"/>
    </row>
    <row r="1671" spans="1:14" hidden="1">
      <c r="A1671" s="14">
        <v>401</v>
      </c>
      <c r="B1671" s="272">
        <v>4500</v>
      </c>
      <c r="C1671" s="1856" t="s">
        <v>1659</v>
      </c>
      <c r="D1671" s="1857"/>
      <c r="E1671" s="310">
        <f t="shared" si="397"/>
        <v>0</v>
      </c>
      <c r="F1671" s="1422"/>
      <c r="G1671" s="1423"/>
      <c r="H1671" s="1424"/>
      <c r="I1671" s="1422"/>
      <c r="J1671" s="1423"/>
      <c r="K1671" s="1424"/>
      <c r="L1671" s="310">
        <f t="shared" si="398"/>
        <v>0</v>
      </c>
      <c r="M1671" s="12" t="str">
        <f t="shared" si="392"/>
        <v/>
      </c>
      <c r="N1671" s="13"/>
    </row>
    <row r="1672" spans="1:14" hidden="1">
      <c r="A1672" s="40">
        <v>404</v>
      </c>
      <c r="B1672" s="272">
        <v>4600</v>
      </c>
      <c r="C1672" s="1862" t="s">
        <v>246</v>
      </c>
      <c r="D1672" s="1863"/>
      <c r="E1672" s="310">
        <f t="shared" si="397"/>
        <v>0</v>
      </c>
      <c r="F1672" s="1422"/>
      <c r="G1672" s="1423"/>
      <c r="H1672" s="1424"/>
      <c r="I1672" s="1422"/>
      <c r="J1672" s="1423"/>
      <c r="K1672" s="1424"/>
      <c r="L1672" s="310">
        <f t="shared" si="398"/>
        <v>0</v>
      </c>
      <c r="M1672" s="12" t="str">
        <f t="shared" si="392"/>
        <v/>
      </c>
      <c r="N1672" s="13"/>
    </row>
    <row r="1673" spans="1:14" hidden="1">
      <c r="A1673" s="40">
        <v>404</v>
      </c>
      <c r="B1673" s="272">
        <v>4900</v>
      </c>
      <c r="C1673" s="1856" t="s">
        <v>273</v>
      </c>
      <c r="D1673" s="1857"/>
      <c r="E1673" s="310">
        <f t="shared" ref="E1673:L1673" si="399">+E1674+E1675</f>
        <v>0</v>
      </c>
      <c r="F1673" s="274">
        <f t="shared" si="399"/>
        <v>0</v>
      </c>
      <c r="G1673" s="275">
        <f t="shared" si="399"/>
        <v>0</v>
      </c>
      <c r="H1673" s="276">
        <f>+H1674+H1675</f>
        <v>0</v>
      </c>
      <c r="I1673" s="274">
        <f t="shared" si="399"/>
        <v>0</v>
      </c>
      <c r="J1673" s="275">
        <f t="shared" si="399"/>
        <v>0</v>
      </c>
      <c r="K1673" s="276">
        <f t="shared" si="399"/>
        <v>0</v>
      </c>
      <c r="L1673" s="310">
        <f t="shared" si="399"/>
        <v>0</v>
      </c>
      <c r="M1673" s="12" t="str">
        <f t="shared" si="392"/>
        <v/>
      </c>
      <c r="N1673" s="13"/>
    </row>
    <row r="1674" spans="1:14" hidden="1">
      <c r="A1674" s="22">
        <v>440</v>
      </c>
      <c r="B1674" s="362"/>
      <c r="C1674" s="279">
        <v>4901</v>
      </c>
      <c r="D1674" s="364" t="s">
        <v>274</v>
      </c>
      <c r="E1674" s="281">
        <f>F1674+G1674+H1674</f>
        <v>0</v>
      </c>
      <c r="F1674" s="152"/>
      <c r="G1674" s="153"/>
      <c r="H1674" s="1418"/>
      <c r="I1674" s="152"/>
      <c r="J1674" s="153"/>
      <c r="K1674" s="1418"/>
      <c r="L1674" s="281">
        <f>I1674+J1674+K1674</f>
        <v>0</v>
      </c>
      <c r="M1674" s="12" t="str">
        <f t="shared" si="392"/>
        <v/>
      </c>
      <c r="N1674" s="13"/>
    </row>
    <row r="1675" spans="1:14" hidden="1">
      <c r="A1675" s="22">
        <v>450</v>
      </c>
      <c r="B1675" s="362"/>
      <c r="C1675" s="285">
        <v>4902</v>
      </c>
      <c r="D1675" s="301" t="s">
        <v>275</v>
      </c>
      <c r="E1675" s="287">
        <f>F1675+G1675+H1675</f>
        <v>0</v>
      </c>
      <c r="F1675" s="173"/>
      <c r="G1675" s="174"/>
      <c r="H1675" s="1421"/>
      <c r="I1675" s="173"/>
      <c r="J1675" s="174"/>
      <c r="K1675" s="1421"/>
      <c r="L1675" s="287">
        <f>I1675+J1675+K1675</f>
        <v>0</v>
      </c>
      <c r="M1675" s="12" t="str">
        <f t="shared" si="392"/>
        <v/>
      </c>
      <c r="N1675" s="13"/>
    </row>
    <row r="1676" spans="1:14" hidden="1">
      <c r="A1676" s="22">
        <v>495</v>
      </c>
      <c r="B1676" s="365">
        <v>5100</v>
      </c>
      <c r="C1676" s="1854" t="s">
        <v>247</v>
      </c>
      <c r="D1676" s="1855"/>
      <c r="E1676" s="310">
        <f>F1676+G1676+H1676</f>
        <v>0</v>
      </c>
      <c r="F1676" s="1422"/>
      <c r="G1676" s="1423"/>
      <c r="H1676" s="1424"/>
      <c r="I1676" s="1422"/>
      <c r="J1676" s="1423"/>
      <c r="K1676" s="1424"/>
      <c r="L1676" s="310">
        <f>I1676+J1676+K1676</f>
        <v>0</v>
      </c>
      <c r="M1676" s="12" t="str">
        <f t="shared" si="392"/>
        <v/>
      </c>
      <c r="N1676" s="13"/>
    </row>
    <row r="1677" spans="1:14" hidden="1">
      <c r="A1677" s="23">
        <v>500</v>
      </c>
      <c r="B1677" s="365">
        <v>5200</v>
      </c>
      <c r="C1677" s="1854" t="s">
        <v>248</v>
      </c>
      <c r="D1677" s="1855"/>
      <c r="E1677" s="310">
        <f t="shared" ref="E1677:L1677" si="400">SUM(E1678:E1684)</f>
        <v>0</v>
      </c>
      <c r="F1677" s="274">
        <f t="shared" si="400"/>
        <v>0</v>
      </c>
      <c r="G1677" s="275">
        <f t="shared" si="400"/>
        <v>0</v>
      </c>
      <c r="H1677" s="276">
        <f>SUM(H1678:H1684)</f>
        <v>0</v>
      </c>
      <c r="I1677" s="274">
        <f t="shared" si="400"/>
        <v>0</v>
      </c>
      <c r="J1677" s="275">
        <f t="shared" si="400"/>
        <v>0</v>
      </c>
      <c r="K1677" s="276">
        <f t="shared" si="400"/>
        <v>0</v>
      </c>
      <c r="L1677" s="310">
        <f t="shared" si="400"/>
        <v>0</v>
      </c>
      <c r="M1677" s="12" t="str">
        <f t="shared" si="392"/>
        <v/>
      </c>
      <c r="N1677" s="13"/>
    </row>
    <row r="1678" spans="1:14" hidden="1">
      <c r="A1678" s="23">
        <v>505</v>
      </c>
      <c r="B1678" s="366"/>
      <c r="C1678" s="367">
        <v>5201</v>
      </c>
      <c r="D1678" s="368" t="s">
        <v>249</v>
      </c>
      <c r="E1678" s="281">
        <f t="shared" ref="E1678:E1684" si="401">F1678+G1678+H1678</f>
        <v>0</v>
      </c>
      <c r="F1678" s="152"/>
      <c r="G1678" s="153"/>
      <c r="H1678" s="1418"/>
      <c r="I1678" s="152"/>
      <c r="J1678" s="153"/>
      <c r="K1678" s="1418"/>
      <c r="L1678" s="281">
        <f t="shared" ref="L1678:L1684" si="402">I1678+J1678+K1678</f>
        <v>0</v>
      </c>
      <c r="M1678" s="12" t="str">
        <f t="shared" si="392"/>
        <v/>
      </c>
      <c r="N1678" s="13"/>
    </row>
    <row r="1679" spans="1:14" hidden="1">
      <c r="A1679" s="23">
        <v>510</v>
      </c>
      <c r="B1679" s="366"/>
      <c r="C1679" s="369">
        <v>5202</v>
      </c>
      <c r="D1679" s="370" t="s">
        <v>250</v>
      </c>
      <c r="E1679" s="295">
        <f t="shared" si="401"/>
        <v>0</v>
      </c>
      <c r="F1679" s="158"/>
      <c r="G1679" s="159"/>
      <c r="H1679" s="1420"/>
      <c r="I1679" s="158"/>
      <c r="J1679" s="159"/>
      <c r="K1679" s="1420"/>
      <c r="L1679" s="295">
        <f t="shared" si="402"/>
        <v>0</v>
      </c>
      <c r="M1679" s="12" t="str">
        <f t="shared" si="392"/>
        <v/>
      </c>
      <c r="N1679" s="13"/>
    </row>
    <row r="1680" spans="1:14" hidden="1">
      <c r="A1680" s="23">
        <v>515</v>
      </c>
      <c r="B1680" s="366"/>
      <c r="C1680" s="369">
        <v>5203</v>
      </c>
      <c r="D1680" s="370" t="s">
        <v>618</v>
      </c>
      <c r="E1680" s="295">
        <f t="shared" si="401"/>
        <v>0</v>
      </c>
      <c r="F1680" s="158"/>
      <c r="G1680" s="159"/>
      <c r="H1680" s="1420"/>
      <c r="I1680" s="158"/>
      <c r="J1680" s="159"/>
      <c r="K1680" s="1420"/>
      <c r="L1680" s="295">
        <f t="shared" si="402"/>
        <v>0</v>
      </c>
      <c r="M1680" s="12" t="str">
        <f t="shared" si="392"/>
        <v/>
      </c>
      <c r="N1680" s="13"/>
    </row>
    <row r="1681" spans="1:14" hidden="1">
      <c r="A1681" s="23">
        <v>520</v>
      </c>
      <c r="B1681" s="366"/>
      <c r="C1681" s="369">
        <v>5204</v>
      </c>
      <c r="D1681" s="370" t="s">
        <v>619</v>
      </c>
      <c r="E1681" s="295">
        <f t="shared" si="401"/>
        <v>0</v>
      </c>
      <c r="F1681" s="158"/>
      <c r="G1681" s="159"/>
      <c r="H1681" s="1420"/>
      <c r="I1681" s="158"/>
      <c r="J1681" s="159"/>
      <c r="K1681" s="1420"/>
      <c r="L1681" s="295">
        <f t="shared" si="402"/>
        <v>0</v>
      </c>
      <c r="M1681" s="12" t="str">
        <f t="shared" si="392"/>
        <v/>
      </c>
      <c r="N1681" s="13"/>
    </row>
    <row r="1682" spans="1:14" hidden="1">
      <c r="A1682" s="23">
        <v>525</v>
      </c>
      <c r="B1682" s="366"/>
      <c r="C1682" s="369">
        <v>5205</v>
      </c>
      <c r="D1682" s="370" t="s">
        <v>620</v>
      </c>
      <c r="E1682" s="295">
        <f t="shared" si="401"/>
        <v>0</v>
      </c>
      <c r="F1682" s="158"/>
      <c r="G1682" s="159"/>
      <c r="H1682" s="1420"/>
      <c r="I1682" s="158"/>
      <c r="J1682" s="159"/>
      <c r="K1682" s="1420"/>
      <c r="L1682" s="295">
        <f t="shared" si="402"/>
        <v>0</v>
      </c>
      <c r="M1682" s="12" t="str">
        <f t="shared" si="392"/>
        <v/>
      </c>
      <c r="N1682" s="13"/>
    </row>
    <row r="1683" spans="1:14" hidden="1">
      <c r="A1683" s="22">
        <v>635</v>
      </c>
      <c r="B1683" s="366"/>
      <c r="C1683" s="369">
        <v>5206</v>
      </c>
      <c r="D1683" s="370" t="s">
        <v>621</v>
      </c>
      <c r="E1683" s="295">
        <f t="shared" si="401"/>
        <v>0</v>
      </c>
      <c r="F1683" s="158"/>
      <c r="G1683" s="159"/>
      <c r="H1683" s="1420"/>
      <c r="I1683" s="158"/>
      <c r="J1683" s="159"/>
      <c r="K1683" s="1420"/>
      <c r="L1683" s="295">
        <f t="shared" si="402"/>
        <v>0</v>
      </c>
      <c r="M1683" s="12" t="str">
        <f t="shared" si="392"/>
        <v/>
      </c>
      <c r="N1683" s="13"/>
    </row>
    <row r="1684" spans="1:14" hidden="1">
      <c r="A1684" s="23">
        <v>640</v>
      </c>
      <c r="B1684" s="366"/>
      <c r="C1684" s="371">
        <v>5219</v>
      </c>
      <c r="D1684" s="372" t="s">
        <v>622</v>
      </c>
      <c r="E1684" s="287">
        <f t="shared" si="401"/>
        <v>0</v>
      </c>
      <c r="F1684" s="173"/>
      <c r="G1684" s="174"/>
      <c r="H1684" s="1421"/>
      <c r="I1684" s="173"/>
      <c r="J1684" s="174"/>
      <c r="K1684" s="1421"/>
      <c r="L1684" s="287">
        <f t="shared" si="402"/>
        <v>0</v>
      </c>
      <c r="M1684" s="12" t="str">
        <f t="shared" si="392"/>
        <v/>
      </c>
      <c r="N1684" s="13"/>
    </row>
    <row r="1685" spans="1:14" hidden="1">
      <c r="A1685" s="23">
        <v>645</v>
      </c>
      <c r="B1685" s="365">
        <v>5300</v>
      </c>
      <c r="C1685" s="1854" t="s">
        <v>623</v>
      </c>
      <c r="D1685" s="1855"/>
      <c r="E1685" s="310">
        <f t="shared" ref="E1685:L1685" si="403">SUM(E1686:E1687)</f>
        <v>0</v>
      </c>
      <c r="F1685" s="274">
        <f t="shared" si="403"/>
        <v>0</v>
      </c>
      <c r="G1685" s="275">
        <f t="shared" si="403"/>
        <v>0</v>
      </c>
      <c r="H1685" s="276">
        <f>SUM(H1686:H1687)</f>
        <v>0</v>
      </c>
      <c r="I1685" s="274">
        <f t="shared" si="403"/>
        <v>0</v>
      </c>
      <c r="J1685" s="275">
        <f t="shared" si="403"/>
        <v>0</v>
      </c>
      <c r="K1685" s="276">
        <f t="shared" si="403"/>
        <v>0</v>
      </c>
      <c r="L1685" s="310">
        <f t="shared" si="403"/>
        <v>0</v>
      </c>
      <c r="M1685" s="12" t="str">
        <f t="shared" si="392"/>
        <v/>
      </c>
      <c r="N1685" s="13"/>
    </row>
    <row r="1686" spans="1:14" hidden="1">
      <c r="A1686" s="23">
        <v>650</v>
      </c>
      <c r="B1686" s="366"/>
      <c r="C1686" s="367">
        <v>5301</v>
      </c>
      <c r="D1686" s="368" t="s">
        <v>307</v>
      </c>
      <c r="E1686" s="281">
        <f>F1686+G1686+H1686</f>
        <v>0</v>
      </c>
      <c r="F1686" s="152"/>
      <c r="G1686" s="153"/>
      <c r="H1686" s="1418"/>
      <c r="I1686" s="152"/>
      <c r="J1686" s="153"/>
      <c r="K1686" s="1418"/>
      <c r="L1686" s="281">
        <f>I1686+J1686+K1686</f>
        <v>0</v>
      </c>
      <c r="M1686" s="12" t="str">
        <f t="shared" si="392"/>
        <v/>
      </c>
      <c r="N1686" s="13"/>
    </row>
    <row r="1687" spans="1:14" hidden="1">
      <c r="A1687" s="22">
        <v>655</v>
      </c>
      <c r="B1687" s="366"/>
      <c r="C1687" s="371">
        <v>5309</v>
      </c>
      <c r="D1687" s="372" t="s">
        <v>624</v>
      </c>
      <c r="E1687" s="287">
        <f>F1687+G1687+H1687</f>
        <v>0</v>
      </c>
      <c r="F1687" s="173"/>
      <c r="G1687" s="174"/>
      <c r="H1687" s="1421"/>
      <c r="I1687" s="173"/>
      <c r="J1687" s="174"/>
      <c r="K1687" s="1421"/>
      <c r="L1687" s="287">
        <f>I1687+J1687+K1687</f>
        <v>0</v>
      </c>
      <c r="M1687" s="12" t="str">
        <f t="shared" si="392"/>
        <v/>
      </c>
      <c r="N1687" s="13"/>
    </row>
    <row r="1688" spans="1:14" hidden="1">
      <c r="A1688" s="22">
        <v>665</v>
      </c>
      <c r="B1688" s="365">
        <v>5400</v>
      </c>
      <c r="C1688" s="1854" t="s">
        <v>685</v>
      </c>
      <c r="D1688" s="1855"/>
      <c r="E1688" s="310">
        <f>F1688+G1688+H1688</f>
        <v>0</v>
      </c>
      <c r="F1688" s="1422"/>
      <c r="G1688" s="1423"/>
      <c r="H1688" s="1424"/>
      <c r="I1688" s="1422"/>
      <c r="J1688" s="1423"/>
      <c r="K1688" s="1424"/>
      <c r="L1688" s="310">
        <f>I1688+J1688+K1688</f>
        <v>0</v>
      </c>
      <c r="M1688" s="12" t="str">
        <f t="shared" si="392"/>
        <v/>
      </c>
      <c r="N1688" s="13"/>
    </row>
    <row r="1689" spans="1:14" hidden="1">
      <c r="A1689" s="22">
        <v>675</v>
      </c>
      <c r="B1689" s="272">
        <v>5500</v>
      </c>
      <c r="C1689" s="1856" t="s">
        <v>686</v>
      </c>
      <c r="D1689" s="1857"/>
      <c r="E1689" s="310">
        <f t="shared" ref="E1689:L1689" si="404">SUM(E1690:E1693)</f>
        <v>0</v>
      </c>
      <c r="F1689" s="274">
        <f t="shared" si="404"/>
        <v>0</v>
      </c>
      <c r="G1689" s="275">
        <f t="shared" si="404"/>
        <v>0</v>
      </c>
      <c r="H1689" s="276">
        <f>SUM(H1690:H1693)</f>
        <v>0</v>
      </c>
      <c r="I1689" s="274">
        <f t="shared" si="404"/>
        <v>0</v>
      </c>
      <c r="J1689" s="275">
        <f t="shared" si="404"/>
        <v>0</v>
      </c>
      <c r="K1689" s="276">
        <f t="shared" si="404"/>
        <v>0</v>
      </c>
      <c r="L1689" s="310">
        <f t="shared" si="404"/>
        <v>0</v>
      </c>
      <c r="M1689" s="12" t="str">
        <f t="shared" si="392"/>
        <v/>
      </c>
      <c r="N1689" s="13"/>
    </row>
    <row r="1690" spans="1:14" hidden="1">
      <c r="A1690" s="22">
        <v>685</v>
      </c>
      <c r="B1690" s="362"/>
      <c r="C1690" s="279">
        <v>5501</v>
      </c>
      <c r="D1690" s="311" t="s">
        <v>687</v>
      </c>
      <c r="E1690" s="281">
        <f>F1690+G1690+H1690</f>
        <v>0</v>
      </c>
      <c r="F1690" s="152"/>
      <c r="G1690" s="153"/>
      <c r="H1690" s="1418"/>
      <c r="I1690" s="152"/>
      <c r="J1690" s="153"/>
      <c r="K1690" s="1418"/>
      <c r="L1690" s="281">
        <f>I1690+J1690+K1690</f>
        <v>0</v>
      </c>
      <c r="M1690" s="12" t="str">
        <f t="shared" si="392"/>
        <v/>
      </c>
      <c r="N1690" s="13"/>
    </row>
    <row r="1691" spans="1:14" hidden="1">
      <c r="A1691" s="23">
        <v>690</v>
      </c>
      <c r="B1691" s="362"/>
      <c r="C1691" s="293">
        <v>5502</v>
      </c>
      <c r="D1691" s="294" t="s">
        <v>688</v>
      </c>
      <c r="E1691" s="295">
        <f>F1691+G1691+H1691</f>
        <v>0</v>
      </c>
      <c r="F1691" s="158"/>
      <c r="G1691" s="159"/>
      <c r="H1691" s="1420"/>
      <c r="I1691" s="158"/>
      <c r="J1691" s="159"/>
      <c r="K1691" s="1420"/>
      <c r="L1691" s="295">
        <f>I1691+J1691+K1691</f>
        <v>0</v>
      </c>
      <c r="M1691" s="12" t="str">
        <f t="shared" si="392"/>
        <v/>
      </c>
      <c r="N1691" s="13"/>
    </row>
    <row r="1692" spans="1:14" hidden="1">
      <c r="A1692" s="23">
        <v>695</v>
      </c>
      <c r="B1692" s="362"/>
      <c r="C1692" s="293">
        <v>5503</v>
      </c>
      <c r="D1692" s="363" t="s">
        <v>689</v>
      </c>
      <c r="E1692" s="295">
        <f>F1692+G1692+H1692</f>
        <v>0</v>
      </c>
      <c r="F1692" s="158"/>
      <c r="G1692" s="159"/>
      <c r="H1692" s="1420"/>
      <c r="I1692" s="158"/>
      <c r="J1692" s="159"/>
      <c r="K1692" s="1420"/>
      <c r="L1692" s="295">
        <f>I1692+J1692+K1692</f>
        <v>0</v>
      </c>
      <c r="M1692" s="12" t="str">
        <f t="shared" si="392"/>
        <v/>
      </c>
      <c r="N1692" s="13"/>
    </row>
    <row r="1693" spans="1:14" hidden="1">
      <c r="A1693" s="22">
        <v>700</v>
      </c>
      <c r="B1693" s="362"/>
      <c r="C1693" s="285">
        <v>5504</v>
      </c>
      <c r="D1693" s="339" t="s">
        <v>690</v>
      </c>
      <c r="E1693" s="287">
        <f>F1693+G1693+H1693</f>
        <v>0</v>
      </c>
      <c r="F1693" s="173"/>
      <c r="G1693" s="174"/>
      <c r="H1693" s="1421"/>
      <c r="I1693" s="173"/>
      <c r="J1693" s="174"/>
      <c r="K1693" s="1421"/>
      <c r="L1693" s="287">
        <f>I1693+J1693+K1693</f>
        <v>0</v>
      </c>
      <c r="M1693" s="12" t="str">
        <f t="shared" si="392"/>
        <v/>
      </c>
      <c r="N1693" s="13"/>
    </row>
    <row r="1694" spans="1:14" hidden="1">
      <c r="A1694" s="22">
        <v>710</v>
      </c>
      <c r="B1694" s="365">
        <v>5700</v>
      </c>
      <c r="C1694" s="1858" t="s">
        <v>914</v>
      </c>
      <c r="D1694" s="1859"/>
      <c r="E1694" s="310">
        <f>SUM(E1695:E1697)</f>
        <v>0</v>
      </c>
      <c r="F1694" s="1471">
        <v>0</v>
      </c>
      <c r="G1694" s="1471">
        <v>0</v>
      </c>
      <c r="H1694" s="1471">
        <v>0</v>
      </c>
      <c r="I1694" s="1471">
        <v>0</v>
      </c>
      <c r="J1694" s="1471">
        <v>0</v>
      </c>
      <c r="K1694" s="1471">
        <v>0</v>
      </c>
      <c r="L1694" s="310">
        <f>SUM(L1695:L1697)</f>
        <v>0</v>
      </c>
      <c r="M1694" s="12" t="str">
        <f t="shared" si="392"/>
        <v/>
      </c>
      <c r="N1694" s="13"/>
    </row>
    <row r="1695" spans="1:14" hidden="1">
      <c r="A1695" s="23">
        <v>715</v>
      </c>
      <c r="B1695" s="366"/>
      <c r="C1695" s="367">
        <v>5701</v>
      </c>
      <c r="D1695" s="368" t="s">
        <v>691</v>
      </c>
      <c r="E1695" s="281">
        <f>F1695+G1695+H1695</f>
        <v>0</v>
      </c>
      <c r="F1695" s="1472">
        <v>0</v>
      </c>
      <c r="G1695" s="1472">
        <v>0</v>
      </c>
      <c r="H1695" s="1473">
        <v>0</v>
      </c>
      <c r="I1695" s="1771">
        <v>0</v>
      </c>
      <c r="J1695" s="1472">
        <v>0</v>
      </c>
      <c r="K1695" s="1472">
        <v>0</v>
      </c>
      <c r="L1695" s="281">
        <f>I1695+J1695+K1695</f>
        <v>0</v>
      </c>
      <c r="M1695" s="12" t="str">
        <f t="shared" si="392"/>
        <v/>
      </c>
      <c r="N1695" s="13"/>
    </row>
    <row r="1696" spans="1:14" hidden="1">
      <c r="A1696" s="23">
        <v>720</v>
      </c>
      <c r="B1696" s="366"/>
      <c r="C1696" s="373">
        <v>5702</v>
      </c>
      <c r="D1696" s="374" t="s">
        <v>692</v>
      </c>
      <c r="E1696" s="314">
        <f>F1696+G1696+H1696</f>
        <v>0</v>
      </c>
      <c r="F1696" s="1472">
        <v>0</v>
      </c>
      <c r="G1696" s="1472">
        <v>0</v>
      </c>
      <c r="H1696" s="1473">
        <v>0</v>
      </c>
      <c r="I1696" s="1771">
        <v>0</v>
      </c>
      <c r="J1696" s="1472">
        <v>0</v>
      </c>
      <c r="K1696" s="1472">
        <v>0</v>
      </c>
      <c r="L1696" s="314">
        <f>I1696+J1696+K1696</f>
        <v>0</v>
      </c>
      <c r="M1696" s="12" t="str">
        <f t="shared" si="392"/>
        <v/>
      </c>
      <c r="N1696" s="13"/>
    </row>
    <row r="1697" spans="1:14" hidden="1">
      <c r="A1697" s="23">
        <v>725</v>
      </c>
      <c r="B1697" s="292"/>
      <c r="C1697" s="375">
        <v>4071</v>
      </c>
      <c r="D1697" s="376" t="s">
        <v>693</v>
      </c>
      <c r="E1697" s="377">
        <f>F1697+G1697+H1697</f>
        <v>0</v>
      </c>
      <c r="F1697" s="1472">
        <v>0</v>
      </c>
      <c r="G1697" s="1472">
        <v>0</v>
      </c>
      <c r="H1697" s="1473">
        <v>0</v>
      </c>
      <c r="I1697" s="1771">
        <v>0</v>
      </c>
      <c r="J1697" s="1472">
        <v>0</v>
      </c>
      <c r="K1697" s="1472">
        <v>0</v>
      </c>
      <c r="L1697" s="377">
        <f>I1697+J1697+K1697</f>
        <v>0</v>
      </c>
      <c r="M1697" s="12" t="str">
        <f t="shared" si="392"/>
        <v/>
      </c>
      <c r="N1697" s="13"/>
    </row>
    <row r="1698" spans="1:14" hidden="1">
      <c r="A1698" s="23">
        <v>730</v>
      </c>
      <c r="B1698" s="582"/>
      <c r="C1698" s="1860" t="s">
        <v>694</v>
      </c>
      <c r="D1698" s="1861"/>
      <c r="E1698" s="1438"/>
      <c r="F1698" s="1438"/>
      <c r="G1698" s="1438"/>
      <c r="H1698" s="1438"/>
      <c r="I1698" s="1438"/>
      <c r="J1698" s="1438"/>
      <c r="K1698" s="1438"/>
      <c r="L1698" s="1439"/>
      <c r="M1698" s="12" t="str">
        <f t="shared" si="392"/>
        <v/>
      </c>
      <c r="N1698" s="13"/>
    </row>
    <row r="1699" spans="1:14" hidden="1">
      <c r="A1699" s="23">
        <v>735</v>
      </c>
      <c r="B1699" s="381">
        <v>98</v>
      </c>
      <c r="C1699" s="1860" t="s">
        <v>694</v>
      </c>
      <c r="D1699" s="1861"/>
      <c r="E1699" s="382">
        <f>F1699+G1699+H1699</f>
        <v>0</v>
      </c>
      <c r="F1699" s="1429"/>
      <c r="G1699" s="1430"/>
      <c r="H1699" s="1431"/>
      <c r="I1699" s="1461">
        <v>0</v>
      </c>
      <c r="J1699" s="1462">
        <v>0</v>
      </c>
      <c r="K1699" s="1463">
        <v>0</v>
      </c>
      <c r="L1699" s="382">
        <f>I1699+J1699+K1699</f>
        <v>0</v>
      </c>
      <c r="M1699" s="12" t="str">
        <f t="shared" si="392"/>
        <v/>
      </c>
      <c r="N1699" s="13"/>
    </row>
    <row r="1700" spans="1:14" hidden="1">
      <c r="A1700" s="23">
        <v>740</v>
      </c>
      <c r="B1700" s="1433"/>
      <c r="C1700" s="1434"/>
      <c r="D1700" s="1435"/>
      <c r="E1700" s="269"/>
      <c r="F1700" s="269"/>
      <c r="G1700" s="269"/>
      <c r="H1700" s="269"/>
      <c r="I1700" s="269"/>
      <c r="J1700" s="269"/>
      <c r="K1700" s="269"/>
      <c r="L1700" s="270"/>
      <c r="M1700" s="12" t="str">
        <f t="shared" si="392"/>
        <v/>
      </c>
      <c r="N1700" s="13"/>
    </row>
    <row r="1701" spans="1:14" hidden="1">
      <c r="A1701" s="23">
        <v>745</v>
      </c>
      <c r="B1701" s="1436"/>
      <c r="C1701" s="111"/>
      <c r="D1701" s="1437"/>
      <c r="E1701" s="218"/>
      <c r="F1701" s="218"/>
      <c r="G1701" s="218"/>
      <c r="H1701" s="218"/>
      <c r="I1701" s="218"/>
      <c r="J1701" s="218"/>
      <c r="K1701" s="218"/>
      <c r="L1701" s="389"/>
      <c r="M1701" s="12" t="str">
        <f t="shared" si="392"/>
        <v/>
      </c>
      <c r="N1701" s="13"/>
    </row>
    <row r="1702" spans="1:14" hidden="1">
      <c r="A1702" s="22">
        <v>750</v>
      </c>
      <c r="B1702" s="1436"/>
      <c r="C1702" s="111"/>
      <c r="D1702" s="1437"/>
      <c r="E1702" s="218"/>
      <c r="F1702" s="218"/>
      <c r="G1702" s="218"/>
      <c r="H1702" s="218"/>
      <c r="I1702" s="218"/>
      <c r="J1702" s="218"/>
      <c r="K1702" s="218"/>
      <c r="L1702" s="389"/>
      <c r="M1702" s="12" t="str">
        <f t="shared" si="392"/>
        <v/>
      </c>
      <c r="N1702" s="13"/>
    </row>
    <row r="1703" spans="1:14" ht="16.5" hidden="1" thickBot="1">
      <c r="A1703" s="23">
        <v>755</v>
      </c>
      <c r="B1703" s="1464"/>
      <c r="C1703" s="393" t="s">
        <v>741</v>
      </c>
      <c r="D1703" s="1432">
        <f>+B1703</f>
        <v>0</v>
      </c>
      <c r="E1703" s="395">
        <f t="shared" ref="E1703:L1703" si="405">SUM(E1588,E1591,E1597,E1605,E1606,E1624,E1628,E1634,E1637,E1638,E1639,E1640,E1641,E1650,E1656,E1657,E1658,E1659,E1666,E1670,E1671,E1672,E1673,E1676,E1677,E1685,E1688,E1689,E1694)+E1699</f>
        <v>0</v>
      </c>
      <c r="F1703" s="396">
        <f t="shared" si="405"/>
        <v>0</v>
      </c>
      <c r="G1703" s="397">
        <f t="shared" si="405"/>
        <v>0</v>
      </c>
      <c r="H1703" s="398">
        <f t="shared" si="405"/>
        <v>0</v>
      </c>
      <c r="I1703" s="396">
        <f t="shared" si="405"/>
        <v>0</v>
      </c>
      <c r="J1703" s="397">
        <f t="shared" si="405"/>
        <v>0</v>
      </c>
      <c r="K1703" s="398">
        <f t="shared" si="405"/>
        <v>0</v>
      </c>
      <c r="L1703" s="395">
        <f t="shared" si="405"/>
        <v>0</v>
      </c>
      <c r="M1703" s="12" t="str">
        <f>(IF($E1703&lt;&gt;0,$M$2,IF($L1703&lt;&gt;0,$M$2,"")))</f>
        <v/>
      </c>
      <c r="N1703" s="73" t="str">
        <f>LEFT(C1585,1)</f>
        <v>2</v>
      </c>
    </row>
    <row r="1704" spans="1:14" hidden="1">
      <c r="A1704" s="23">
        <v>760</v>
      </c>
      <c r="B1704" s="79" t="s">
        <v>120</v>
      </c>
      <c r="C1704" s="1"/>
      <c r="L1704" s="6"/>
      <c r="M1704" s="7" t="str">
        <f>(IF($E1703&lt;&gt;0,$M$2,IF($L1703&lt;&gt;0,$M$2,"")))</f>
        <v/>
      </c>
    </row>
    <row r="1705" spans="1:14" hidden="1">
      <c r="A1705" s="22">
        <v>765</v>
      </c>
      <c r="B1705" s="1367"/>
      <c r="C1705" s="1367"/>
      <c r="D1705" s="1368"/>
      <c r="E1705" s="1367"/>
      <c r="F1705" s="1367"/>
      <c r="G1705" s="1367"/>
      <c r="H1705" s="1367"/>
      <c r="I1705" s="1367"/>
      <c r="J1705" s="1367"/>
      <c r="K1705" s="1367"/>
      <c r="L1705" s="1369"/>
      <c r="M1705" s="7" t="str">
        <f>(IF($E1703&lt;&gt;0,$M$2,IF($L1703&lt;&gt;0,$M$2,"")))</f>
        <v/>
      </c>
    </row>
    <row r="1706" spans="1:14" ht="18.75" hidden="1">
      <c r="A1706" s="22">
        <v>775</v>
      </c>
      <c r="B1706" s="65"/>
      <c r="C1706" s="65"/>
      <c r="D1706" s="65"/>
      <c r="E1706" s="65"/>
      <c r="F1706" s="65"/>
      <c r="G1706" s="65"/>
      <c r="H1706" s="65"/>
      <c r="I1706" s="65"/>
      <c r="J1706" s="65"/>
      <c r="K1706" s="65"/>
      <c r="L1706" s="77"/>
      <c r="M1706" s="74" t="str">
        <f>(IF(E1701&lt;&gt;0,$G$2,IF(L1701&lt;&gt;0,$G$2,"")))</f>
        <v/>
      </c>
      <c r="N1706" s="65"/>
    </row>
    <row r="1707" spans="1:14">
      <c r="A1707" s="23">
        <v>780</v>
      </c>
      <c r="B1707" s="6"/>
      <c r="C1707" s="6"/>
      <c r="D1707" s="521"/>
      <c r="E1707" s="38"/>
      <c r="F1707" s="38"/>
      <c r="G1707" s="38"/>
      <c r="H1707" s="38"/>
      <c r="I1707" s="38"/>
      <c r="J1707" s="38"/>
      <c r="K1707" s="38"/>
      <c r="L1707" s="38"/>
      <c r="M1707" s="7">
        <f>(IF($E1840&lt;&gt;0,$M$2,IF($L1840&lt;&gt;0,$M$2,"")))</f>
        <v>1</v>
      </c>
    </row>
    <row r="1708" spans="1:14">
      <c r="A1708" s="23">
        <v>785</v>
      </c>
      <c r="B1708" s="6"/>
      <c r="C1708" s="1365"/>
      <c r="D1708" s="1366"/>
      <c r="E1708" s="38"/>
      <c r="F1708" s="38"/>
      <c r="G1708" s="38"/>
      <c r="H1708" s="38"/>
      <c r="I1708" s="38"/>
      <c r="J1708" s="38"/>
      <c r="K1708" s="38"/>
      <c r="L1708" s="38"/>
      <c r="M1708" s="7">
        <f>(IF($E1840&lt;&gt;0,$M$2,IF($L1840&lt;&gt;0,$M$2,"")))</f>
        <v>1</v>
      </c>
    </row>
    <row r="1709" spans="1:14">
      <c r="A1709" s="23">
        <v>790</v>
      </c>
      <c r="B1709" s="1870" t="str">
        <f>$B$7</f>
        <v>ОТЧЕТНИ ДАННИ ПО ЕБК ЗА ИЗПЪЛНЕНИЕТО НА БЮДЖЕТА</v>
      </c>
      <c r="C1709" s="1871"/>
      <c r="D1709" s="1871"/>
      <c r="E1709" s="242"/>
      <c r="F1709" s="242"/>
      <c r="G1709" s="237"/>
      <c r="H1709" s="237"/>
      <c r="I1709" s="237"/>
      <c r="J1709" s="237"/>
      <c r="K1709" s="237"/>
      <c r="L1709" s="237"/>
      <c r="M1709" s="7">
        <f>(IF($E1840&lt;&gt;0,$M$2,IF($L1840&lt;&gt;0,$M$2,"")))</f>
        <v>1</v>
      </c>
    </row>
    <row r="1710" spans="1:14">
      <c r="A1710" s="23">
        <v>795</v>
      </c>
      <c r="B1710" s="228"/>
      <c r="C1710" s="391"/>
      <c r="D1710" s="400"/>
      <c r="E1710" s="406" t="s">
        <v>464</v>
      </c>
      <c r="F1710" s="406" t="s">
        <v>835</v>
      </c>
      <c r="G1710" s="237"/>
      <c r="H1710" s="1362" t="s">
        <v>1251</v>
      </c>
      <c r="I1710" s="1363"/>
      <c r="J1710" s="1364"/>
      <c r="K1710" s="237"/>
      <c r="L1710" s="237"/>
      <c r="M1710" s="7">
        <f>(IF($E1840&lt;&gt;0,$M$2,IF($L1840&lt;&gt;0,$M$2,"")))</f>
        <v>1</v>
      </c>
    </row>
    <row r="1711" spans="1:14" ht="18.75">
      <c r="A1711" s="22">
        <v>805</v>
      </c>
      <c r="B1711" s="1872" t="str">
        <f>$B$9</f>
        <v>ДГ ЩАСТЛИВО ДЕТСТВО</v>
      </c>
      <c r="C1711" s="1873"/>
      <c r="D1711" s="1874"/>
      <c r="E1711" s="115">
        <f>$E$9</f>
        <v>43831</v>
      </c>
      <c r="F1711" s="226" t="str">
        <f>$F$9</f>
        <v>30.06.2020</v>
      </c>
      <c r="G1711" s="237"/>
      <c r="H1711" s="237"/>
      <c r="I1711" s="237"/>
      <c r="J1711" s="237"/>
      <c r="K1711" s="237"/>
      <c r="L1711" s="237"/>
      <c r="M1711" s="7">
        <f>(IF($E1840&lt;&gt;0,$M$2,IF($L1840&lt;&gt;0,$M$2,"")))</f>
        <v>1</v>
      </c>
    </row>
    <row r="1712" spans="1:14">
      <c r="A1712" s="23">
        <v>810</v>
      </c>
      <c r="B1712" s="227" t="str">
        <f>$B$10</f>
        <v>(наименование на разпоредителя с бюджет)</v>
      </c>
      <c r="C1712" s="228"/>
      <c r="D1712" s="229"/>
      <c r="E1712" s="237"/>
      <c r="F1712" s="237"/>
      <c r="G1712" s="237"/>
      <c r="H1712" s="237"/>
      <c r="I1712" s="237"/>
      <c r="J1712" s="237"/>
      <c r="K1712" s="237"/>
      <c r="L1712" s="237"/>
      <c r="M1712" s="7">
        <f>(IF($E1840&lt;&gt;0,$M$2,IF($L1840&lt;&gt;0,$M$2,"")))</f>
        <v>1</v>
      </c>
    </row>
    <row r="1713" spans="1:14">
      <c r="A1713" s="23">
        <v>815</v>
      </c>
      <c r="B1713" s="227"/>
      <c r="C1713" s="228"/>
      <c r="D1713" s="229"/>
      <c r="E1713" s="237"/>
      <c r="F1713" s="237"/>
      <c r="G1713" s="237"/>
      <c r="H1713" s="237"/>
      <c r="I1713" s="237"/>
      <c r="J1713" s="237"/>
      <c r="K1713" s="237"/>
      <c r="L1713" s="237"/>
      <c r="M1713" s="7">
        <f>(IF($E1840&lt;&gt;0,$M$2,IF($L1840&lt;&gt;0,$M$2,"")))</f>
        <v>1</v>
      </c>
    </row>
    <row r="1714" spans="1:14" ht="19.5">
      <c r="A1714" s="28">
        <v>525</v>
      </c>
      <c r="B1714" s="1875" t="str">
        <f>$B$12</f>
        <v>Раковски</v>
      </c>
      <c r="C1714" s="1876"/>
      <c r="D1714" s="1877"/>
      <c r="E1714" s="410" t="s">
        <v>890</v>
      </c>
      <c r="F1714" s="1360" t="str">
        <f>$F$12</f>
        <v>6611</v>
      </c>
      <c r="G1714" s="237"/>
      <c r="H1714" s="237"/>
      <c r="I1714" s="237"/>
      <c r="J1714" s="237"/>
      <c r="K1714" s="237"/>
      <c r="L1714" s="237"/>
      <c r="M1714" s="7">
        <f>(IF($E1840&lt;&gt;0,$M$2,IF($L1840&lt;&gt;0,$M$2,"")))</f>
        <v>1</v>
      </c>
    </row>
    <row r="1715" spans="1:14">
      <c r="A1715" s="22">
        <v>820</v>
      </c>
      <c r="B1715" s="233" t="str">
        <f>$B$13</f>
        <v>(наименование на първостепенния разпоредител с бюджет)</v>
      </c>
      <c r="C1715" s="228"/>
      <c r="D1715" s="229"/>
      <c r="E1715" s="1361"/>
      <c r="F1715" s="242"/>
      <c r="G1715" s="237"/>
      <c r="H1715" s="237"/>
      <c r="I1715" s="237"/>
      <c r="J1715" s="237"/>
      <c r="K1715" s="237"/>
      <c r="L1715" s="237"/>
      <c r="M1715" s="7">
        <f>(IF($E1840&lt;&gt;0,$M$2,IF($L1840&lt;&gt;0,$M$2,"")))</f>
        <v>1</v>
      </c>
    </row>
    <row r="1716" spans="1:14" ht="19.5">
      <c r="A1716" s="23">
        <v>821</v>
      </c>
      <c r="B1716" s="236"/>
      <c r="C1716" s="237"/>
      <c r="D1716" s="124" t="s">
        <v>891</v>
      </c>
      <c r="E1716" s="238">
        <f>$E$15</f>
        <v>0</v>
      </c>
      <c r="F1716" s="414" t="str">
        <f>$F$15</f>
        <v>БЮДЖЕТ</v>
      </c>
      <c r="G1716" s="218"/>
      <c r="H1716" s="218"/>
      <c r="I1716" s="218"/>
      <c r="J1716" s="218"/>
      <c r="K1716" s="218"/>
      <c r="L1716" s="218"/>
      <c r="M1716" s="7">
        <f>(IF($E1840&lt;&gt;0,$M$2,IF($L1840&lt;&gt;0,$M$2,"")))</f>
        <v>1</v>
      </c>
    </row>
    <row r="1717" spans="1:14" ht="16.5" thickBot="1">
      <c r="A1717" s="23">
        <v>822</v>
      </c>
      <c r="B1717" s="228"/>
      <c r="C1717" s="391"/>
      <c r="D1717" s="400"/>
      <c r="E1717" s="237"/>
      <c r="F1717" s="409"/>
      <c r="G1717" s="409"/>
      <c r="H1717" s="409"/>
      <c r="I1717" s="409"/>
      <c r="J1717" s="409"/>
      <c r="K1717" s="409"/>
      <c r="L1717" s="1377" t="s">
        <v>465</v>
      </c>
      <c r="M1717" s="7">
        <f>(IF($E1840&lt;&gt;0,$M$2,IF($L1840&lt;&gt;0,$M$2,"")))</f>
        <v>1</v>
      </c>
    </row>
    <row r="1718" spans="1:14" ht="24.95" customHeight="1">
      <c r="A1718" s="23">
        <v>823</v>
      </c>
      <c r="B1718" s="247"/>
      <c r="C1718" s="248"/>
      <c r="D1718" s="249" t="s">
        <v>712</v>
      </c>
      <c r="E1718" s="1878" t="s">
        <v>2108</v>
      </c>
      <c r="F1718" s="1879"/>
      <c r="G1718" s="1879"/>
      <c r="H1718" s="1880"/>
      <c r="I1718" s="1881" t="s">
        <v>2109</v>
      </c>
      <c r="J1718" s="1882"/>
      <c r="K1718" s="1882"/>
      <c r="L1718" s="1883"/>
      <c r="M1718" s="7">
        <f>(IF($E1840&lt;&gt;0,$M$2,IF($L1840&lt;&gt;0,$M$2,"")))</f>
        <v>1</v>
      </c>
    </row>
    <row r="1719" spans="1:14" ht="54.95" customHeight="1" thickBot="1">
      <c r="A1719" s="23">
        <v>825</v>
      </c>
      <c r="B1719" s="250" t="s">
        <v>62</v>
      </c>
      <c r="C1719" s="251" t="s">
        <v>466</v>
      </c>
      <c r="D1719" s="252" t="s">
        <v>713</v>
      </c>
      <c r="E1719" s="1403" t="str">
        <f>$E$20</f>
        <v>Уточнен план                Общо</v>
      </c>
      <c r="F1719" s="1407" t="str">
        <f>$F$20</f>
        <v>държавни дейности</v>
      </c>
      <c r="G1719" s="1408" t="str">
        <f>$G$20</f>
        <v>местни дейности</v>
      </c>
      <c r="H1719" s="1409" t="str">
        <f>$H$20</f>
        <v>дофинансиране</v>
      </c>
      <c r="I1719" s="253" t="str">
        <f>$I$20</f>
        <v>държавни дейности -ОТЧЕТ</v>
      </c>
      <c r="J1719" s="254" t="str">
        <f>$J$20</f>
        <v>местни дейности - ОТЧЕТ</v>
      </c>
      <c r="K1719" s="255" t="str">
        <f>$K$20</f>
        <v>дофинансиране - ОТЧЕТ</v>
      </c>
      <c r="L1719" s="1735" t="str">
        <f>$L$20</f>
        <v>ОТЧЕТ                                    ОБЩО</v>
      </c>
      <c r="M1719" s="7">
        <f>(IF($E1840&lt;&gt;0,$M$2,IF($L1840&lt;&gt;0,$M$2,"")))</f>
        <v>1</v>
      </c>
    </row>
    <row r="1720" spans="1:14" ht="18.75">
      <c r="A1720" s="23"/>
      <c r="B1720" s="258"/>
      <c r="C1720" s="259"/>
      <c r="D1720" s="260" t="s">
        <v>743</v>
      </c>
      <c r="E1720" s="1455" t="str">
        <f>$E$21</f>
        <v>(1)</v>
      </c>
      <c r="F1720" s="143" t="str">
        <f>$F$21</f>
        <v>(2)</v>
      </c>
      <c r="G1720" s="144" t="str">
        <f>$G$21</f>
        <v>(3)</v>
      </c>
      <c r="H1720" s="145" t="str">
        <f>$H$21</f>
        <v>(4)</v>
      </c>
      <c r="I1720" s="261" t="str">
        <f>$I$21</f>
        <v>(5)</v>
      </c>
      <c r="J1720" s="262" t="str">
        <f>$J$21</f>
        <v>(6)</v>
      </c>
      <c r="K1720" s="263" t="str">
        <f>$K$21</f>
        <v>(7)</v>
      </c>
      <c r="L1720" s="264" t="str">
        <f>$L$21</f>
        <v>(8)</v>
      </c>
      <c r="M1720" s="7">
        <f>(IF($E1840&lt;&gt;0,$M$2,IF($L1840&lt;&gt;0,$M$2,"")))</f>
        <v>1</v>
      </c>
    </row>
    <row r="1721" spans="1:14">
      <c r="A1721" s="23"/>
      <c r="B1721" s="1451"/>
      <c r="C1721" s="1598" t="e">
        <f>VLOOKUP(D1721,OP_LIST2,2,FALSE)</f>
        <v>#N/A</v>
      </c>
      <c r="D1721" s="1458"/>
      <c r="E1721" s="389"/>
      <c r="F1721" s="1441"/>
      <c r="G1721" s="1442"/>
      <c r="H1721" s="1443"/>
      <c r="I1721" s="1441"/>
      <c r="J1721" s="1442"/>
      <c r="K1721" s="1443"/>
      <c r="L1721" s="1440"/>
      <c r="M1721" s="7">
        <f>(IF($E1840&lt;&gt;0,$M$2,IF($L1840&lt;&gt;0,$M$2,"")))</f>
        <v>1</v>
      </c>
    </row>
    <row r="1722" spans="1:14">
      <c r="A1722" s="23"/>
      <c r="B1722" s="1454"/>
      <c r="C1722" s="1459">
        <f>VLOOKUP(D1723,EBK_DEIN2,2,FALSE)</f>
        <v>3311</v>
      </c>
      <c r="D1722" s="1458" t="s">
        <v>792</v>
      </c>
      <c r="E1722" s="389"/>
      <c r="F1722" s="1444"/>
      <c r="G1722" s="1445"/>
      <c r="H1722" s="1446"/>
      <c r="I1722" s="1444"/>
      <c r="J1722" s="1445"/>
      <c r="K1722" s="1446"/>
      <c r="L1722" s="1440"/>
      <c r="M1722" s="7">
        <f>(IF($E1840&lt;&gt;0,$M$2,IF($L1840&lt;&gt;0,$M$2,"")))</f>
        <v>1</v>
      </c>
    </row>
    <row r="1723" spans="1:14">
      <c r="A1723" s="23"/>
      <c r="B1723" s="1450"/>
      <c r="C1723" s="1587">
        <f>+C1722</f>
        <v>3311</v>
      </c>
      <c r="D1723" s="1452" t="s">
        <v>2062</v>
      </c>
      <c r="E1723" s="389"/>
      <c r="F1723" s="1444"/>
      <c r="G1723" s="1445"/>
      <c r="H1723" s="1446"/>
      <c r="I1723" s="1444"/>
      <c r="J1723" s="1445"/>
      <c r="K1723" s="1446"/>
      <c r="L1723" s="1440"/>
      <c r="M1723" s="7">
        <f>(IF($E1840&lt;&gt;0,$M$2,IF($L1840&lt;&gt;0,$M$2,"")))</f>
        <v>1</v>
      </c>
    </row>
    <row r="1724" spans="1:14">
      <c r="A1724" s="23"/>
      <c r="B1724" s="1456"/>
      <c r="C1724" s="1453"/>
      <c r="D1724" s="1457" t="s">
        <v>714</v>
      </c>
      <c r="E1724" s="389"/>
      <c r="F1724" s="1447"/>
      <c r="G1724" s="1448"/>
      <c r="H1724" s="1449"/>
      <c r="I1724" s="1447"/>
      <c r="J1724" s="1448"/>
      <c r="K1724" s="1449"/>
      <c r="L1724" s="1440"/>
      <c r="M1724" s="7">
        <f>(IF($E1840&lt;&gt;0,$M$2,IF($L1840&lt;&gt;0,$M$2,"")))</f>
        <v>1</v>
      </c>
    </row>
    <row r="1725" spans="1:14">
      <c r="A1725" s="23"/>
      <c r="B1725" s="272">
        <v>100</v>
      </c>
      <c r="C1725" s="1884" t="s">
        <v>744</v>
      </c>
      <c r="D1725" s="1885"/>
      <c r="E1725" s="273">
        <f t="shared" ref="E1725:L1725" si="406">SUM(E1726:E1727)</f>
        <v>469700</v>
      </c>
      <c r="F1725" s="274">
        <f t="shared" si="406"/>
        <v>469700</v>
      </c>
      <c r="G1725" s="275">
        <f t="shared" si="406"/>
        <v>0</v>
      </c>
      <c r="H1725" s="276">
        <f>SUM(H1726:H1727)</f>
        <v>0</v>
      </c>
      <c r="I1725" s="274">
        <f t="shared" si="406"/>
        <v>225004</v>
      </c>
      <c r="J1725" s="275">
        <f t="shared" si="406"/>
        <v>0</v>
      </c>
      <c r="K1725" s="276">
        <f t="shared" si="406"/>
        <v>0</v>
      </c>
      <c r="L1725" s="273">
        <f t="shared" si="406"/>
        <v>225004</v>
      </c>
      <c r="M1725" s="12">
        <f>(IF($E1725&lt;&gt;0,$M$2,IF($L1725&lt;&gt;0,$M$2,"")))</f>
        <v>1</v>
      </c>
      <c r="N1725" s="13"/>
    </row>
    <row r="1726" spans="1:14">
      <c r="A1726" s="23"/>
      <c r="B1726" s="278"/>
      <c r="C1726" s="279">
        <v>101</v>
      </c>
      <c r="D1726" s="280" t="s">
        <v>745</v>
      </c>
      <c r="E1726" s="281">
        <f>F1726+G1726+H1726</f>
        <v>469700</v>
      </c>
      <c r="F1726" s="152">
        <v>469700</v>
      </c>
      <c r="G1726" s="153"/>
      <c r="H1726" s="1418"/>
      <c r="I1726" s="152">
        <v>225004</v>
      </c>
      <c r="J1726" s="153"/>
      <c r="K1726" s="1418"/>
      <c r="L1726" s="281">
        <f>I1726+J1726+K1726</f>
        <v>225004</v>
      </c>
      <c r="M1726" s="12">
        <f t="shared" ref="M1726:M1792" si="407">(IF($E1726&lt;&gt;0,$M$2,IF($L1726&lt;&gt;0,$M$2,"")))</f>
        <v>1</v>
      </c>
      <c r="N1726" s="13"/>
    </row>
    <row r="1727" spans="1:14" hidden="1">
      <c r="A1727" s="10"/>
      <c r="B1727" s="278"/>
      <c r="C1727" s="285">
        <v>102</v>
      </c>
      <c r="D1727" s="286" t="s">
        <v>746</v>
      </c>
      <c r="E1727" s="287">
        <f>F1727+G1727+H1727</f>
        <v>0</v>
      </c>
      <c r="F1727" s="173"/>
      <c r="G1727" s="174"/>
      <c r="H1727" s="1421"/>
      <c r="I1727" s="173"/>
      <c r="J1727" s="174"/>
      <c r="K1727" s="1421"/>
      <c r="L1727" s="287">
        <f>I1727+J1727+K1727</f>
        <v>0</v>
      </c>
      <c r="M1727" s="12" t="str">
        <f t="shared" si="407"/>
        <v/>
      </c>
      <c r="N1727" s="13"/>
    </row>
    <row r="1728" spans="1:14">
      <c r="A1728" s="10"/>
      <c r="B1728" s="272">
        <v>200</v>
      </c>
      <c r="C1728" s="1864" t="s">
        <v>747</v>
      </c>
      <c r="D1728" s="1865"/>
      <c r="E1728" s="273">
        <f t="shared" ref="E1728:L1728" si="408">SUM(E1729:E1733)</f>
        <v>21582</v>
      </c>
      <c r="F1728" s="274">
        <f t="shared" si="408"/>
        <v>21582</v>
      </c>
      <c r="G1728" s="275">
        <f t="shared" si="408"/>
        <v>0</v>
      </c>
      <c r="H1728" s="276">
        <f>SUM(H1729:H1733)</f>
        <v>0</v>
      </c>
      <c r="I1728" s="274">
        <f t="shared" si="408"/>
        <v>10799</v>
      </c>
      <c r="J1728" s="275">
        <f t="shared" si="408"/>
        <v>0</v>
      </c>
      <c r="K1728" s="276">
        <f t="shared" si="408"/>
        <v>0</v>
      </c>
      <c r="L1728" s="273">
        <f t="shared" si="408"/>
        <v>10799</v>
      </c>
      <c r="M1728" s="12">
        <f t="shared" si="407"/>
        <v>1</v>
      </c>
      <c r="N1728" s="13"/>
    </row>
    <row r="1729" spans="1:14" hidden="1">
      <c r="A1729" s="10"/>
      <c r="B1729" s="291"/>
      <c r="C1729" s="279">
        <v>201</v>
      </c>
      <c r="D1729" s="280" t="s">
        <v>748</v>
      </c>
      <c r="E1729" s="281">
        <f>F1729+G1729+H1729</f>
        <v>0</v>
      </c>
      <c r="F1729" s="152"/>
      <c r="G1729" s="153"/>
      <c r="H1729" s="1418"/>
      <c r="I1729" s="152"/>
      <c r="J1729" s="153"/>
      <c r="K1729" s="1418"/>
      <c r="L1729" s="281">
        <f>I1729+J1729+K1729</f>
        <v>0</v>
      </c>
      <c r="M1729" s="12" t="str">
        <f t="shared" si="407"/>
        <v/>
      </c>
      <c r="N1729" s="13"/>
    </row>
    <row r="1730" spans="1:14" hidden="1">
      <c r="A1730" s="10"/>
      <c r="B1730" s="292"/>
      <c r="C1730" s="293">
        <v>202</v>
      </c>
      <c r="D1730" s="294" t="s">
        <v>749</v>
      </c>
      <c r="E1730" s="295">
        <f>F1730+G1730+H1730</f>
        <v>0</v>
      </c>
      <c r="F1730" s="158"/>
      <c r="G1730" s="159"/>
      <c r="H1730" s="1420"/>
      <c r="I1730" s="158"/>
      <c r="J1730" s="159"/>
      <c r="K1730" s="1420"/>
      <c r="L1730" s="295">
        <f>I1730+J1730+K1730</f>
        <v>0</v>
      </c>
      <c r="M1730" s="12" t="str">
        <f t="shared" si="407"/>
        <v/>
      </c>
      <c r="N1730" s="13"/>
    </row>
    <row r="1731" spans="1:14" ht="31.5">
      <c r="A1731" s="10"/>
      <c r="B1731" s="299"/>
      <c r="C1731" s="293">
        <v>205</v>
      </c>
      <c r="D1731" s="294" t="s">
        <v>595</v>
      </c>
      <c r="E1731" s="295">
        <f>F1731+G1731+H1731</f>
        <v>21516</v>
      </c>
      <c r="F1731" s="158">
        <v>21516</v>
      </c>
      <c r="G1731" s="159"/>
      <c r="H1731" s="1420"/>
      <c r="I1731" s="158">
        <v>10799</v>
      </c>
      <c r="J1731" s="159"/>
      <c r="K1731" s="1420"/>
      <c r="L1731" s="295">
        <f>I1731+J1731+K1731</f>
        <v>10799</v>
      </c>
      <c r="M1731" s="12">
        <f t="shared" si="407"/>
        <v>1</v>
      </c>
      <c r="N1731" s="13"/>
    </row>
    <row r="1732" spans="1:14">
      <c r="A1732" s="10"/>
      <c r="B1732" s="299"/>
      <c r="C1732" s="293">
        <v>208</v>
      </c>
      <c r="D1732" s="300" t="s">
        <v>596</v>
      </c>
      <c r="E1732" s="295">
        <f>F1732+G1732+H1732</f>
        <v>66</v>
      </c>
      <c r="F1732" s="158">
        <v>66</v>
      </c>
      <c r="G1732" s="159"/>
      <c r="H1732" s="1420"/>
      <c r="I1732" s="158">
        <v>0</v>
      </c>
      <c r="J1732" s="159"/>
      <c r="K1732" s="1420"/>
      <c r="L1732" s="295">
        <f>I1732+J1732+K1732</f>
        <v>0</v>
      </c>
      <c r="M1732" s="12">
        <f t="shared" si="407"/>
        <v>1</v>
      </c>
      <c r="N1732" s="13"/>
    </row>
    <row r="1733" spans="1:14" hidden="1">
      <c r="A1733" s="10"/>
      <c r="B1733" s="291"/>
      <c r="C1733" s="285">
        <v>209</v>
      </c>
      <c r="D1733" s="301" t="s">
        <v>597</v>
      </c>
      <c r="E1733" s="287">
        <f>F1733+G1733+H1733</f>
        <v>0</v>
      </c>
      <c r="F1733" s="173"/>
      <c r="G1733" s="174"/>
      <c r="H1733" s="1421"/>
      <c r="I1733" s="173"/>
      <c r="J1733" s="174"/>
      <c r="K1733" s="1421"/>
      <c r="L1733" s="287">
        <f>I1733+J1733+K1733</f>
        <v>0</v>
      </c>
      <c r="M1733" s="12" t="str">
        <f t="shared" si="407"/>
        <v/>
      </c>
      <c r="N1733" s="13"/>
    </row>
    <row r="1734" spans="1:14">
      <c r="A1734" s="10"/>
      <c r="B1734" s="272">
        <v>500</v>
      </c>
      <c r="C1734" s="1866" t="s">
        <v>193</v>
      </c>
      <c r="D1734" s="1867"/>
      <c r="E1734" s="273">
        <f t="shared" ref="E1734:L1734" si="409">SUM(E1735:E1741)</f>
        <v>105552</v>
      </c>
      <c r="F1734" s="274">
        <f t="shared" si="409"/>
        <v>105552</v>
      </c>
      <c r="G1734" s="275">
        <f t="shared" si="409"/>
        <v>0</v>
      </c>
      <c r="H1734" s="276">
        <f>SUM(H1735:H1741)</f>
        <v>0</v>
      </c>
      <c r="I1734" s="274">
        <f t="shared" si="409"/>
        <v>49453</v>
      </c>
      <c r="J1734" s="275">
        <f t="shared" si="409"/>
        <v>0</v>
      </c>
      <c r="K1734" s="276">
        <f t="shared" si="409"/>
        <v>0</v>
      </c>
      <c r="L1734" s="273">
        <f t="shared" si="409"/>
        <v>49453</v>
      </c>
      <c r="M1734" s="12">
        <f t="shared" si="407"/>
        <v>1</v>
      </c>
      <c r="N1734" s="13"/>
    </row>
    <row r="1735" spans="1:14" ht="18" customHeight="1">
      <c r="A1735" s="10"/>
      <c r="B1735" s="291"/>
      <c r="C1735" s="302">
        <v>551</v>
      </c>
      <c r="D1735" s="303" t="s">
        <v>194</v>
      </c>
      <c r="E1735" s="281">
        <f t="shared" ref="E1735:E1742" si="410">F1735+G1735+H1735</f>
        <v>58009</v>
      </c>
      <c r="F1735" s="152">
        <v>58009</v>
      </c>
      <c r="G1735" s="153"/>
      <c r="H1735" s="1418"/>
      <c r="I1735" s="152">
        <v>27043</v>
      </c>
      <c r="J1735" s="153"/>
      <c r="K1735" s="1418"/>
      <c r="L1735" s="281">
        <f t="shared" ref="L1735:L1742" si="411">I1735+J1735+K1735</f>
        <v>27043</v>
      </c>
      <c r="M1735" s="12">
        <f t="shared" si="407"/>
        <v>1</v>
      </c>
      <c r="N1735" s="13"/>
    </row>
    <row r="1736" spans="1:14">
      <c r="A1736" s="10"/>
      <c r="B1736" s="291"/>
      <c r="C1736" s="304">
        <v>552</v>
      </c>
      <c r="D1736" s="305" t="s">
        <v>909</v>
      </c>
      <c r="E1736" s="295">
        <f t="shared" si="410"/>
        <v>12008</v>
      </c>
      <c r="F1736" s="158">
        <v>12008</v>
      </c>
      <c r="G1736" s="159"/>
      <c r="H1736" s="1420"/>
      <c r="I1736" s="158">
        <v>5499</v>
      </c>
      <c r="J1736" s="159"/>
      <c r="K1736" s="1420"/>
      <c r="L1736" s="295">
        <f t="shared" si="411"/>
        <v>5499</v>
      </c>
      <c r="M1736" s="12">
        <f t="shared" si="407"/>
        <v>1</v>
      </c>
      <c r="N1736" s="13"/>
    </row>
    <row r="1737" spans="1:14" hidden="1">
      <c r="A1737" s="10"/>
      <c r="B1737" s="306"/>
      <c r="C1737" s="304">
        <v>558</v>
      </c>
      <c r="D1737" s="307" t="s">
        <v>871</v>
      </c>
      <c r="E1737" s="295">
        <f>F1737+G1737+H1737</f>
        <v>0</v>
      </c>
      <c r="F1737" s="488">
        <v>0</v>
      </c>
      <c r="G1737" s="489">
        <v>0</v>
      </c>
      <c r="H1737" s="160">
        <v>0</v>
      </c>
      <c r="I1737" s="488">
        <v>0</v>
      </c>
      <c r="J1737" s="489">
        <v>0</v>
      </c>
      <c r="K1737" s="160">
        <v>0</v>
      </c>
      <c r="L1737" s="295">
        <f>I1737+J1737+K1737</f>
        <v>0</v>
      </c>
      <c r="M1737" s="12" t="str">
        <f t="shared" si="407"/>
        <v/>
      </c>
      <c r="N1737" s="13"/>
    </row>
    <row r="1738" spans="1:14">
      <c r="A1738" s="10"/>
      <c r="B1738" s="306"/>
      <c r="C1738" s="304">
        <v>560</v>
      </c>
      <c r="D1738" s="307" t="s">
        <v>195</v>
      </c>
      <c r="E1738" s="295">
        <f t="shared" si="410"/>
        <v>23917</v>
      </c>
      <c r="F1738" s="158">
        <v>23917</v>
      </c>
      <c r="G1738" s="159"/>
      <c r="H1738" s="1420"/>
      <c r="I1738" s="158">
        <v>11366</v>
      </c>
      <c r="J1738" s="159"/>
      <c r="K1738" s="1420"/>
      <c r="L1738" s="295">
        <f t="shared" si="411"/>
        <v>11366</v>
      </c>
      <c r="M1738" s="12">
        <f t="shared" si="407"/>
        <v>1</v>
      </c>
      <c r="N1738" s="13"/>
    </row>
    <row r="1739" spans="1:14">
      <c r="A1739" s="10"/>
      <c r="B1739" s="306"/>
      <c r="C1739" s="304">
        <v>580</v>
      </c>
      <c r="D1739" s="305" t="s">
        <v>196</v>
      </c>
      <c r="E1739" s="295">
        <f t="shared" si="410"/>
        <v>11618</v>
      </c>
      <c r="F1739" s="158">
        <v>11618</v>
      </c>
      <c r="G1739" s="159"/>
      <c r="H1739" s="1420"/>
      <c r="I1739" s="158">
        <v>5545</v>
      </c>
      <c r="J1739" s="159"/>
      <c r="K1739" s="1420"/>
      <c r="L1739" s="295">
        <f t="shared" si="411"/>
        <v>5545</v>
      </c>
      <c r="M1739" s="12">
        <f t="shared" si="407"/>
        <v>1</v>
      </c>
      <c r="N1739" s="13"/>
    </row>
    <row r="1740" spans="1:14" hidden="1">
      <c r="A1740" s="10"/>
      <c r="B1740" s="291"/>
      <c r="C1740" s="304">
        <v>588</v>
      </c>
      <c r="D1740" s="305" t="s">
        <v>873</v>
      </c>
      <c r="E1740" s="295">
        <f>F1740+G1740+H1740</f>
        <v>0</v>
      </c>
      <c r="F1740" s="488">
        <v>0</v>
      </c>
      <c r="G1740" s="489">
        <v>0</v>
      </c>
      <c r="H1740" s="160">
        <v>0</v>
      </c>
      <c r="I1740" s="488">
        <v>0</v>
      </c>
      <c r="J1740" s="489">
        <v>0</v>
      </c>
      <c r="K1740" s="160">
        <v>0</v>
      </c>
      <c r="L1740" s="295">
        <f>I1740+J1740+K1740</f>
        <v>0</v>
      </c>
      <c r="M1740" s="12" t="str">
        <f t="shared" si="407"/>
        <v/>
      </c>
      <c r="N1740" s="13"/>
    </row>
    <row r="1741" spans="1:14" ht="31.5" hidden="1">
      <c r="A1741" s="10"/>
      <c r="B1741" s="291"/>
      <c r="C1741" s="308">
        <v>590</v>
      </c>
      <c r="D1741" s="309" t="s">
        <v>197</v>
      </c>
      <c r="E1741" s="287">
        <f t="shared" si="410"/>
        <v>0</v>
      </c>
      <c r="F1741" s="173"/>
      <c r="G1741" s="174"/>
      <c r="H1741" s="1421"/>
      <c r="I1741" s="173"/>
      <c r="J1741" s="174"/>
      <c r="K1741" s="1421"/>
      <c r="L1741" s="287">
        <f t="shared" si="411"/>
        <v>0</v>
      </c>
      <c r="M1741" s="12" t="str">
        <f t="shared" si="407"/>
        <v/>
      </c>
      <c r="N1741" s="13"/>
    </row>
    <row r="1742" spans="1:14" hidden="1">
      <c r="A1742" s="22">
        <v>5</v>
      </c>
      <c r="B1742" s="272">
        <v>800</v>
      </c>
      <c r="C1742" s="1868" t="s">
        <v>198</v>
      </c>
      <c r="D1742" s="1869"/>
      <c r="E1742" s="310">
        <f t="shared" si="410"/>
        <v>0</v>
      </c>
      <c r="F1742" s="1422"/>
      <c r="G1742" s="1423"/>
      <c r="H1742" s="1424"/>
      <c r="I1742" s="1422"/>
      <c r="J1742" s="1423"/>
      <c r="K1742" s="1424"/>
      <c r="L1742" s="310">
        <f t="shared" si="411"/>
        <v>0</v>
      </c>
      <c r="M1742" s="12" t="str">
        <f t="shared" si="407"/>
        <v/>
      </c>
      <c r="N1742" s="13"/>
    </row>
    <row r="1743" spans="1:14">
      <c r="A1743" s="23">
        <v>10</v>
      </c>
      <c r="B1743" s="272">
        <v>1000</v>
      </c>
      <c r="C1743" s="1864" t="s">
        <v>199</v>
      </c>
      <c r="D1743" s="1865"/>
      <c r="E1743" s="310">
        <f t="shared" ref="E1743:L1743" si="412">SUM(E1744:E1760)</f>
        <v>169132</v>
      </c>
      <c r="F1743" s="274">
        <f t="shared" si="412"/>
        <v>25774</v>
      </c>
      <c r="G1743" s="275">
        <f t="shared" si="412"/>
        <v>143358</v>
      </c>
      <c r="H1743" s="276">
        <f>SUM(H1744:H1760)</f>
        <v>0</v>
      </c>
      <c r="I1743" s="274">
        <f t="shared" si="412"/>
        <v>8224</v>
      </c>
      <c r="J1743" s="275">
        <f t="shared" si="412"/>
        <v>57142</v>
      </c>
      <c r="K1743" s="276">
        <f t="shared" si="412"/>
        <v>0</v>
      </c>
      <c r="L1743" s="310">
        <f t="shared" si="412"/>
        <v>65366</v>
      </c>
      <c r="M1743" s="12">
        <f t="shared" si="407"/>
        <v>1</v>
      </c>
      <c r="N1743" s="13"/>
    </row>
    <row r="1744" spans="1:14">
      <c r="A1744" s="23">
        <v>15</v>
      </c>
      <c r="B1744" s="292"/>
      <c r="C1744" s="279">
        <v>1011</v>
      </c>
      <c r="D1744" s="311" t="s">
        <v>200</v>
      </c>
      <c r="E1744" s="281">
        <f t="shared" ref="E1744:E1760" si="413">F1744+G1744+H1744</f>
        <v>81312</v>
      </c>
      <c r="F1744" s="152">
        <v>7614</v>
      </c>
      <c r="G1744" s="153">
        <v>73698</v>
      </c>
      <c r="H1744" s="1418"/>
      <c r="I1744" s="152">
        <v>1377</v>
      </c>
      <c r="J1744" s="153">
        <v>19238</v>
      </c>
      <c r="K1744" s="1418"/>
      <c r="L1744" s="281">
        <f t="shared" ref="L1744:L1760" si="414">I1744+J1744+K1744</f>
        <v>20615</v>
      </c>
      <c r="M1744" s="12">
        <f t="shared" si="407"/>
        <v>1</v>
      </c>
      <c r="N1744" s="13"/>
    </row>
    <row r="1745" spans="1:14" hidden="1">
      <c r="A1745" s="22">
        <v>35</v>
      </c>
      <c r="B1745" s="292"/>
      <c r="C1745" s="293">
        <v>1012</v>
      </c>
      <c r="D1745" s="294" t="s">
        <v>201</v>
      </c>
      <c r="E1745" s="295">
        <f t="shared" si="413"/>
        <v>0</v>
      </c>
      <c r="F1745" s="158"/>
      <c r="G1745" s="159"/>
      <c r="H1745" s="1420"/>
      <c r="I1745" s="158"/>
      <c r="J1745" s="159"/>
      <c r="K1745" s="1420"/>
      <c r="L1745" s="295">
        <f t="shared" si="414"/>
        <v>0</v>
      </c>
      <c r="M1745" s="12" t="str">
        <f t="shared" si="407"/>
        <v/>
      </c>
      <c r="N1745" s="13"/>
    </row>
    <row r="1746" spans="1:14">
      <c r="A1746" s="23">
        <v>40</v>
      </c>
      <c r="B1746" s="292"/>
      <c r="C1746" s="293">
        <v>1013</v>
      </c>
      <c r="D1746" s="294" t="s">
        <v>202</v>
      </c>
      <c r="E1746" s="295">
        <f t="shared" si="413"/>
        <v>8392</v>
      </c>
      <c r="F1746" s="158">
        <v>8392</v>
      </c>
      <c r="G1746" s="159"/>
      <c r="H1746" s="1420"/>
      <c r="I1746" s="158">
        <v>5422</v>
      </c>
      <c r="J1746" s="159"/>
      <c r="K1746" s="1420"/>
      <c r="L1746" s="295">
        <f t="shared" si="414"/>
        <v>5422</v>
      </c>
      <c r="M1746" s="12">
        <f t="shared" si="407"/>
        <v>1</v>
      </c>
      <c r="N1746" s="13"/>
    </row>
    <row r="1747" spans="1:14">
      <c r="A1747" s="23">
        <v>45</v>
      </c>
      <c r="B1747" s="292"/>
      <c r="C1747" s="293">
        <v>1014</v>
      </c>
      <c r="D1747" s="294" t="s">
        <v>203</v>
      </c>
      <c r="E1747" s="295">
        <f t="shared" si="413"/>
        <v>4416</v>
      </c>
      <c r="F1747" s="158">
        <v>2416</v>
      </c>
      <c r="G1747" s="159">
        <v>2000</v>
      </c>
      <c r="H1747" s="1420"/>
      <c r="I1747" s="158">
        <v>0</v>
      </c>
      <c r="J1747" s="159">
        <v>2416</v>
      </c>
      <c r="K1747" s="1420"/>
      <c r="L1747" s="295">
        <f t="shared" si="414"/>
        <v>2416</v>
      </c>
      <c r="M1747" s="12">
        <f t="shared" si="407"/>
        <v>1</v>
      </c>
      <c r="N1747" s="13"/>
    </row>
    <row r="1748" spans="1:14">
      <c r="A1748" s="23">
        <v>50</v>
      </c>
      <c r="B1748" s="292"/>
      <c r="C1748" s="293">
        <v>1015</v>
      </c>
      <c r="D1748" s="294" t="s">
        <v>204</v>
      </c>
      <c r="E1748" s="295">
        <f t="shared" si="413"/>
        <v>14360</v>
      </c>
      <c r="F1748" s="158">
        <v>0</v>
      </c>
      <c r="G1748" s="159">
        <v>14360</v>
      </c>
      <c r="H1748" s="1420"/>
      <c r="I1748" s="158">
        <v>0</v>
      </c>
      <c r="J1748" s="159">
        <v>6811</v>
      </c>
      <c r="K1748" s="1420"/>
      <c r="L1748" s="295">
        <f t="shared" si="414"/>
        <v>6811</v>
      </c>
      <c r="M1748" s="12">
        <f t="shared" si="407"/>
        <v>1</v>
      </c>
      <c r="N1748" s="13"/>
    </row>
    <row r="1749" spans="1:14">
      <c r="A1749" s="23">
        <v>55</v>
      </c>
      <c r="B1749" s="292"/>
      <c r="C1749" s="312">
        <v>1016</v>
      </c>
      <c r="D1749" s="313" t="s">
        <v>205</v>
      </c>
      <c r="E1749" s="314">
        <f t="shared" si="413"/>
        <v>36000</v>
      </c>
      <c r="F1749" s="164"/>
      <c r="G1749" s="165">
        <v>36000</v>
      </c>
      <c r="H1749" s="1419"/>
      <c r="I1749" s="164"/>
      <c r="J1749" s="165">
        <v>19935</v>
      </c>
      <c r="K1749" s="1419"/>
      <c r="L1749" s="314">
        <f t="shared" si="414"/>
        <v>19935</v>
      </c>
      <c r="M1749" s="12">
        <f t="shared" si="407"/>
        <v>1</v>
      </c>
      <c r="N1749" s="13"/>
    </row>
    <row r="1750" spans="1:14">
      <c r="A1750" s="23">
        <v>60</v>
      </c>
      <c r="B1750" s="278"/>
      <c r="C1750" s="318">
        <v>1020</v>
      </c>
      <c r="D1750" s="319" t="s">
        <v>206</v>
      </c>
      <c r="E1750" s="320">
        <f t="shared" si="413"/>
        <v>19352</v>
      </c>
      <c r="F1750" s="454">
        <v>7352</v>
      </c>
      <c r="G1750" s="455">
        <v>12000</v>
      </c>
      <c r="H1750" s="1428"/>
      <c r="I1750" s="454">
        <v>1425</v>
      </c>
      <c r="J1750" s="455">
        <v>6657</v>
      </c>
      <c r="K1750" s="1428"/>
      <c r="L1750" s="320">
        <f t="shared" si="414"/>
        <v>8082</v>
      </c>
      <c r="M1750" s="12">
        <f t="shared" si="407"/>
        <v>1</v>
      </c>
      <c r="N1750" s="13"/>
    </row>
    <row r="1751" spans="1:14">
      <c r="A1751" s="22">
        <v>65</v>
      </c>
      <c r="B1751" s="292"/>
      <c r="C1751" s="324">
        <v>1030</v>
      </c>
      <c r="D1751" s="325" t="s">
        <v>207</v>
      </c>
      <c r="E1751" s="326">
        <f t="shared" si="413"/>
        <v>4300</v>
      </c>
      <c r="F1751" s="449"/>
      <c r="G1751" s="450">
        <v>4300</v>
      </c>
      <c r="H1751" s="1425"/>
      <c r="I1751" s="449"/>
      <c r="J1751" s="450">
        <v>2045</v>
      </c>
      <c r="K1751" s="1425"/>
      <c r="L1751" s="326">
        <f t="shared" si="414"/>
        <v>2045</v>
      </c>
      <c r="M1751" s="12">
        <f t="shared" si="407"/>
        <v>1</v>
      </c>
      <c r="N1751" s="13"/>
    </row>
    <row r="1752" spans="1:14">
      <c r="A1752" s="23">
        <v>70</v>
      </c>
      <c r="B1752" s="292"/>
      <c r="C1752" s="318">
        <v>1051</v>
      </c>
      <c r="D1752" s="331" t="s">
        <v>208</v>
      </c>
      <c r="E1752" s="320">
        <f t="shared" si="413"/>
        <v>200</v>
      </c>
      <c r="F1752" s="454">
        <v>0</v>
      </c>
      <c r="G1752" s="455">
        <v>200</v>
      </c>
      <c r="H1752" s="1428"/>
      <c r="I1752" s="454">
        <v>0</v>
      </c>
      <c r="J1752" s="455">
        <v>40</v>
      </c>
      <c r="K1752" s="1428"/>
      <c r="L1752" s="320">
        <f t="shared" si="414"/>
        <v>40</v>
      </c>
      <c r="M1752" s="12">
        <f t="shared" si="407"/>
        <v>1</v>
      </c>
      <c r="N1752" s="13"/>
    </row>
    <row r="1753" spans="1:14" hidden="1">
      <c r="A1753" s="23">
        <v>75</v>
      </c>
      <c r="B1753" s="292"/>
      <c r="C1753" s="293">
        <v>1052</v>
      </c>
      <c r="D1753" s="294" t="s">
        <v>209</v>
      </c>
      <c r="E1753" s="295">
        <f t="shared" si="413"/>
        <v>0</v>
      </c>
      <c r="F1753" s="158"/>
      <c r="G1753" s="159"/>
      <c r="H1753" s="1420"/>
      <c r="I1753" s="158"/>
      <c r="J1753" s="159"/>
      <c r="K1753" s="1420"/>
      <c r="L1753" s="295">
        <f t="shared" si="414"/>
        <v>0</v>
      </c>
      <c r="M1753" s="12" t="str">
        <f t="shared" si="407"/>
        <v/>
      </c>
      <c r="N1753" s="13"/>
    </row>
    <row r="1754" spans="1:14" hidden="1">
      <c r="A1754" s="23">
        <v>80</v>
      </c>
      <c r="B1754" s="292"/>
      <c r="C1754" s="324">
        <v>1053</v>
      </c>
      <c r="D1754" s="325" t="s">
        <v>874</v>
      </c>
      <c r="E1754" s="326">
        <f t="shared" si="413"/>
        <v>0</v>
      </c>
      <c r="F1754" s="449"/>
      <c r="G1754" s="450"/>
      <c r="H1754" s="1425"/>
      <c r="I1754" s="449"/>
      <c r="J1754" s="450"/>
      <c r="K1754" s="1425"/>
      <c r="L1754" s="326">
        <f t="shared" si="414"/>
        <v>0</v>
      </c>
      <c r="M1754" s="12" t="str">
        <f t="shared" si="407"/>
        <v/>
      </c>
      <c r="N1754" s="13"/>
    </row>
    <row r="1755" spans="1:14">
      <c r="A1755" s="23">
        <v>80</v>
      </c>
      <c r="B1755" s="292"/>
      <c r="C1755" s="318">
        <v>1062</v>
      </c>
      <c r="D1755" s="319" t="s">
        <v>210</v>
      </c>
      <c r="E1755" s="320">
        <f t="shared" si="413"/>
        <v>800</v>
      </c>
      <c r="F1755" s="454"/>
      <c r="G1755" s="455">
        <v>800</v>
      </c>
      <c r="H1755" s="1428"/>
      <c r="I1755" s="454"/>
      <c r="J1755" s="455">
        <v>0</v>
      </c>
      <c r="K1755" s="1428"/>
      <c r="L1755" s="320">
        <f t="shared" si="414"/>
        <v>0</v>
      </c>
      <c r="M1755" s="12">
        <f t="shared" si="407"/>
        <v>1</v>
      </c>
      <c r="N1755" s="13"/>
    </row>
    <row r="1756" spans="1:14" hidden="1">
      <c r="A1756" s="23">
        <v>85</v>
      </c>
      <c r="B1756" s="292"/>
      <c r="C1756" s="324">
        <v>1063</v>
      </c>
      <c r="D1756" s="332" t="s">
        <v>801</v>
      </c>
      <c r="E1756" s="326">
        <f t="shared" si="413"/>
        <v>0</v>
      </c>
      <c r="F1756" s="449"/>
      <c r="G1756" s="450"/>
      <c r="H1756" s="1425"/>
      <c r="I1756" s="449"/>
      <c r="J1756" s="450"/>
      <c r="K1756" s="1425"/>
      <c r="L1756" s="326">
        <f t="shared" si="414"/>
        <v>0</v>
      </c>
      <c r="M1756" s="12" t="str">
        <f t="shared" si="407"/>
        <v/>
      </c>
      <c r="N1756" s="13"/>
    </row>
    <row r="1757" spans="1:14" hidden="1">
      <c r="A1757" s="23">
        <v>90</v>
      </c>
      <c r="B1757" s="292"/>
      <c r="C1757" s="333">
        <v>1069</v>
      </c>
      <c r="D1757" s="334" t="s">
        <v>211</v>
      </c>
      <c r="E1757" s="335">
        <f t="shared" si="413"/>
        <v>0</v>
      </c>
      <c r="F1757" s="600"/>
      <c r="G1757" s="601"/>
      <c r="H1757" s="1427"/>
      <c r="I1757" s="600"/>
      <c r="J1757" s="601"/>
      <c r="K1757" s="1427"/>
      <c r="L1757" s="335">
        <f t="shared" si="414"/>
        <v>0</v>
      </c>
      <c r="M1757" s="12" t="str">
        <f t="shared" si="407"/>
        <v/>
      </c>
      <c r="N1757" s="13"/>
    </row>
    <row r="1758" spans="1:14" hidden="1">
      <c r="A1758" s="23">
        <v>90</v>
      </c>
      <c r="B1758" s="278"/>
      <c r="C1758" s="318">
        <v>1091</v>
      </c>
      <c r="D1758" s="331" t="s">
        <v>910</v>
      </c>
      <c r="E1758" s="320">
        <f t="shared" si="413"/>
        <v>0</v>
      </c>
      <c r="F1758" s="454"/>
      <c r="G1758" s="455"/>
      <c r="H1758" s="1428"/>
      <c r="I1758" s="454"/>
      <c r="J1758" s="455"/>
      <c r="K1758" s="1428"/>
      <c r="L1758" s="320">
        <f t="shared" si="414"/>
        <v>0</v>
      </c>
      <c r="M1758" s="12" t="str">
        <f t="shared" si="407"/>
        <v/>
      </c>
      <c r="N1758" s="13"/>
    </row>
    <row r="1759" spans="1:14" hidden="1">
      <c r="A1759" s="22">
        <v>115</v>
      </c>
      <c r="B1759" s="292"/>
      <c r="C1759" s="293">
        <v>1092</v>
      </c>
      <c r="D1759" s="294" t="s">
        <v>305</v>
      </c>
      <c r="E1759" s="295">
        <f t="shared" si="413"/>
        <v>0</v>
      </c>
      <c r="F1759" s="158"/>
      <c r="G1759" s="159"/>
      <c r="H1759" s="1420"/>
      <c r="I1759" s="158"/>
      <c r="J1759" s="159"/>
      <c r="K1759" s="1420"/>
      <c r="L1759" s="295">
        <f t="shared" si="414"/>
        <v>0</v>
      </c>
      <c r="M1759" s="12" t="str">
        <f t="shared" si="407"/>
        <v/>
      </c>
      <c r="N1759" s="13"/>
    </row>
    <row r="1760" spans="1:14" hidden="1">
      <c r="A1760" s="22">
        <v>125</v>
      </c>
      <c r="B1760" s="292"/>
      <c r="C1760" s="285">
        <v>1098</v>
      </c>
      <c r="D1760" s="339" t="s">
        <v>212</v>
      </c>
      <c r="E1760" s="287">
        <f t="shared" si="413"/>
        <v>0</v>
      </c>
      <c r="F1760" s="173"/>
      <c r="G1760" s="174">
        <v>0</v>
      </c>
      <c r="H1760" s="1421"/>
      <c r="I1760" s="173"/>
      <c r="J1760" s="174"/>
      <c r="K1760" s="1421"/>
      <c r="L1760" s="287">
        <f t="shared" si="414"/>
        <v>0</v>
      </c>
      <c r="M1760" s="12" t="str">
        <f t="shared" si="407"/>
        <v/>
      </c>
      <c r="N1760" s="13"/>
    </row>
    <row r="1761" spans="1:14">
      <c r="A1761" s="23">
        <v>130</v>
      </c>
      <c r="B1761" s="272">
        <v>1900</v>
      </c>
      <c r="C1761" s="1856" t="s">
        <v>272</v>
      </c>
      <c r="D1761" s="1857"/>
      <c r="E1761" s="310">
        <f t="shared" ref="E1761:L1761" si="415">SUM(E1762:E1764)</f>
        <v>1868</v>
      </c>
      <c r="F1761" s="274">
        <f t="shared" si="415"/>
        <v>0</v>
      </c>
      <c r="G1761" s="275">
        <f t="shared" si="415"/>
        <v>1868</v>
      </c>
      <c r="H1761" s="276">
        <f>SUM(H1762:H1764)</f>
        <v>0</v>
      </c>
      <c r="I1761" s="274">
        <f t="shared" si="415"/>
        <v>0</v>
      </c>
      <c r="J1761" s="275">
        <f t="shared" si="415"/>
        <v>1868</v>
      </c>
      <c r="K1761" s="276">
        <f t="shared" si="415"/>
        <v>0</v>
      </c>
      <c r="L1761" s="310">
        <f t="shared" si="415"/>
        <v>1868</v>
      </c>
      <c r="M1761" s="12">
        <f t="shared" si="407"/>
        <v>1</v>
      </c>
      <c r="N1761" s="13"/>
    </row>
    <row r="1762" spans="1:14" hidden="1">
      <c r="A1762" s="23">
        <v>135</v>
      </c>
      <c r="B1762" s="292"/>
      <c r="C1762" s="279">
        <v>1901</v>
      </c>
      <c r="D1762" s="340" t="s">
        <v>911</v>
      </c>
      <c r="E1762" s="281">
        <f>F1762+G1762+H1762</f>
        <v>0</v>
      </c>
      <c r="F1762" s="152"/>
      <c r="G1762" s="153"/>
      <c r="H1762" s="1418"/>
      <c r="I1762" s="152"/>
      <c r="J1762" s="153"/>
      <c r="K1762" s="1418"/>
      <c r="L1762" s="281">
        <f>I1762+J1762+K1762</f>
        <v>0</v>
      </c>
      <c r="M1762" s="12" t="str">
        <f t="shared" si="407"/>
        <v/>
      </c>
      <c r="N1762" s="13"/>
    </row>
    <row r="1763" spans="1:14">
      <c r="A1763" s="23">
        <v>140</v>
      </c>
      <c r="B1763" s="341"/>
      <c r="C1763" s="293">
        <v>1981</v>
      </c>
      <c r="D1763" s="342" t="s">
        <v>912</v>
      </c>
      <c r="E1763" s="295">
        <f>F1763+G1763+H1763</f>
        <v>1868</v>
      </c>
      <c r="F1763" s="158"/>
      <c r="G1763" s="159">
        <v>1868</v>
      </c>
      <c r="H1763" s="1420"/>
      <c r="I1763" s="158"/>
      <c r="J1763" s="159">
        <v>1868</v>
      </c>
      <c r="K1763" s="1420"/>
      <c r="L1763" s="295">
        <f>I1763+J1763+K1763</f>
        <v>1868</v>
      </c>
      <c r="M1763" s="12">
        <f t="shared" si="407"/>
        <v>1</v>
      </c>
      <c r="N1763" s="13"/>
    </row>
    <row r="1764" spans="1:14" hidden="1">
      <c r="A1764" s="23">
        <v>145</v>
      </c>
      <c r="B1764" s="292"/>
      <c r="C1764" s="285">
        <v>1991</v>
      </c>
      <c r="D1764" s="343" t="s">
        <v>913</v>
      </c>
      <c r="E1764" s="287">
        <f>F1764+G1764+H1764</f>
        <v>0</v>
      </c>
      <c r="F1764" s="173"/>
      <c r="G1764" s="174"/>
      <c r="H1764" s="1421"/>
      <c r="I1764" s="173"/>
      <c r="J1764" s="174"/>
      <c r="K1764" s="1421"/>
      <c r="L1764" s="287">
        <f>I1764+J1764+K1764</f>
        <v>0</v>
      </c>
      <c r="M1764" s="12" t="str">
        <f t="shared" si="407"/>
        <v/>
      </c>
      <c r="N1764" s="13"/>
    </row>
    <row r="1765" spans="1:14" hidden="1">
      <c r="A1765" s="23">
        <v>150</v>
      </c>
      <c r="B1765" s="272">
        <v>2100</v>
      </c>
      <c r="C1765" s="1856" t="s">
        <v>722</v>
      </c>
      <c r="D1765" s="1857"/>
      <c r="E1765" s="310">
        <f t="shared" ref="E1765:L1765" si="416">SUM(E1766:E1770)</f>
        <v>0</v>
      </c>
      <c r="F1765" s="274">
        <f t="shared" si="416"/>
        <v>0</v>
      </c>
      <c r="G1765" s="275">
        <f t="shared" si="416"/>
        <v>0</v>
      </c>
      <c r="H1765" s="276">
        <f>SUM(H1766:H1770)</f>
        <v>0</v>
      </c>
      <c r="I1765" s="274">
        <f t="shared" si="416"/>
        <v>0</v>
      </c>
      <c r="J1765" s="275">
        <f t="shared" si="416"/>
        <v>0</v>
      </c>
      <c r="K1765" s="276">
        <f t="shared" si="416"/>
        <v>0</v>
      </c>
      <c r="L1765" s="310">
        <f t="shared" si="416"/>
        <v>0</v>
      </c>
      <c r="M1765" s="12" t="str">
        <f t="shared" si="407"/>
        <v/>
      </c>
      <c r="N1765" s="13"/>
    </row>
    <row r="1766" spans="1:14" hidden="1">
      <c r="A1766" s="23">
        <v>155</v>
      </c>
      <c r="B1766" s="292"/>
      <c r="C1766" s="279">
        <v>2110</v>
      </c>
      <c r="D1766" s="344" t="s">
        <v>213</v>
      </c>
      <c r="E1766" s="281">
        <f>F1766+G1766+H1766</f>
        <v>0</v>
      </c>
      <c r="F1766" s="152"/>
      <c r="G1766" s="153"/>
      <c r="H1766" s="1418"/>
      <c r="I1766" s="152"/>
      <c r="J1766" s="153"/>
      <c r="K1766" s="1418"/>
      <c r="L1766" s="281">
        <f>I1766+J1766+K1766</f>
        <v>0</v>
      </c>
      <c r="M1766" s="12" t="str">
        <f t="shared" si="407"/>
        <v/>
      </c>
      <c r="N1766" s="13"/>
    </row>
    <row r="1767" spans="1:14" hidden="1">
      <c r="A1767" s="23">
        <v>160</v>
      </c>
      <c r="B1767" s="341"/>
      <c r="C1767" s="293">
        <v>2120</v>
      </c>
      <c r="D1767" s="300" t="s">
        <v>214</v>
      </c>
      <c r="E1767" s="295">
        <f>F1767+G1767+H1767</f>
        <v>0</v>
      </c>
      <c r="F1767" s="158"/>
      <c r="G1767" s="159"/>
      <c r="H1767" s="1420"/>
      <c r="I1767" s="158"/>
      <c r="J1767" s="159"/>
      <c r="K1767" s="1420"/>
      <c r="L1767" s="295">
        <f>I1767+J1767+K1767</f>
        <v>0</v>
      </c>
      <c r="M1767" s="12" t="str">
        <f t="shared" si="407"/>
        <v/>
      </c>
      <c r="N1767" s="13"/>
    </row>
    <row r="1768" spans="1:14" hidden="1">
      <c r="A1768" s="23">
        <v>165</v>
      </c>
      <c r="B1768" s="341"/>
      <c r="C1768" s="293">
        <v>2125</v>
      </c>
      <c r="D1768" s="300" t="s">
        <v>215</v>
      </c>
      <c r="E1768" s="295">
        <f>F1768+G1768+H1768</f>
        <v>0</v>
      </c>
      <c r="F1768" s="488">
        <v>0</v>
      </c>
      <c r="G1768" s="489">
        <v>0</v>
      </c>
      <c r="H1768" s="160">
        <v>0</v>
      </c>
      <c r="I1768" s="488">
        <v>0</v>
      </c>
      <c r="J1768" s="489">
        <v>0</v>
      </c>
      <c r="K1768" s="160">
        <v>0</v>
      </c>
      <c r="L1768" s="295">
        <f>I1768+J1768+K1768</f>
        <v>0</v>
      </c>
      <c r="M1768" s="12" t="str">
        <f t="shared" si="407"/>
        <v/>
      </c>
      <c r="N1768" s="13"/>
    </row>
    <row r="1769" spans="1:14" hidden="1">
      <c r="A1769" s="23">
        <v>175</v>
      </c>
      <c r="B1769" s="291"/>
      <c r="C1769" s="293">
        <v>2140</v>
      </c>
      <c r="D1769" s="300" t="s">
        <v>216</v>
      </c>
      <c r="E1769" s="295">
        <f>F1769+G1769+H1769</f>
        <v>0</v>
      </c>
      <c r="F1769" s="488">
        <v>0</v>
      </c>
      <c r="G1769" s="489">
        <v>0</v>
      </c>
      <c r="H1769" s="160">
        <v>0</v>
      </c>
      <c r="I1769" s="488">
        <v>0</v>
      </c>
      <c r="J1769" s="489">
        <v>0</v>
      </c>
      <c r="K1769" s="160">
        <v>0</v>
      </c>
      <c r="L1769" s="295">
        <f>I1769+J1769+K1769</f>
        <v>0</v>
      </c>
      <c r="M1769" s="12" t="str">
        <f t="shared" si="407"/>
        <v/>
      </c>
      <c r="N1769" s="13"/>
    </row>
    <row r="1770" spans="1:14" hidden="1">
      <c r="A1770" s="23">
        <v>180</v>
      </c>
      <c r="B1770" s="292"/>
      <c r="C1770" s="285">
        <v>2190</v>
      </c>
      <c r="D1770" s="345" t="s">
        <v>217</v>
      </c>
      <c r="E1770" s="287">
        <f>F1770+G1770+H1770</f>
        <v>0</v>
      </c>
      <c r="F1770" s="173"/>
      <c r="G1770" s="174"/>
      <c r="H1770" s="1421"/>
      <c r="I1770" s="173"/>
      <c r="J1770" s="174"/>
      <c r="K1770" s="1421"/>
      <c r="L1770" s="287">
        <f>I1770+J1770+K1770</f>
        <v>0</v>
      </c>
      <c r="M1770" s="12" t="str">
        <f t="shared" si="407"/>
        <v/>
      </c>
      <c r="N1770" s="13"/>
    </row>
    <row r="1771" spans="1:14" hidden="1">
      <c r="A1771" s="23">
        <v>185</v>
      </c>
      <c r="B1771" s="272">
        <v>2200</v>
      </c>
      <c r="C1771" s="1856" t="s">
        <v>218</v>
      </c>
      <c r="D1771" s="1857"/>
      <c r="E1771" s="310">
        <f t="shared" ref="E1771:L1771" si="417">SUM(E1772:E1773)</f>
        <v>0</v>
      </c>
      <c r="F1771" s="274">
        <f t="shared" si="417"/>
        <v>0</v>
      </c>
      <c r="G1771" s="275">
        <f t="shared" si="417"/>
        <v>0</v>
      </c>
      <c r="H1771" s="276">
        <f>SUM(H1772:H1773)</f>
        <v>0</v>
      </c>
      <c r="I1771" s="274">
        <f t="shared" si="417"/>
        <v>0</v>
      </c>
      <c r="J1771" s="275">
        <f t="shared" si="417"/>
        <v>0</v>
      </c>
      <c r="K1771" s="276">
        <f t="shared" si="417"/>
        <v>0</v>
      </c>
      <c r="L1771" s="310">
        <f t="shared" si="417"/>
        <v>0</v>
      </c>
      <c r="M1771" s="12" t="str">
        <f t="shared" si="407"/>
        <v/>
      </c>
      <c r="N1771" s="13"/>
    </row>
    <row r="1772" spans="1:14" hidden="1">
      <c r="A1772" s="23">
        <v>190</v>
      </c>
      <c r="B1772" s="292"/>
      <c r="C1772" s="279">
        <v>2221</v>
      </c>
      <c r="D1772" s="280" t="s">
        <v>306</v>
      </c>
      <c r="E1772" s="281">
        <f t="shared" ref="E1772:E1777" si="418">F1772+G1772+H1772</f>
        <v>0</v>
      </c>
      <c r="F1772" s="152"/>
      <c r="G1772" s="153"/>
      <c r="H1772" s="1418"/>
      <c r="I1772" s="152"/>
      <c r="J1772" s="153"/>
      <c r="K1772" s="1418"/>
      <c r="L1772" s="281">
        <f t="shared" ref="L1772:L1777" si="419">I1772+J1772+K1772</f>
        <v>0</v>
      </c>
      <c r="M1772" s="12" t="str">
        <f t="shared" si="407"/>
        <v/>
      </c>
      <c r="N1772" s="13"/>
    </row>
    <row r="1773" spans="1:14" hidden="1">
      <c r="A1773" s="23">
        <v>200</v>
      </c>
      <c r="B1773" s="292"/>
      <c r="C1773" s="285">
        <v>2224</v>
      </c>
      <c r="D1773" s="286" t="s">
        <v>219</v>
      </c>
      <c r="E1773" s="287">
        <f t="shared" si="418"/>
        <v>0</v>
      </c>
      <c r="F1773" s="173"/>
      <c r="G1773" s="174"/>
      <c r="H1773" s="1421"/>
      <c r="I1773" s="173"/>
      <c r="J1773" s="174"/>
      <c r="K1773" s="1421"/>
      <c r="L1773" s="287">
        <f t="shared" si="419"/>
        <v>0</v>
      </c>
      <c r="M1773" s="12" t="str">
        <f t="shared" si="407"/>
        <v/>
      </c>
      <c r="N1773" s="13"/>
    </row>
    <row r="1774" spans="1:14" hidden="1">
      <c r="A1774" s="23">
        <v>200</v>
      </c>
      <c r="B1774" s="272">
        <v>2500</v>
      </c>
      <c r="C1774" s="1856" t="s">
        <v>220</v>
      </c>
      <c r="D1774" s="1857"/>
      <c r="E1774" s="310">
        <f t="shared" si="418"/>
        <v>0</v>
      </c>
      <c r="F1774" s="1422"/>
      <c r="G1774" s="1423"/>
      <c r="H1774" s="1424"/>
      <c r="I1774" s="1422"/>
      <c r="J1774" s="1423"/>
      <c r="K1774" s="1424"/>
      <c r="L1774" s="310">
        <f t="shared" si="419"/>
        <v>0</v>
      </c>
      <c r="M1774" s="12" t="str">
        <f t="shared" si="407"/>
        <v/>
      </c>
      <c r="N1774" s="13"/>
    </row>
    <row r="1775" spans="1:14" hidden="1">
      <c r="A1775" s="23">
        <v>205</v>
      </c>
      <c r="B1775" s="272">
        <v>2600</v>
      </c>
      <c r="C1775" s="1862" t="s">
        <v>221</v>
      </c>
      <c r="D1775" s="1863"/>
      <c r="E1775" s="310">
        <f t="shared" si="418"/>
        <v>0</v>
      </c>
      <c r="F1775" s="1422"/>
      <c r="G1775" s="1423"/>
      <c r="H1775" s="1424"/>
      <c r="I1775" s="1422"/>
      <c r="J1775" s="1423"/>
      <c r="K1775" s="1424"/>
      <c r="L1775" s="310">
        <f t="shared" si="419"/>
        <v>0</v>
      </c>
      <c r="M1775" s="12" t="str">
        <f t="shared" si="407"/>
        <v/>
      </c>
      <c r="N1775" s="13"/>
    </row>
    <row r="1776" spans="1:14" hidden="1">
      <c r="A1776" s="23">
        <v>210</v>
      </c>
      <c r="B1776" s="272">
        <v>2700</v>
      </c>
      <c r="C1776" s="1862" t="s">
        <v>222</v>
      </c>
      <c r="D1776" s="1863"/>
      <c r="E1776" s="310">
        <f t="shared" si="418"/>
        <v>0</v>
      </c>
      <c r="F1776" s="1422"/>
      <c r="G1776" s="1423"/>
      <c r="H1776" s="1424"/>
      <c r="I1776" s="1422"/>
      <c r="J1776" s="1423"/>
      <c r="K1776" s="1424"/>
      <c r="L1776" s="310">
        <f t="shared" si="419"/>
        <v>0</v>
      </c>
      <c r="M1776" s="12" t="str">
        <f t="shared" si="407"/>
        <v/>
      </c>
      <c r="N1776" s="13"/>
    </row>
    <row r="1777" spans="1:14" ht="36" hidden="1" customHeight="1">
      <c r="A1777" s="23">
        <v>215</v>
      </c>
      <c r="B1777" s="272">
        <v>2800</v>
      </c>
      <c r="C1777" s="1862" t="s">
        <v>1660</v>
      </c>
      <c r="D1777" s="1863"/>
      <c r="E1777" s="310">
        <f t="shared" si="418"/>
        <v>0</v>
      </c>
      <c r="F1777" s="1422"/>
      <c r="G1777" s="1423"/>
      <c r="H1777" s="1424"/>
      <c r="I1777" s="1422"/>
      <c r="J1777" s="1423"/>
      <c r="K1777" s="1424"/>
      <c r="L1777" s="310">
        <f t="shared" si="419"/>
        <v>0</v>
      </c>
      <c r="M1777" s="12" t="str">
        <f t="shared" si="407"/>
        <v/>
      </c>
      <c r="N1777" s="13"/>
    </row>
    <row r="1778" spans="1:14" hidden="1">
      <c r="A1778" s="22">
        <v>220</v>
      </c>
      <c r="B1778" s="272">
        <v>2900</v>
      </c>
      <c r="C1778" s="1856" t="s">
        <v>223</v>
      </c>
      <c r="D1778" s="1857"/>
      <c r="E1778" s="310">
        <f>SUM(E1779:E1786)</f>
        <v>0</v>
      </c>
      <c r="F1778" s="274">
        <f>SUM(F1779:F1786)</f>
        <v>0</v>
      </c>
      <c r="G1778" s="274">
        <f t="shared" ref="G1778:L1778" si="420">SUM(G1779:G1786)</f>
        <v>0</v>
      </c>
      <c r="H1778" s="274">
        <f t="shared" si="420"/>
        <v>0</v>
      </c>
      <c r="I1778" s="274">
        <f t="shared" si="420"/>
        <v>0</v>
      </c>
      <c r="J1778" s="274">
        <f t="shared" si="420"/>
        <v>0</v>
      </c>
      <c r="K1778" s="274">
        <f t="shared" si="420"/>
        <v>0</v>
      </c>
      <c r="L1778" s="274">
        <f t="shared" si="420"/>
        <v>0</v>
      </c>
      <c r="M1778" s="12" t="str">
        <f t="shared" si="407"/>
        <v/>
      </c>
      <c r="N1778" s="13"/>
    </row>
    <row r="1779" spans="1:14" hidden="1">
      <c r="A1779" s="23">
        <v>225</v>
      </c>
      <c r="B1779" s="346"/>
      <c r="C1779" s="279">
        <v>2910</v>
      </c>
      <c r="D1779" s="347" t="s">
        <v>2048</v>
      </c>
      <c r="E1779" s="281">
        <f>F1779+G1779+H1779</f>
        <v>0</v>
      </c>
      <c r="F1779" s="152"/>
      <c r="G1779" s="153"/>
      <c r="H1779" s="1418"/>
      <c r="I1779" s="152"/>
      <c r="J1779" s="153"/>
      <c r="K1779" s="1418"/>
      <c r="L1779" s="281">
        <f>I1779+J1779+K1779</f>
        <v>0</v>
      </c>
      <c r="M1779" s="12" t="str">
        <f t="shared" si="407"/>
        <v/>
      </c>
      <c r="N1779" s="13"/>
    </row>
    <row r="1780" spans="1:14" hidden="1">
      <c r="A1780" s="23">
        <v>230</v>
      </c>
      <c r="B1780" s="346"/>
      <c r="C1780" s="279">
        <v>2920</v>
      </c>
      <c r="D1780" s="347" t="s">
        <v>224</v>
      </c>
      <c r="E1780" s="281">
        <f t="shared" ref="E1780:E1786" si="421">F1780+G1780+H1780</f>
        <v>0</v>
      </c>
      <c r="F1780" s="152"/>
      <c r="G1780" s="153"/>
      <c r="H1780" s="1418"/>
      <c r="I1780" s="152"/>
      <c r="J1780" s="153"/>
      <c r="K1780" s="1418"/>
      <c r="L1780" s="281">
        <f t="shared" ref="L1780:L1786" si="422">I1780+J1780+K1780</f>
        <v>0</v>
      </c>
      <c r="M1780" s="12" t="str">
        <f t="shared" si="407"/>
        <v/>
      </c>
      <c r="N1780" s="13"/>
    </row>
    <row r="1781" spans="1:14" ht="31.5" hidden="1">
      <c r="A1781" s="23">
        <v>245</v>
      </c>
      <c r="B1781" s="346"/>
      <c r="C1781" s="324">
        <v>2969</v>
      </c>
      <c r="D1781" s="348" t="s">
        <v>225</v>
      </c>
      <c r="E1781" s="326">
        <f t="shared" si="421"/>
        <v>0</v>
      </c>
      <c r="F1781" s="449"/>
      <c r="G1781" s="450"/>
      <c r="H1781" s="1425"/>
      <c r="I1781" s="449"/>
      <c r="J1781" s="450"/>
      <c r="K1781" s="1425"/>
      <c r="L1781" s="326">
        <f t="shared" si="422"/>
        <v>0</v>
      </c>
      <c r="M1781" s="12" t="str">
        <f t="shared" si="407"/>
        <v/>
      </c>
      <c r="N1781" s="13"/>
    </row>
    <row r="1782" spans="1:14" ht="31.5" hidden="1">
      <c r="A1782" s="22">
        <v>220</v>
      </c>
      <c r="B1782" s="346"/>
      <c r="C1782" s="349">
        <v>2970</v>
      </c>
      <c r="D1782" s="350" t="s">
        <v>226</v>
      </c>
      <c r="E1782" s="351">
        <f t="shared" si="421"/>
        <v>0</v>
      </c>
      <c r="F1782" s="636"/>
      <c r="G1782" s="637"/>
      <c r="H1782" s="1426"/>
      <c r="I1782" s="636"/>
      <c r="J1782" s="637"/>
      <c r="K1782" s="1426"/>
      <c r="L1782" s="351">
        <f t="shared" si="422"/>
        <v>0</v>
      </c>
      <c r="M1782" s="12" t="str">
        <f t="shared" si="407"/>
        <v/>
      </c>
      <c r="N1782" s="13"/>
    </row>
    <row r="1783" spans="1:14" hidden="1">
      <c r="A1783" s="23">
        <v>225</v>
      </c>
      <c r="B1783" s="346"/>
      <c r="C1783" s="333">
        <v>2989</v>
      </c>
      <c r="D1783" s="355" t="s">
        <v>227</v>
      </c>
      <c r="E1783" s="335">
        <f t="shared" si="421"/>
        <v>0</v>
      </c>
      <c r="F1783" s="600"/>
      <c r="G1783" s="601"/>
      <c r="H1783" s="1427"/>
      <c r="I1783" s="600"/>
      <c r="J1783" s="601"/>
      <c r="K1783" s="1427"/>
      <c r="L1783" s="335">
        <f t="shared" si="422"/>
        <v>0</v>
      </c>
      <c r="M1783" s="12" t="str">
        <f t="shared" si="407"/>
        <v/>
      </c>
      <c r="N1783" s="13"/>
    </row>
    <row r="1784" spans="1:14" hidden="1">
      <c r="A1784" s="23">
        <v>230</v>
      </c>
      <c r="B1784" s="292"/>
      <c r="C1784" s="318">
        <v>2990</v>
      </c>
      <c r="D1784" s="356" t="s">
        <v>2067</v>
      </c>
      <c r="E1784" s="320">
        <f>F1784+G1784+H1784</f>
        <v>0</v>
      </c>
      <c r="F1784" s="454"/>
      <c r="G1784" s="455"/>
      <c r="H1784" s="1428"/>
      <c r="I1784" s="454"/>
      <c r="J1784" s="455"/>
      <c r="K1784" s="1428"/>
      <c r="L1784" s="320">
        <f>I1784+J1784+K1784</f>
        <v>0</v>
      </c>
      <c r="M1784" s="12" t="str">
        <f t="shared" si="407"/>
        <v/>
      </c>
      <c r="N1784" s="13"/>
    </row>
    <row r="1785" spans="1:14" hidden="1">
      <c r="A1785" s="23">
        <v>235</v>
      </c>
      <c r="B1785" s="292"/>
      <c r="C1785" s="318">
        <v>2991</v>
      </c>
      <c r="D1785" s="356" t="s">
        <v>228</v>
      </c>
      <c r="E1785" s="320">
        <f t="shared" si="421"/>
        <v>0</v>
      </c>
      <c r="F1785" s="454"/>
      <c r="G1785" s="455"/>
      <c r="H1785" s="1428"/>
      <c r="I1785" s="454"/>
      <c r="J1785" s="455"/>
      <c r="K1785" s="1428"/>
      <c r="L1785" s="320">
        <f t="shared" si="422"/>
        <v>0</v>
      </c>
      <c r="M1785" s="12" t="str">
        <f t="shared" si="407"/>
        <v/>
      </c>
      <c r="N1785" s="13"/>
    </row>
    <row r="1786" spans="1:14" hidden="1">
      <c r="A1786" s="23">
        <v>240</v>
      </c>
      <c r="B1786" s="292"/>
      <c r="C1786" s="285">
        <v>2992</v>
      </c>
      <c r="D1786" s="357" t="s">
        <v>229</v>
      </c>
      <c r="E1786" s="287">
        <f t="shared" si="421"/>
        <v>0</v>
      </c>
      <c r="F1786" s="173"/>
      <c r="G1786" s="174"/>
      <c r="H1786" s="1421"/>
      <c r="I1786" s="173"/>
      <c r="J1786" s="174"/>
      <c r="K1786" s="1421"/>
      <c r="L1786" s="287">
        <f t="shared" si="422"/>
        <v>0</v>
      </c>
      <c r="M1786" s="12" t="str">
        <f t="shared" si="407"/>
        <v/>
      </c>
      <c r="N1786" s="13"/>
    </row>
    <row r="1787" spans="1:14" hidden="1">
      <c r="A1787" s="23">
        <v>245</v>
      </c>
      <c r="B1787" s="272">
        <v>3300</v>
      </c>
      <c r="C1787" s="358" t="s">
        <v>2098</v>
      </c>
      <c r="D1787" s="1773"/>
      <c r="E1787" s="310">
        <f t="shared" ref="E1787:L1787" si="423">SUM(E1788:E1792)</f>
        <v>0</v>
      </c>
      <c r="F1787" s="274">
        <f t="shared" si="423"/>
        <v>0</v>
      </c>
      <c r="G1787" s="275">
        <f t="shared" si="423"/>
        <v>0</v>
      </c>
      <c r="H1787" s="276">
        <f t="shared" si="423"/>
        <v>0</v>
      </c>
      <c r="I1787" s="274">
        <f t="shared" si="423"/>
        <v>0</v>
      </c>
      <c r="J1787" s="275">
        <f t="shared" si="423"/>
        <v>0</v>
      </c>
      <c r="K1787" s="276">
        <f t="shared" si="423"/>
        <v>0</v>
      </c>
      <c r="L1787" s="310">
        <f t="shared" si="423"/>
        <v>0</v>
      </c>
      <c r="M1787" s="12" t="str">
        <f t="shared" si="407"/>
        <v/>
      </c>
      <c r="N1787" s="13"/>
    </row>
    <row r="1788" spans="1:14" hidden="1">
      <c r="A1788" s="22">
        <v>250</v>
      </c>
      <c r="B1788" s="291"/>
      <c r="C1788" s="279">
        <v>3301</v>
      </c>
      <c r="D1788" s="359" t="s">
        <v>230</v>
      </c>
      <c r="E1788" s="281">
        <f t="shared" ref="E1788:E1795" si="424">F1788+G1788+H1788</f>
        <v>0</v>
      </c>
      <c r="F1788" s="486">
        <v>0</v>
      </c>
      <c r="G1788" s="487">
        <v>0</v>
      </c>
      <c r="H1788" s="154">
        <v>0</v>
      </c>
      <c r="I1788" s="486">
        <v>0</v>
      </c>
      <c r="J1788" s="487">
        <v>0</v>
      </c>
      <c r="K1788" s="154">
        <v>0</v>
      </c>
      <c r="L1788" s="281">
        <f t="shared" ref="L1788:L1795" si="425">I1788+J1788+K1788</f>
        <v>0</v>
      </c>
      <c r="M1788" s="12" t="str">
        <f t="shared" si="407"/>
        <v/>
      </c>
      <c r="N1788" s="13"/>
    </row>
    <row r="1789" spans="1:14" hidden="1">
      <c r="A1789" s="23">
        <v>255</v>
      </c>
      <c r="B1789" s="291"/>
      <c r="C1789" s="293">
        <v>3302</v>
      </c>
      <c r="D1789" s="360" t="s">
        <v>715</v>
      </c>
      <c r="E1789" s="295">
        <f t="shared" si="424"/>
        <v>0</v>
      </c>
      <c r="F1789" s="488">
        <v>0</v>
      </c>
      <c r="G1789" s="489">
        <v>0</v>
      </c>
      <c r="H1789" s="160">
        <v>0</v>
      </c>
      <c r="I1789" s="488">
        <v>0</v>
      </c>
      <c r="J1789" s="489">
        <v>0</v>
      </c>
      <c r="K1789" s="160">
        <v>0</v>
      </c>
      <c r="L1789" s="295">
        <f t="shared" si="425"/>
        <v>0</v>
      </c>
      <c r="M1789" s="12" t="str">
        <f t="shared" si="407"/>
        <v/>
      </c>
      <c r="N1789" s="13"/>
    </row>
    <row r="1790" spans="1:14" hidden="1">
      <c r="A1790" s="23">
        <v>265</v>
      </c>
      <c r="B1790" s="291"/>
      <c r="C1790" s="293">
        <v>3303</v>
      </c>
      <c r="D1790" s="360" t="s">
        <v>231</v>
      </c>
      <c r="E1790" s="295">
        <f t="shared" si="424"/>
        <v>0</v>
      </c>
      <c r="F1790" s="488">
        <v>0</v>
      </c>
      <c r="G1790" s="489">
        <v>0</v>
      </c>
      <c r="H1790" s="160">
        <v>0</v>
      </c>
      <c r="I1790" s="488">
        <v>0</v>
      </c>
      <c r="J1790" s="489">
        <v>0</v>
      </c>
      <c r="K1790" s="160">
        <v>0</v>
      </c>
      <c r="L1790" s="295">
        <f t="shared" si="425"/>
        <v>0</v>
      </c>
      <c r="M1790" s="12" t="str">
        <f t="shared" si="407"/>
        <v/>
      </c>
      <c r="N1790" s="13"/>
    </row>
    <row r="1791" spans="1:14" hidden="1">
      <c r="A1791" s="22">
        <v>270</v>
      </c>
      <c r="B1791" s="291"/>
      <c r="C1791" s="293">
        <v>3304</v>
      </c>
      <c r="D1791" s="360" t="s">
        <v>232</v>
      </c>
      <c r="E1791" s="295">
        <f t="shared" si="424"/>
        <v>0</v>
      </c>
      <c r="F1791" s="488">
        <v>0</v>
      </c>
      <c r="G1791" s="489">
        <v>0</v>
      </c>
      <c r="H1791" s="160">
        <v>0</v>
      </c>
      <c r="I1791" s="488">
        <v>0</v>
      </c>
      <c r="J1791" s="489">
        <v>0</v>
      </c>
      <c r="K1791" s="160">
        <v>0</v>
      </c>
      <c r="L1791" s="295">
        <f t="shared" si="425"/>
        <v>0</v>
      </c>
      <c r="M1791" s="12" t="str">
        <f t="shared" si="407"/>
        <v/>
      </c>
      <c r="N1791" s="13"/>
    </row>
    <row r="1792" spans="1:14" ht="31.5" hidden="1">
      <c r="A1792" s="22">
        <v>290</v>
      </c>
      <c r="B1792" s="291"/>
      <c r="C1792" s="285">
        <v>3306</v>
      </c>
      <c r="D1792" s="361" t="s">
        <v>1657</v>
      </c>
      <c r="E1792" s="287">
        <f t="shared" si="424"/>
        <v>0</v>
      </c>
      <c r="F1792" s="490">
        <v>0</v>
      </c>
      <c r="G1792" s="491">
        <v>0</v>
      </c>
      <c r="H1792" s="175">
        <v>0</v>
      </c>
      <c r="I1792" s="490">
        <v>0</v>
      </c>
      <c r="J1792" s="491">
        <v>0</v>
      </c>
      <c r="K1792" s="175">
        <v>0</v>
      </c>
      <c r="L1792" s="287">
        <f t="shared" si="425"/>
        <v>0</v>
      </c>
      <c r="M1792" s="12" t="str">
        <f t="shared" si="407"/>
        <v/>
      </c>
      <c r="N1792" s="13"/>
    </row>
    <row r="1793" spans="1:14" hidden="1">
      <c r="A1793" s="39">
        <v>320</v>
      </c>
      <c r="B1793" s="272">
        <v>3900</v>
      </c>
      <c r="C1793" s="1856" t="s">
        <v>233</v>
      </c>
      <c r="D1793" s="1857"/>
      <c r="E1793" s="310">
        <f t="shared" si="424"/>
        <v>0</v>
      </c>
      <c r="F1793" s="1471">
        <v>0</v>
      </c>
      <c r="G1793" s="1472">
        <v>0</v>
      </c>
      <c r="H1793" s="1473">
        <v>0</v>
      </c>
      <c r="I1793" s="1471">
        <v>0</v>
      </c>
      <c r="J1793" s="1472">
        <v>0</v>
      </c>
      <c r="K1793" s="1473">
        <v>0</v>
      </c>
      <c r="L1793" s="310">
        <f t="shared" si="425"/>
        <v>0</v>
      </c>
      <c r="M1793" s="12" t="str">
        <f t="shared" ref="M1793:M1839" si="426">(IF($E1793&lt;&gt;0,$M$2,IF($L1793&lt;&gt;0,$M$2,"")))</f>
        <v/>
      </c>
      <c r="N1793" s="13"/>
    </row>
    <row r="1794" spans="1:14" hidden="1">
      <c r="A1794" s="22">
        <v>330</v>
      </c>
      <c r="B1794" s="272">
        <v>4000</v>
      </c>
      <c r="C1794" s="1856" t="s">
        <v>234</v>
      </c>
      <c r="D1794" s="1857"/>
      <c r="E1794" s="310">
        <f t="shared" si="424"/>
        <v>0</v>
      </c>
      <c r="F1794" s="1422"/>
      <c r="G1794" s="1423"/>
      <c r="H1794" s="1424"/>
      <c r="I1794" s="1422"/>
      <c r="J1794" s="1423"/>
      <c r="K1794" s="1424"/>
      <c r="L1794" s="310">
        <f t="shared" si="425"/>
        <v>0</v>
      </c>
      <c r="M1794" s="12" t="str">
        <f t="shared" si="426"/>
        <v/>
      </c>
      <c r="N1794" s="13"/>
    </row>
    <row r="1795" spans="1:14" hidden="1">
      <c r="A1795" s="22">
        <v>350</v>
      </c>
      <c r="B1795" s="272">
        <v>4100</v>
      </c>
      <c r="C1795" s="1856" t="s">
        <v>235</v>
      </c>
      <c r="D1795" s="1857"/>
      <c r="E1795" s="310">
        <f t="shared" si="424"/>
        <v>0</v>
      </c>
      <c r="F1795" s="1472">
        <v>0</v>
      </c>
      <c r="G1795" s="1472">
        <v>0</v>
      </c>
      <c r="H1795" s="1473">
        <v>0</v>
      </c>
      <c r="I1795" s="1771">
        <v>0</v>
      </c>
      <c r="J1795" s="1472">
        <v>0</v>
      </c>
      <c r="K1795" s="1472">
        <v>0</v>
      </c>
      <c r="L1795" s="310">
        <f t="shared" si="425"/>
        <v>0</v>
      </c>
      <c r="M1795" s="12" t="str">
        <f t="shared" si="426"/>
        <v/>
      </c>
      <c r="N1795" s="13"/>
    </row>
    <row r="1796" spans="1:14" hidden="1">
      <c r="A1796" s="23">
        <v>355</v>
      </c>
      <c r="B1796" s="272">
        <v>4200</v>
      </c>
      <c r="C1796" s="1856" t="s">
        <v>236</v>
      </c>
      <c r="D1796" s="1857"/>
      <c r="E1796" s="310">
        <f t="shared" ref="E1796:L1796" si="427">SUM(E1797:E1802)</f>
        <v>0</v>
      </c>
      <c r="F1796" s="274">
        <f t="shared" si="427"/>
        <v>0</v>
      </c>
      <c r="G1796" s="275">
        <f t="shared" si="427"/>
        <v>0</v>
      </c>
      <c r="H1796" s="276">
        <f>SUM(H1797:H1802)</f>
        <v>0</v>
      </c>
      <c r="I1796" s="274">
        <f t="shared" si="427"/>
        <v>0</v>
      </c>
      <c r="J1796" s="275">
        <f t="shared" si="427"/>
        <v>0</v>
      </c>
      <c r="K1796" s="276">
        <f t="shared" si="427"/>
        <v>0</v>
      </c>
      <c r="L1796" s="310">
        <f t="shared" si="427"/>
        <v>0</v>
      </c>
      <c r="M1796" s="12" t="str">
        <f t="shared" si="426"/>
        <v/>
      </c>
      <c r="N1796" s="13"/>
    </row>
    <row r="1797" spans="1:14" hidden="1">
      <c r="A1797" s="23">
        <v>355</v>
      </c>
      <c r="B1797" s="362"/>
      <c r="C1797" s="279">
        <v>4201</v>
      </c>
      <c r="D1797" s="280" t="s">
        <v>237</v>
      </c>
      <c r="E1797" s="281">
        <f t="shared" ref="E1797:E1802" si="428">F1797+G1797+H1797</f>
        <v>0</v>
      </c>
      <c r="F1797" s="152"/>
      <c r="G1797" s="153"/>
      <c r="H1797" s="1418"/>
      <c r="I1797" s="152"/>
      <c r="J1797" s="153"/>
      <c r="K1797" s="1418"/>
      <c r="L1797" s="281">
        <f t="shared" ref="L1797:L1802" si="429">I1797+J1797+K1797</f>
        <v>0</v>
      </c>
      <c r="M1797" s="12" t="str">
        <f t="shared" si="426"/>
        <v/>
      </c>
      <c r="N1797" s="13"/>
    </row>
    <row r="1798" spans="1:14" hidden="1">
      <c r="A1798" s="23">
        <v>375</v>
      </c>
      <c r="B1798" s="362"/>
      <c r="C1798" s="293">
        <v>4202</v>
      </c>
      <c r="D1798" s="363" t="s">
        <v>238</v>
      </c>
      <c r="E1798" s="295">
        <f t="shared" si="428"/>
        <v>0</v>
      </c>
      <c r="F1798" s="158"/>
      <c r="G1798" s="159"/>
      <c r="H1798" s="1420"/>
      <c r="I1798" s="158"/>
      <c r="J1798" s="159"/>
      <c r="K1798" s="1420"/>
      <c r="L1798" s="295">
        <f t="shared" si="429"/>
        <v>0</v>
      </c>
      <c r="M1798" s="12" t="str">
        <f t="shared" si="426"/>
        <v/>
      </c>
      <c r="N1798" s="13"/>
    </row>
    <row r="1799" spans="1:14" hidden="1">
      <c r="A1799" s="23">
        <v>380</v>
      </c>
      <c r="B1799" s="362"/>
      <c r="C1799" s="293">
        <v>4214</v>
      </c>
      <c r="D1799" s="363" t="s">
        <v>239</v>
      </c>
      <c r="E1799" s="295">
        <f t="shared" si="428"/>
        <v>0</v>
      </c>
      <c r="F1799" s="158"/>
      <c r="G1799" s="159"/>
      <c r="H1799" s="1420"/>
      <c r="I1799" s="158"/>
      <c r="J1799" s="159"/>
      <c r="K1799" s="1420"/>
      <c r="L1799" s="295">
        <f t="shared" si="429"/>
        <v>0</v>
      </c>
      <c r="M1799" s="12" t="str">
        <f t="shared" si="426"/>
        <v/>
      </c>
      <c r="N1799" s="13"/>
    </row>
    <row r="1800" spans="1:14" hidden="1">
      <c r="A1800" s="23">
        <v>385</v>
      </c>
      <c r="B1800" s="362"/>
      <c r="C1800" s="293">
        <v>4217</v>
      </c>
      <c r="D1800" s="363" t="s">
        <v>240</v>
      </c>
      <c r="E1800" s="295">
        <f t="shared" si="428"/>
        <v>0</v>
      </c>
      <c r="F1800" s="158"/>
      <c r="G1800" s="159"/>
      <c r="H1800" s="1420"/>
      <c r="I1800" s="158"/>
      <c r="J1800" s="159"/>
      <c r="K1800" s="1420"/>
      <c r="L1800" s="295">
        <f t="shared" si="429"/>
        <v>0</v>
      </c>
      <c r="M1800" s="12" t="str">
        <f t="shared" si="426"/>
        <v/>
      </c>
      <c r="N1800" s="13"/>
    </row>
    <row r="1801" spans="1:14" hidden="1">
      <c r="A1801" s="23">
        <v>390</v>
      </c>
      <c r="B1801" s="362"/>
      <c r="C1801" s="293">
        <v>4218</v>
      </c>
      <c r="D1801" s="294" t="s">
        <v>241</v>
      </c>
      <c r="E1801" s="295">
        <f t="shared" si="428"/>
        <v>0</v>
      </c>
      <c r="F1801" s="158"/>
      <c r="G1801" s="159"/>
      <c r="H1801" s="1420"/>
      <c r="I1801" s="158"/>
      <c r="J1801" s="159"/>
      <c r="K1801" s="1420"/>
      <c r="L1801" s="295">
        <f t="shared" si="429"/>
        <v>0</v>
      </c>
      <c r="M1801" s="12" t="str">
        <f t="shared" si="426"/>
        <v/>
      </c>
      <c r="N1801" s="13"/>
    </row>
    <row r="1802" spans="1:14" hidden="1">
      <c r="A1802" s="23">
        <v>390</v>
      </c>
      <c r="B1802" s="362"/>
      <c r="C1802" s="285">
        <v>4219</v>
      </c>
      <c r="D1802" s="343" t="s">
        <v>242</v>
      </c>
      <c r="E1802" s="287">
        <f t="shared" si="428"/>
        <v>0</v>
      </c>
      <c r="F1802" s="173"/>
      <c r="G1802" s="174"/>
      <c r="H1802" s="1421"/>
      <c r="I1802" s="173"/>
      <c r="J1802" s="174"/>
      <c r="K1802" s="1421"/>
      <c r="L1802" s="287">
        <f t="shared" si="429"/>
        <v>0</v>
      </c>
      <c r="M1802" s="12" t="str">
        <f t="shared" si="426"/>
        <v/>
      </c>
      <c r="N1802" s="13"/>
    </row>
    <row r="1803" spans="1:14" hidden="1">
      <c r="A1803" s="23">
        <v>395</v>
      </c>
      <c r="B1803" s="272">
        <v>4300</v>
      </c>
      <c r="C1803" s="1856" t="s">
        <v>1661</v>
      </c>
      <c r="D1803" s="1857"/>
      <c r="E1803" s="310">
        <f t="shared" ref="E1803:L1803" si="430">SUM(E1804:E1806)</f>
        <v>0</v>
      </c>
      <c r="F1803" s="274">
        <f t="shared" si="430"/>
        <v>0</v>
      </c>
      <c r="G1803" s="275">
        <f t="shared" si="430"/>
        <v>0</v>
      </c>
      <c r="H1803" s="276">
        <f>SUM(H1804:H1806)</f>
        <v>0</v>
      </c>
      <c r="I1803" s="274">
        <f t="shared" si="430"/>
        <v>0</v>
      </c>
      <c r="J1803" s="275">
        <f t="shared" si="430"/>
        <v>0</v>
      </c>
      <c r="K1803" s="276">
        <f t="shared" si="430"/>
        <v>0</v>
      </c>
      <c r="L1803" s="310">
        <f t="shared" si="430"/>
        <v>0</v>
      </c>
      <c r="M1803" s="12" t="str">
        <f t="shared" si="426"/>
        <v/>
      </c>
      <c r="N1803" s="13"/>
    </row>
    <row r="1804" spans="1:14" hidden="1">
      <c r="A1804" s="18">
        <v>397</v>
      </c>
      <c r="B1804" s="362"/>
      <c r="C1804" s="279">
        <v>4301</v>
      </c>
      <c r="D1804" s="311" t="s">
        <v>243</v>
      </c>
      <c r="E1804" s="281">
        <f t="shared" ref="E1804:E1809" si="431">F1804+G1804+H1804</f>
        <v>0</v>
      </c>
      <c r="F1804" s="152"/>
      <c r="G1804" s="153"/>
      <c r="H1804" s="1418"/>
      <c r="I1804" s="152"/>
      <c r="J1804" s="153"/>
      <c r="K1804" s="1418"/>
      <c r="L1804" s="281">
        <f t="shared" ref="L1804:L1809" si="432">I1804+J1804+K1804</f>
        <v>0</v>
      </c>
      <c r="M1804" s="12" t="str">
        <f t="shared" si="426"/>
        <v/>
      </c>
      <c r="N1804" s="13"/>
    </row>
    <row r="1805" spans="1:14" hidden="1">
      <c r="A1805" s="14">
        <v>398</v>
      </c>
      <c r="B1805" s="362"/>
      <c r="C1805" s="293">
        <v>4302</v>
      </c>
      <c r="D1805" s="363" t="s">
        <v>244</v>
      </c>
      <c r="E1805" s="295">
        <f t="shared" si="431"/>
        <v>0</v>
      </c>
      <c r="F1805" s="158"/>
      <c r="G1805" s="159"/>
      <c r="H1805" s="1420"/>
      <c r="I1805" s="158"/>
      <c r="J1805" s="159"/>
      <c r="K1805" s="1420"/>
      <c r="L1805" s="295">
        <f t="shared" si="432"/>
        <v>0</v>
      </c>
      <c r="M1805" s="12" t="str">
        <f t="shared" si="426"/>
        <v/>
      </c>
      <c r="N1805" s="13"/>
    </row>
    <row r="1806" spans="1:14" hidden="1">
      <c r="A1806" s="14">
        <v>399</v>
      </c>
      <c r="B1806" s="362"/>
      <c r="C1806" s="285">
        <v>4309</v>
      </c>
      <c r="D1806" s="301" t="s">
        <v>245</v>
      </c>
      <c r="E1806" s="287">
        <f t="shared" si="431"/>
        <v>0</v>
      </c>
      <c r="F1806" s="173"/>
      <c r="G1806" s="174"/>
      <c r="H1806" s="1421"/>
      <c r="I1806" s="173"/>
      <c r="J1806" s="174"/>
      <c r="K1806" s="1421"/>
      <c r="L1806" s="287">
        <f t="shared" si="432"/>
        <v>0</v>
      </c>
      <c r="M1806" s="12" t="str">
        <f t="shared" si="426"/>
        <v/>
      </c>
      <c r="N1806" s="13"/>
    </row>
    <row r="1807" spans="1:14" hidden="1">
      <c r="A1807" s="14">
        <v>400</v>
      </c>
      <c r="B1807" s="272">
        <v>4400</v>
      </c>
      <c r="C1807" s="1856" t="s">
        <v>1658</v>
      </c>
      <c r="D1807" s="1857"/>
      <c r="E1807" s="310">
        <f t="shared" si="431"/>
        <v>0</v>
      </c>
      <c r="F1807" s="1422"/>
      <c r="G1807" s="1423"/>
      <c r="H1807" s="1424"/>
      <c r="I1807" s="1422"/>
      <c r="J1807" s="1423"/>
      <c r="K1807" s="1424"/>
      <c r="L1807" s="310">
        <f t="shared" si="432"/>
        <v>0</v>
      </c>
      <c r="M1807" s="12" t="str">
        <f t="shared" si="426"/>
        <v/>
      </c>
      <c r="N1807" s="13"/>
    </row>
    <row r="1808" spans="1:14" hidden="1">
      <c r="A1808" s="14">
        <v>401</v>
      </c>
      <c r="B1808" s="272">
        <v>4500</v>
      </c>
      <c r="C1808" s="1856" t="s">
        <v>1659</v>
      </c>
      <c r="D1808" s="1857"/>
      <c r="E1808" s="310">
        <f t="shared" si="431"/>
        <v>0</v>
      </c>
      <c r="F1808" s="1422"/>
      <c r="G1808" s="1423"/>
      <c r="H1808" s="1424"/>
      <c r="I1808" s="1422"/>
      <c r="J1808" s="1423"/>
      <c r="K1808" s="1424"/>
      <c r="L1808" s="310">
        <f t="shared" si="432"/>
        <v>0</v>
      </c>
      <c r="M1808" s="12" t="str">
        <f t="shared" si="426"/>
        <v/>
      </c>
      <c r="N1808" s="13"/>
    </row>
    <row r="1809" spans="1:14" hidden="1">
      <c r="A1809" s="40">
        <v>404</v>
      </c>
      <c r="B1809" s="272">
        <v>4600</v>
      </c>
      <c r="C1809" s="1862" t="s">
        <v>246</v>
      </c>
      <c r="D1809" s="1863"/>
      <c r="E1809" s="310">
        <f t="shared" si="431"/>
        <v>0</v>
      </c>
      <c r="F1809" s="1422"/>
      <c r="G1809" s="1423"/>
      <c r="H1809" s="1424"/>
      <c r="I1809" s="1422"/>
      <c r="J1809" s="1423"/>
      <c r="K1809" s="1424"/>
      <c r="L1809" s="310">
        <f t="shared" si="432"/>
        <v>0</v>
      </c>
      <c r="M1809" s="12" t="str">
        <f t="shared" si="426"/>
        <v/>
      </c>
      <c r="N1809" s="13"/>
    </row>
    <row r="1810" spans="1:14" hidden="1">
      <c r="A1810" s="40">
        <v>404</v>
      </c>
      <c r="B1810" s="272">
        <v>4900</v>
      </c>
      <c r="C1810" s="1856" t="s">
        <v>273</v>
      </c>
      <c r="D1810" s="1857"/>
      <c r="E1810" s="310">
        <f t="shared" ref="E1810:L1810" si="433">+E1811+E1812</f>
        <v>0</v>
      </c>
      <c r="F1810" s="274">
        <f t="shared" si="433"/>
        <v>0</v>
      </c>
      <c r="G1810" s="275">
        <f t="shared" si="433"/>
        <v>0</v>
      </c>
      <c r="H1810" s="276">
        <f>+H1811+H1812</f>
        <v>0</v>
      </c>
      <c r="I1810" s="274">
        <f t="shared" si="433"/>
        <v>0</v>
      </c>
      <c r="J1810" s="275">
        <f t="shared" si="433"/>
        <v>0</v>
      </c>
      <c r="K1810" s="276">
        <f t="shared" si="433"/>
        <v>0</v>
      </c>
      <c r="L1810" s="310">
        <f t="shared" si="433"/>
        <v>0</v>
      </c>
      <c r="M1810" s="12" t="str">
        <f t="shared" si="426"/>
        <v/>
      </c>
      <c r="N1810" s="13"/>
    </row>
    <row r="1811" spans="1:14" hidden="1">
      <c r="A1811" s="22">
        <v>440</v>
      </c>
      <c r="B1811" s="362"/>
      <c r="C1811" s="279">
        <v>4901</v>
      </c>
      <c r="D1811" s="364" t="s">
        <v>274</v>
      </c>
      <c r="E1811" s="281">
        <f>F1811+G1811+H1811</f>
        <v>0</v>
      </c>
      <c r="F1811" s="152"/>
      <c r="G1811" s="153"/>
      <c r="H1811" s="1418"/>
      <c r="I1811" s="152"/>
      <c r="J1811" s="153"/>
      <c r="K1811" s="1418"/>
      <c r="L1811" s="281">
        <f>I1811+J1811+K1811</f>
        <v>0</v>
      </c>
      <c r="M1811" s="12" t="str">
        <f t="shared" si="426"/>
        <v/>
      </c>
      <c r="N1811" s="13"/>
    </row>
    <row r="1812" spans="1:14" hidden="1">
      <c r="A1812" s="22">
        <v>450</v>
      </c>
      <c r="B1812" s="362"/>
      <c r="C1812" s="285">
        <v>4902</v>
      </c>
      <c r="D1812" s="301" t="s">
        <v>275</v>
      </c>
      <c r="E1812" s="287">
        <f>F1812+G1812+H1812</f>
        <v>0</v>
      </c>
      <c r="F1812" s="173"/>
      <c r="G1812" s="174"/>
      <c r="H1812" s="1421"/>
      <c r="I1812" s="173"/>
      <c r="J1812" s="174"/>
      <c r="K1812" s="1421"/>
      <c r="L1812" s="287">
        <f>I1812+J1812+K1812</f>
        <v>0</v>
      </c>
      <c r="M1812" s="12" t="str">
        <f t="shared" si="426"/>
        <v/>
      </c>
      <c r="N1812" s="13"/>
    </row>
    <row r="1813" spans="1:14" hidden="1">
      <c r="A1813" s="22">
        <v>495</v>
      </c>
      <c r="B1813" s="365">
        <v>5100</v>
      </c>
      <c r="C1813" s="1854" t="s">
        <v>247</v>
      </c>
      <c r="D1813" s="1855"/>
      <c r="E1813" s="310">
        <f>F1813+G1813+H1813</f>
        <v>0</v>
      </c>
      <c r="F1813" s="1422"/>
      <c r="G1813" s="1423"/>
      <c r="H1813" s="1424"/>
      <c r="I1813" s="1422"/>
      <c r="J1813" s="1423"/>
      <c r="K1813" s="1424"/>
      <c r="L1813" s="310">
        <f>I1813+J1813+K1813</f>
        <v>0</v>
      </c>
      <c r="M1813" s="12" t="str">
        <f t="shared" si="426"/>
        <v/>
      </c>
      <c r="N1813" s="13"/>
    </row>
    <row r="1814" spans="1:14">
      <c r="A1814" s="23">
        <v>500</v>
      </c>
      <c r="B1814" s="365">
        <v>5200</v>
      </c>
      <c r="C1814" s="1854" t="s">
        <v>248</v>
      </c>
      <c r="D1814" s="1855"/>
      <c r="E1814" s="310">
        <f t="shared" ref="E1814:L1814" si="434">SUM(E1815:E1821)</f>
        <v>2500</v>
      </c>
      <c r="F1814" s="274">
        <f t="shared" si="434"/>
        <v>0</v>
      </c>
      <c r="G1814" s="275">
        <f t="shared" si="434"/>
        <v>2500</v>
      </c>
      <c r="H1814" s="276">
        <f>SUM(H1815:H1821)</f>
        <v>0</v>
      </c>
      <c r="I1814" s="274">
        <f t="shared" si="434"/>
        <v>0</v>
      </c>
      <c r="J1814" s="275">
        <f t="shared" si="434"/>
        <v>0</v>
      </c>
      <c r="K1814" s="276">
        <f t="shared" si="434"/>
        <v>0</v>
      </c>
      <c r="L1814" s="310">
        <f t="shared" si="434"/>
        <v>0</v>
      </c>
      <c r="M1814" s="12">
        <f t="shared" si="426"/>
        <v>1</v>
      </c>
      <c r="N1814" s="13"/>
    </row>
    <row r="1815" spans="1:14" hidden="1">
      <c r="A1815" s="23">
        <v>505</v>
      </c>
      <c r="B1815" s="366"/>
      <c r="C1815" s="367">
        <v>5201</v>
      </c>
      <c r="D1815" s="368" t="s">
        <v>249</v>
      </c>
      <c r="E1815" s="281">
        <f t="shared" ref="E1815:E1821" si="435">F1815+G1815+H1815</f>
        <v>0</v>
      </c>
      <c r="F1815" s="152"/>
      <c r="G1815" s="153"/>
      <c r="H1815" s="1418"/>
      <c r="I1815" s="152">
        <v>0</v>
      </c>
      <c r="J1815" s="153"/>
      <c r="K1815" s="1418"/>
      <c r="L1815" s="281">
        <f t="shared" ref="L1815:L1821" si="436">I1815+J1815+K1815</f>
        <v>0</v>
      </c>
      <c r="M1815" s="12" t="str">
        <f t="shared" si="426"/>
        <v/>
      </c>
      <c r="N1815" s="13"/>
    </row>
    <row r="1816" spans="1:14" hidden="1">
      <c r="A1816" s="23">
        <v>510</v>
      </c>
      <c r="B1816" s="366"/>
      <c r="C1816" s="369">
        <v>5202</v>
      </c>
      <c r="D1816" s="370" t="s">
        <v>250</v>
      </c>
      <c r="E1816" s="295">
        <f t="shared" si="435"/>
        <v>0</v>
      </c>
      <c r="F1816" s="158"/>
      <c r="G1816" s="159"/>
      <c r="H1816" s="1420"/>
      <c r="I1816" s="158"/>
      <c r="J1816" s="159"/>
      <c r="K1816" s="1420"/>
      <c r="L1816" s="295">
        <f t="shared" si="436"/>
        <v>0</v>
      </c>
      <c r="M1816" s="12" t="str">
        <f t="shared" si="426"/>
        <v/>
      </c>
      <c r="N1816" s="13"/>
    </row>
    <row r="1817" spans="1:14">
      <c r="A1817" s="23">
        <v>515</v>
      </c>
      <c r="B1817" s="366"/>
      <c r="C1817" s="369">
        <v>5203</v>
      </c>
      <c r="D1817" s="370" t="s">
        <v>618</v>
      </c>
      <c r="E1817" s="295">
        <f t="shared" si="435"/>
        <v>2500</v>
      </c>
      <c r="F1817" s="158"/>
      <c r="G1817" s="159">
        <v>2500</v>
      </c>
      <c r="H1817" s="1420"/>
      <c r="I1817" s="158"/>
      <c r="J1817" s="159">
        <v>0</v>
      </c>
      <c r="K1817" s="1420"/>
      <c r="L1817" s="295">
        <f t="shared" si="436"/>
        <v>0</v>
      </c>
      <c r="M1817" s="12">
        <f t="shared" si="426"/>
        <v>1</v>
      </c>
      <c r="N1817" s="13"/>
    </row>
    <row r="1818" spans="1:14" hidden="1">
      <c r="A1818" s="23">
        <v>520</v>
      </c>
      <c r="B1818" s="366"/>
      <c r="C1818" s="369">
        <v>5204</v>
      </c>
      <c r="D1818" s="370" t="s">
        <v>619</v>
      </c>
      <c r="E1818" s="295">
        <f t="shared" si="435"/>
        <v>0</v>
      </c>
      <c r="F1818" s="158"/>
      <c r="G1818" s="159"/>
      <c r="H1818" s="1420"/>
      <c r="I1818" s="158"/>
      <c r="J1818" s="159"/>
      <c r="K1818" s="1420"/>
      <c r="L1818" s="295">
        <f t="shared" si="436"/>
        <v>0</v>
      </c>
      <c r="M1818" s="12" t="str">
        <f t="shared" si="426"/>
        <v/>
      </c>
      <c r="N1818" s="13"/>
    </row>
    <row r="1819" spans="1:14" hidden="1">
      <c r="A1819" s="23">
        <v>525</v>
      </c>
      <c r="B1819" s="366"/>
      <c r="C1819" s="369">
        <v>5205</v>
      </c>
      <c r="D1819" s="370" t="s">
        <v>620</v>
      </c>
      <c r="E1819" s="295">
        <f t="shared" si="435"/>
        <v>0</v>
      </c>
      <c r="F1819" s="158"/>
      <c r="G1819" s="159">
        <v>0</v>
      </c>
      <c r="H1819" s="1420"/>
      <c r="I1819" s="158">
        <v>0</v>
      </c>
      <c r="J1819" s="159">
        <v>0</v>
      </c>
      <c r="K1819" s="1420"/>
      <c r="L1819" s="295">
        <f t="shared" si="436"/>
        <v>0</v>
      </c>
      <c r="M1819" s="12" t="str">
        <f t="shared" si="426"/>
        <v/>
      </c>
      <c r="N1819" s="13"/>
    </row>
    <row r="1820" spans="1:14" hidden="1">
      <c r="A1820" s="22">
        <v>635</v>
      </c>
      <c r="B1820" s="366"/>
      <c r="C1820" s="369">
        <v>5206</v>
      </c>
      <c r="D1820" s="370" t="s">
        <v>621</v>
      </c>
      <c r="E1820" s="295">
        <f t="shared" si="435"/>
        <v>0</v>
      </c>
      <c r="F1820" s="158"/>
      <c r="G1820" s="159"/>
      <c r="H1820" s="1420"/>
      <c r="I1820" s="158"/>
      <c r="J1820" s="159"/>
      <c r="K1820" s="1420"/>
      <c r="L1820" s="295">
        <f t="shared" si="436"/>
        <v>0</v>
      </c>
      <c r="M1820" s="12" t="str">
        <f t="shared" si="426"/>
        <v/>
      </c>
      <c r="N1820" s="13"/>
    </row>
    <row r="1821" spans="1:14" hidden="1">
      <c r="A1821" s="23">
        <v>640</v>
      </c>
      <c r="B1821" s="366"/>
      <c r="C1821" s="371">
        <v>5219</v>
      </c>
      <c r="D1821" s="372" t="s">
        <v>622</v>
      </c>
      <c r="E1821" s="287">
        <f t="shared" si="435"/>
        <v>0</v>
      </c>
      <c r="F1821" s="173"/>
      <c r="G1821" s="174"/>
      <c r="H1821" s="1421"/>
      <c r="I1821" s="173"/>
      <c r="J1821" s="174"/>
      <c r="K1821" s="1421"/>
      <c r="L1821" s="287">
        <f t="shared" si="436"/>
        <v>0</v>
      </c>
      <c r="M1821" s="12" t="str">
        <f t="shared" si="426"/>
        <v/>
      </c>
      <c r="N1821" s="13"/>
    </row>
    <row r="1822" spans="1:14" hidden="1">
      <c r="A1822" s="23">
        <v>645</v>
      </c>
      <c r="B1822" s="365">
        <v>5300</v>
      </c>
      <c r="C1822" s="1854" t="s">
        <v>623</v>
      </c>
      <c r="D1822" s="1855"/>
      <c r="E1822" s="310">
        <f t="shared" ref="E1822:L1822" si="437">SUM(E1823:E1824)</f>
        <v>0</v>
      </c>
      <c r="F1822" s="274">
        <f t="shared" si="437"/>
        <v>0</v>
      </c>
      <c r="G1822" s="275">
        <f t="shared" si="437"/>
        <v>0</v>
      </c>
      <c r="H1822" s="276">
        <f>SUM(H1823:H1824)</f>
        <v>0</v>
      </c>
      <c r="I1822" s="274">
        <f t="shared" si="437"/>
        <v>0</v>
      </c>
      <c r="J1822" s="275">
        <f t="shared" si="437"/>
        <v>0</v>
      </c>
      <c r="K1822" s="276">
        <f t="shared" si="437"/>
        <v>0</v>
      </c>
      <c r="L1822" s="310">
        <f t="shared" si="437"/>
        <v>0</v>
      </c>
      <c r="M1822" s="12" t="str">
        <f t="shared" si="426"/>
        <v/>
      </c>
      <c r="N1822" s="13"/>
    </row>
    <row r="1823" spans="1:14" hidden="1">
      <c r="A1823" s="23">
        <v>650</v>
      </c>
      <c r="B1823" s="366"/>
      <c r="C1823" s="367">
        <v>5301</v>
      </c>
      <c r="D1823" s="368" t="s">
        <v>307</v>
      </c>
      <c r="E1823" s="281">
        <f>F1823+G1823+H1823</f>
        <v>0</v>
      </c>
      <c r="F1823" s="152"/>
      <c r="G1823" s="153"/>
      <c r="H1823" s="1418"/>
      <c r="I1823" s="152"/>
      <c r="J1823" s="153">
        <v>0</v>
      </c>
      <c r="K1823" s="1418"/>
      <c r="L1823" s="281">
        <f>I1823+J1823+K1823</f>
        <v>0</v>
      </c>
      <c r="M1823" s="12" t="str">
        <f t="shared" si="426"/>
        <v/>
      </c>
      <c r="N1823" s="13"/>
    </row>
    <row r="1824" spans="1:14" hidden="1">
      <c r="A1824" s="22">
        <v>655</v>
      </c>
      <c r="B1824" s="366"/>
      <c r="C1824" s="371">
        <v>5309</v>
      </c>
      <c r="D1824" s="372" t="s">
        <v>624</v>
      </c>
      <c r="E1824" s="287">
        <f>F1824+G1824+H1824</f>
        <v>0</v>
      </c>
      <c r="F1824" s="173"/>
      <c r="G1824" s="174"/>
      <c r="H1824" s="1421"/>
      <c r="I1824" s="173"/>
      <c r="J1824" s="174"/>
      <c r="K1824" s="1421"/>
      <c r="L1824" s="287">
        <f>I1824+J1824+K1824</f>
        <v>0</v>
      </c>
      <c r="M1824" s="12" t="str">
        <f t="shared" si="426"/>
        <v/>
      </c>
      <c r="N1824" s="13"/>
    </row>
    <row r="1825" spans="1:14" hidden="1">
      <c r="A1825" s="22">
        <v>665</v>
      </c>
      <c r="B1825" s="365">
        <v>5400</v>
      </c>
      <c r="C1825" s="1854" t="s">
        <v>685</v>
      </c>
      <c r="D1825" s="1855"/>
      <c r="E1825" s="310">
        <f>F1825+G1825+H1825</f>
        <v>0</v>
      </c>
      <c r="F1825" s="1422"/>
      <c r="G1825" s="1423"/>
      <c r="H1825" s="1424"/>
      <c r="I1825" s="1422"/>
      <c r="J1825" s="1423"/>
      <c r="K1825" s="1424"/>
      <c r="L1825" s="310">
        <f>I1825+J1825+K1825</f>
        <v>0</v>
      </c>
      <c r="M1825" s="12" t="str">
        <f t="shared" si="426"/>
        <v/>
      </c>
      <c r="N1825" s="13"/>
    </row>
    <row r="1826" spans="1:14" hidden="1">
      <c r="A1826" s="22">
        <v>675</v>
      </c>
      <c r="B1826" s="272">
        <v>5500</v>
      </c>
      <c r="C1826" s="1856" t="s">
        <v>686</v>
      </c>
      <c r="D1826" s="1857"/>
      <c r="E1826" s="310">
        <f t="shared" ref="E1826:L1826" si="438">SUM(E1827:E1830)</f>
        <v>0</v>
      </c>
      <c r="F1826" s="274">
        <f t="shared" si="438"/>
        <v>0</v>
      </c>
      <c r="G1826" s="275">
        <f t="shared" si="438"/>
        <v>0</v>
      </c>
      <c r="H1826" s="276">
        <f>SUM(H1827:H1830)</f>
        <v>0</v>
      </c>
      <c r="I1826" s="274">
        <f t="shared" si="438"/>
        <v>0</v>
      </c>
      <c r="J1826" s="275">
        <f t="shared" si="438"/>
        <v>0</v>
      </c>
      <c r="K1826" s="276">
        <f t="shared" si="438"/>
        <v>0</v>
      </c>
      <c r="L1826" s="310">
        <f t="shared" si="438"/>
        <v>0</v>
      </c>
      <c r="M1826" s="12" t="str">
        <f t="shared" si="426"/>
        <v/>
      </c>
      <c r="N1826" s="13"/>
    </row>
    <row r="1827" spans="1:14" hidden="1">
      <c r="A1827" s="22">
        <v>685</v>
      </c>
      <c r="B1827" s="362"/>
      <c r="C1827" s="279">
        <v>5501</v>
      </c>
      <c r="D1827" s="311" t="s">
        <v>687</v>
      </c>
      <c r="E1827" s="281">
        <f>F1827+G1827+H1827</f>
        <v>0</v>
      </c>
      <c r="F1827" s="152"/>
      <c r="G1827" s="153"/>
      <c r="H1827" s="1418"/>
      <c r="I1827" s="152"/>
      <c r="J1827" s="153"/>
      <c r="K1827" s="1418"/>
      <c r="L1827" s="281">
        <f>I1827+J1827+K1827</f>
        <v>0</v>
      </c>
      <c r="M1827" s="12" t="str">
        <f t="shared" si="426"/>
        <v/>
      </c>
      <c r="N1827" s="13"/>
    </row>
    <row r="1828" spans="1:14" hidden="1">
      <c r="A1828" s="23">
        <v>690</v>
      </c>
      <c r="B1828" s="362"/>
      <c r="C1828" s="293">
        <v>5502</v>
      </c>
      <c r="D1828" s="294" t="s">
        <v>688</v>
      </c>
      <c r="E1828" s="295">
        <f>F1828+G1828+H1828</f>
        <v>0</v>
      </c>
      <c r="F1828" s="158"/>
      <c r="G1828" s="159"/>
      <c r="H1828" s="1420"/>
      <c r="I1828" s="158"/>
      <c r="J1828" s="159"/>
      <c r="K1828" s="1420"/>
      <c r="L1828" s="295">
        <f>I1828+J1828+K1828</f>
        <v>0</v>
      </c>
      <c r="M1828" s="12" t="str">
        <f t="shared" si="426"/>
        <v/>
      </c>
      <c r="N1828" s="13"/>
    </row>
    <row r="1829" spans="1:14" hidden="1">
      <c r="A1829" s="23">
        <v>695</v>
      </c>
      <c r="B1829" s="362"/>
      <c r="C1829" s="293">
        <v>5503</v>
      </c>
      <c r="D1829" s="363" t="s">
        <v>689</v>
      </c>
      <c r="E1829" s="295">
        <f>F1829+G1829+H1829</f>
        <v>0</v>
      </c>
      <c r="F1829" s="158"/>
      <c r="G1829" s="159"/>
      <c r="H1829" s="1420"/>
      <c r="I1829" s="158"/>
      <c r="J1829" s="159"/>
      <c r="K1829" s="1420"/>
      <c r="L1829" s="295">
        <f>I1829+J1829+K1829</f>
        <v>0</v>
      </c>
      <c r="M1829" s="12" t="str">
        <f t="shared" si="426"/>
        <v/>
      </c>
      <c r="N1829" s="13"/>
    </row>
    <row r="1830" spans="1:14" hidden="1">
      <c r="A1830" s="22">
        <v>700</v>
      </c>
      <c r="B1830" s="362"/>
      <c r="C1830" s="285">
        <v>5504</v>
      </c>
      <c r="D1830" s="339" t="s">
        <v>690</v>
      </c>
      <c r="E1830" s="287">
        <f>F1830+G1830+H1830</f>
        <v>0</v>
      </c>
      <c r="F1830" s="173"/>
      <c r="G1830" s="174"/>
      <c r="H1830" s="1421"/>
      <c r="I1830" s="173"/>
      <c r="J1830" s="174"/>
      <c r="K1830" s="1421"/>
      <c r="L1830" s="287">
        <f>I1830+J1830+K1830</f>
        <v>0</v>
      </c>
      <c r="M1830" s="12" t="str">
        <f t="shared" si="426"/>
        <v/>
      </c>
      <c r="N1830" s="13"/>
    </row>
    <row r="1831" spans="1:14" hidden="1">
      <c r="A1831" s="22">
        <v>710</v>
      </c>
      <c r="B1831" s="365">
        <v>5700</v>
      </c>
      <c r="C1831" s="1858" t="s">
        <v>914</v>
      </c>
      <c r="D1831" s="1859"/>
      <c r="E1831" s="310">
        <f>SUM(E1832:E1834)</f>
        <v>0</v>
      </c>
      <c r="F1831" s="1471">
        <v>0</v>
      </c>
      <c r="G1831" s="1471">
        <v>0</v>
      </c>
      <c r="H1831" s="1471">
        <v>0</v>
      </c>
      <c r="I1831" s="1471">
        <v>0</v>
      </c>
      <c r="J1831" s="1471">
        <v>0</v>
      </c>
      <c r="K1831" s="1471">
        <v>0</v>
      </c>
      <c r="L1831" s="310">
        <f>SUM(L1832:L1834)</f>
        <v>0</v>
      </c>
      <c r="M1831" s="12" t="str">
        <f t="shared" si="426"/>
        <v/>
      </c>
      <c r="N1831" s="13"/>
    </row>
    <row r="1832" spans="1:14" hidden="1">
      <c r="A1832" s="23">
        <v>715</v>
      </c>
      <c r="B1832" s="366"/>
      <c r="C1832" s="367">
        <v>5701</v>
      </c>
      <c r="D1832" s="368" t="s">
        <v>691</v>
      </c>
      <c r="E1832" s="281">
        <f>F1832+G1832+H1832</f>
        <v>0</v>
      </c>
      <c r="F1832" s="1472">
        <v>0</v>
      </c>
      <c r="G1832" s="1472">
        <v>0</v>
      </c>
      <c r="H1832" s="1473">
        <v>0</v>
      </c>
      <c r="I1832" s="1771">
        <v>0</v>
      </c>
      <c r="J1832" s="1472">
        <v>0</v>
      </c>
      <c r="K1832" s="1472">
        <v>0</v>
      </c>
      <c r="L1832" s="281">
        <f>I1832+J1832+K1832</f>
        <v>0</v>
      </c>
      <c r="M1832" s="12" t="str">
        <f t="shared" si="426"/>
        <v/>
      </c>
      <c r="N1832" s="13"/>
    </row>
    <row r="1833" spans="1:14" hidden="1">
      <c r="A1833" s="23">
        <v>720</v>
      </c>
      <c r="B1833" s="366"/>
      <c r="C1833" s="373">
        <v>5702</v>
      </c>
      <c r="D1833" s="374" t="s">
        <v>692</v>
      </c>
      <c r="E1833" s="314">
        <f>F1833+G1833+H1833</f>
        <v>0</v>
      </c>
      <c r="F1833" s="1472">
        <v>0</v>
      </c>
      <c r="G1833" s="1472">
        <v>0</v>
      </c>
      <c r="H1833" s="1473">
        <v>0</v>
      </c>
      <c r="I1833" s="1771">
        <v>0</v>
      </c>
      <c r="J1833" s="1472">
        <v>0</v>
      </c>
      <c r="K1833" s="1472">
        <v>0</v>
      </c>
      <c r="L1833" s="314">
        <f>I1833+J1833+K1833</f>
        <v>0</v>
      </c>
      <c r="M1833" s="12" t="str">
        <f t="shared" si="426"/>
        <v/>
      </c>
      <c r="N1833" s="13"/>
    </row>
    <row r="1834" spans="1:14" hidden="1">
      <c r="A1834" s="23">
        <v>725</v>
      </c>
      <c r="B1834" s="292"/>
      <c r="C1834" s="375">
        <v>4071</v>
      </c>
      <c r="D1834" s="376" t="s">
        <v>693</v>
      </c>
      <c r="E1834" s="377">
        <f>F1834+G1834+H1834</f>
        <v>0</v>
      </c>
      <c r="F1834" s="1472">
        <v>0</v>
      </c>
      <c r="G1834" s="1472">
        <v>0</v>
      </c>
      <c r="H1834" s="1473">
        <v>0</v>
      </c>
      <c r="I1834" s="1771">
        <v>0</v>
      </c>
      <c r="J1834" s="1472">
        <v>0</v>
      </c>
      <c r="K1834" s="1472">
        <v>0</v>
      </c>
      <c r="L1834" s="377">
        <f>I1834+J1834+K1834</f>
        <v>0</v>
      </c>
      <c r="M1834" s="12" t="str">
        <f t="shared" si="426"/>
        <v/>
      </c>
      <c r="N1834" s="13"/>
    </row>
    <row r="1835" spans="1:14" hidden="1">
      <c r="A1835" s="23">
        <v>730</v>
      </c>
      <c r="B1835" s="582"/>
      <c r="C1835" s="1860" t="s">
        <v>694</v>
      </c>
      <c r="D1835" s="1861"/>
      <c r="E1835" s="1438"/>
      <c r="F1835" s="1438"/>
      <c r="G1835" s="1438"/>
      <c r="H1835" s="1438"/>
      <c r="I1835" s="1438"/>
      <c r="J1835" s="1438"/>
      <c r="K1835" s="1438"/>
      <c r="L1835" s="1439"/>
      <c r="M1835" s="12" t="str">
        <f t="shared" si="426"/>
        <v/>
      </c>
      <c r="N1835" s="13"/>
    </row>
    <row r="1836" spans="1:14" hidden="1">
      <c r="A1836" s="23">
        <v>735</v>
      </c>
      <c r="B1836" s="381">
        <v>98</v>
      </c>
      <c r="C1836" s="1860" t="s">
        <v>694</v>
      </c>
      <c r="D1836" s="1861"/>
      <c r="E1836" s="382">
        <f>F1836+G1836+H1836</f>
        <v>0</v>
      </c>
      <c r="F1836" s="1429"/>
      <c r="G1836" s="1430"/>
      <c r="H1836" s="1431"/>
      <c r="I1836" s="1461">
        <v>0</v>
      </c>
      <c r="J1836" s="1462">
        <v>0</v>
      </c>
      <c r="K1836" s="1463">
        <v>0</v>
      </c>
      <c r="L1836" s="382">
        <f>I1836+J1836+K1836</f>
        <v>0</v>
      </c>
      <c r="M1836" s="12" t="str">
        <f t="shared" si="426"/>
        <v/>
      </c>
      <c r="N1836" s="13"/>
    </row>
    <row r="1837" spans="1:14" hidden="1">
      <c r="A1837" s="23">
        <v>740</v>
      </c>
      <c r="B1837" s="1433"/>
      <c r="C1837" s="1434"/>
      <c r="D1837" s="1435"/>
      <c r="E1837" s="269"/>
      <c r="F1837" s="269"/>
      <c r="G1837" s="269"/>
      <c r="H1837" s="269"/>
      <c r="I1837" s="269"/>
      <c r="J1837" s="269"/>
      <c r="K1837" s="269"/>
      <c r="L1837" s="270"/>
      <c r="M1837" s="12" t="str">
        <f t="shared" si="426"/>
        <v/>
      </c>
      <c r="N1837" s="13"/>
    </row>
    <row r="1838" spans="1:14" hidden="1">
      <c r="A1838" s="23">
        <v>745</v>
      </c>
      <c r="B1838" s="1436"/>
      <c r="C1838" s="111"/>
      <c r="D1838" s="1437"/>
      <c r="E1838" s="218"/>
      <c r="F1838" s="218"/>
      <c r="G1838" s="218"/>
      <c r="H1838" s="218"/>
      <c r="I1838" s="218"/>
      <c r="J1838" s="218"/>
      <c r="K1838" s="218"/>
      <c r="L1838" s="389"/>
      <c r="M1838" s="12" t="str">
        <f t="shared" si="426"/>
        <v/>
      </c>
      <c r="N1838" s="13"/>
    </row>
    <row r="1839" spans="1:14" hidden="1">
      <c r="A1839" s="22">
        <v>750</v>
      </c>
      <c r="B1839" s="1436"/>
      <c r="C1839" s="111"/>
      <c r="D1839" s="1437"/>
      <c r="E1839" s="218"/>
      <c r="F1839" s="218"/>
      <c r="G1839" s="218"/>
      <c r="H1839" s="218"/>
      <c r="I1839" s="218"/>
      <c r="J1839" s="218"/>
      <c r="K1839" s="218"/>
      <c r="L1839" s="389"/>
      <c r="M1839" s="12" t="str">
        <f t="shared" si="426"/>
        <v/>
      </c>
      <c r="N1839" s="13"/>
    </row>
    <row r="1840" spans="1:14" ht="16.5" thickBot="1">
      <c r="A1840" s="23">
        <v>755</v>
      </c>
      <c r="B1840" s="1464"/>
      <c r="C1840" s="393" t="s">
        <v>741</v>
      </c>
      <c r="D1840" s="1432">
        <f>+B1840</f>
        <v>0</v>
      </c>
      <c r="E1840" s="395">
        <f t="shared" ref="E1840:L1840" si="439">SUM(E1725,E1728,E1734,E1742,E1743,E1761,E1765,E1771,E1774,E1775,E1776,E1777,E1778,E1787,E1793,E1794,E1795,E1796,E1803,E1807,E1808,E1809,E1810,E1813,E1814,E1822,E1825,E1826,E1831)+E1836</f>
        <v>770334</v>
      </c>
      <c r="F1840" s="396">
        <f t="shared" si="439"/>
        <v>622608</v>
      </c>
      <c r="G1840" s="397">
        <f t="shared" si="439"/>
        <v>147726</v>
      </c>
      <c r="H1840" s="398">
        <f t="shared" si="439"/>
        <v>0</v>
      </c>
      <c r="I1840" s="396">
        <f t="shared" si="439"/>
        <v>293480</v>
      </c>
      <c r="J1840" s="397">
        <f t="shared" si="439"/>
        <v>59010</v>
      </c>
      <c r="K1840" s="398">
        <f t="shared" si="439"/>
        <v>0</v>
      </c>
      <c r="L1840" s="395">
        <f t="shared" si="439"/>
        <v>352490</v>
      </c>
      <c r="M1840" s="12">
        <f>(IF($E1840&lt;&gt;0,$M$2,IF($L1840&lt;&gt;0,$M$2,"")))</f>
        <v>1</v>
      </c>
      <c r="N1840" s="73" t="str">
        <f>LEFT(C1722,1)</f>
        <v>3</v>
      </c>
    </row>
    <row r="1841" spans="1:14" ht="16.5" thickTop="1">
      <c r="A1841" s="23">
        <v>760</v>
      </c>
      <c r="B1841" s="79" t="s">
        <v>120</v>
      </c>
      <c r="C1841" s="1"/>
      <c r="L1841" s="6"/>
      <c r="M1841" s="7">
        <f>(IF($E1840&lt;&gt;0,$M$2,IF($L1840&lt;&gt;0,$M$2,"")))</f>
        <v>1</v>
      </c>
    </row>
    <row r="1842" spans="1:14">
      <c r="A1842" s="22">
        <v>765</v>
      </c>
      <c r="B1842" s="1367"/>
      <c r="C1842" s="1367"/>
      <c r="D1842" s="1368"/>
      <c r="E1842" s="1367"/>
      <c r="F1842" s="1367"/>
      <c r="G1842" s="1367"/>
      <c r="H1842" s="1367"/>
      <c r="I1842" s="1367"/>
      <c r="J1842" s="1367"/>
      <c r="K1842" s="1367"/>
      <c r="L1842" s="1369"/>
      <c r="M1842" s="7">
        <f>(IF($E1840&lt;&gt;0,$M$2,IF($L1840&lt;&gt;0,$M$2,"")))</f>
        <v>1</v>
      </c>
    </row>
    <row r="1843" spans="1:14" ht="18.75" hidden="1">
      <c r="A1843" s="22">
        <v>775</v>
      </c>
      <c r="B1843" s="65"/>
      <c r="C1843" s="65"/>
      <c r="D1843" s="65"/>
      <c r="E1843" s="65"/>
      <c r="F1843" s="65"/>
      <c r="G1843" s="65"/>
      <c r="H1843" s="65"/>
      <c r="I1843" s="65"/>
      <c r="J1843" s="65"/>
      <c r="K1843" s="65"/>
      <c r="L1843" s="77"/>
      <c r="M1843" s="74" t="str">
        <f>(IF(E1838&lt;&gt;0,$G$2,IF(L1838&lt;&gt;0,$G$2,"")))</f>
        <v/>
      </c>
      <c r="N1843" s="65"/>
    </row>
    <row r="1844" spans="1:14" hidden="1">
      <c r="A1844" s="23">
        <v>780</v>
      </c>
      <c r="B1844" s="6"/>
      <c r="C1844" s="6"/>
      <c r="D1844" s="521"/>
      <c r="E1844" s="38"/>
      <c r="F1844" s="38"/>
      <c r="G1844" s="38"/>
      <c r="H1844" s="38"/>
      <c r="I1844" s="38"/>
      <c r="J1844" s="38"/>
      <c r="K1844" s="38"/>
      <c r="L1844" s="38"/>
      <c r="M1844" s="7" t="str">
        <f>(IF($E1977&lt;&gt;0,$M$2,IF($L1977&lt;&gt;0,$M$2,"")))</f>
        <v/>
      </c>
    </row>
    <row r="1845" spans="1:14" hidden="1">
      <c r="A1845" s="23">
        <v>785</v>
      </c>
      <c r="B1845" s="6"/>
      <c r="C1845" s="1365"/>
      <c r="D1845" s="1366"/>
      <c r="E1845" s="38"/>
      <c r="F1845" s="38"/>
      <c r="G1845" s="38"/>
      <c r="H1845" s="38"/>
      <c r="I1845" s="38"/>
      <c r="J1845" s="38"/>
      <c r="K1845" s="38"/>
      <c r="L1845" s="38"/>
      <c r="M1845" s="7" t="str">
        <f>(IF($E1977&lt;&gt;0,$M$2,IF($L1977&lt;&gt;0,$M$2,"")))</f>
        <v/>
      </c>
    </row>
    <row r="1846" spans="1:14" hidden="1">
      <c r="A1846" s="23">
        <v>790</v>
      </c>
      <c r="B1846" s="1870" t="str">
        <f>$B$7</f>
        <v>ОТЧЕТНИ ДАННИ ПО ЕБК ЗА ИЗПЪЛНЕНИЕТО НА БЮДЖЕТА</v>
      </c>
      <c r="C1846" s="1871"/>
      <c r="D1846" s="1871"/>
      <c r="E1846" s="242"/>
      <c r="F1846" s="242"/>
      <c r="G1846" s="237"/>
      <c r="H1846" s="237"/>
      <c r="I1846" s="237"/>
      <c r="J1846" s="237"/>
      <c r="K1846" s="237"/>
      <c r="L1846" s="237"/>
      <c r="M1846" s="7" t="str">
        <f>(IF($E1977&lt;&gt;0,$M$2,IF($L1977&lt;&gt;0,$M$2,"")))</f>
        <v/>
      </c>
    </row>
    <row r="1847" spans="1:14" hidden="1">
      <c r="A1847" s="23">
        <v>795</v>
      </c>
      <c r="B1847" s="228"/>
      <c r="C1847" s="391"/>
      <c r="D1847" s="400"/>
      <c r="E1847" s="406" t="s">
        <v>464</v>
      </c>
      <c r="F1847" s="406" t="s">
        <v>835</v>
      </c>
      <c r="G1847" s="237"/>
      <c r="H1847" s="1362" t="s">
        <v>1251</v>
      </c>
      <c r="I1847" s="1363"/>
      <c r="J1847" s="1364"/>
      <c r="K1847" s="237"/>
      <c r="L1847" s="237"/>
      <c r="M1847" s="7" t="str">
        <f>(IF($E1977&lt;&gt;0,$M$2,IF($L1977&lt;&gt;0,$M$2,"")))</f>
        <v/>
      </c>
    </row>
    <row r="1848" spans="1:14" ht="18.75" hidden="1">
      <c r="A1848" s="22">
        <v>805</v>
      </c>
      <c r="B1848" s="1872" t="str">
        <f>$B$9</f>
        <v>ДГ ЩАСТЛИВО ДЕТСТВО</v>
      </c>
      <c r="C1848" s="1873"/>
      <c r="D1848" s="1874"/>
      <c r="E1848" s="115">
        <f>$E$9</f>
        <v>43831</v>
      </c>
      <c r="F1848" s="226" t="str">
        <f>$F$9</f>
        <v>30.06.2020</v>
      </c>
      <c r="G1848" s="237"/>
      <c r="H1848" s="237"/>
      <c r="I1848" s="237"/>
      <c r="J1848" s="237"/>
      <c r="K1848" s="237"/>
      <c r="L1848" s="237"/>
      <c r="M1848" s="7" t="str">
        <f>(IF($E1977&lt;&gt;0,$M$2,IF($L1977&lt;&gt;0,$M$2,"")))</f>
        <v/>
      </c>
    </row>
    <row r="1849" spans="1:14" hidden="1">
      <c r="A1849" s="23">
        <v>810</v>
      </c>
      <c r="B1849" s="227" t="str">
        <f>$B$10</f>
        <v>(наименование на разпоредителя с бюджет)</v>
      </c>
      <c r="C1849" s="228"/>
      <c r="D1849" s="229"/>
      <c r="E1849" s="237"/>
      <c r="F1849" s="237"/>
      <c r="G1849" s="237"/>
      <c r="H1849" s="237"/>
      <c r="I1849" s="237"/>
      <c r="J1849" s="237"/>
      <c r="K1849" s="237"/>
      <c r="L1849" s="237"/>
      <c r="M1849" s="7" t="str">
        <f>(IF($E1977&lt;&gt;0,$M$2,IF($L1977&lt;&gt;0,$M$2,"")))</f>
        <v/>
      </c>
    </row>
    <row r="1850" spans="1:14" hidden="1">
      <c r="A1850" s="23">
        <v>815</v>
      </c>
      <c r="B1850" s="227"/>
      <c r="C1850" s="228"/>
      <c r="D1850" s="229"/>
      <c r="E1850" s="237"/>
      <c r="F1850" s="237"/>
      <c r="G1850" s="237"/>
      <c r="H1850" s="237"/>
      <c r="I1850" s="237"/>
      <c r="J1850" s="237"/>
      <c r="K1850" s="237"/>
      <c r="L1850" s="237"/>
      <c r="M1850" s="7" t="str">
        <f>(IF($E1977&lt;&gt;0,$M$2,IF($L1977&lt;&gt;0,$M$2,"")))</f>
        <v/>
      </c>
    </row>
    <row r="1851" spans="1:14" ht="19.5" hidden="1">
      <c r="A1851" s="28">
        <v>525</v>
      </c>
      <c r="B1851" s="1875" t="str">
        <f>$B$12</f>
        <v>Раковски</v>
      </c>
      <c r="C1851" s="1876"/>
      <c r="D1851" s="1877"/>
      <c r="E1851" s="410" t="s">
        <v>890</v>
      </c>
      <c r="F1851" s="1360" t="str">
        <f>$F$12</f>
        <v>6611</v>
      </c>
      <c r="G1851" s="237"/>
      <c r="H1851" s="237"/>
      <c r="I1851" s="237"/>
      <c r="J1851" s="237"/>
      <c r="K1851" s="237"/>
      <c r="L1851" s="237"/>
      <c r="M1851" s="7" t="str">
        <f>(IF($E1977&lt;&gt;0,$M$2,IF($L1977&lt;&gt;0,$M$2,"")))</f>
        <v/>
      </c>
    </row>
    <row r="1852" spans="1:14" hidden="1">
      <c r="A1852" s="22">
        <v>820</v>
      </c>
      <c r="B1852" s="233" t="str">
        <f>$B$13</f>
        <v>(наименование на първостепенния разпоредител с бюджет)</v>
      </c>
      <c r="C1852" s="228"/>
      <c r="D1852" s="229"/>
      <c r="E1852" s="1361"/>
      <c r="F1852" s="242"/>
      <c r="G1852" s="237"/>
      <c r="H1852" s="237"/>
      <c r="I1852" s="237"/>
      <c r="J1852" s="237"/>
      <c r="K1852" s="237"/>
      <c r="L1852" s="237"/>
      <c r="M1852" s="7" t="str">
        <f>(IF($E1977&lt;&gt;0,$M$2,IF($L1977&lt;&gt;0,$M$2,"")))</f>
        <v/>
      </c>
    </row>
    <row r="1853" spans="1:14" ht="19.5" hidden="1">
      <c r="A1853" s="23">
        <v>821</v>
      </c>
      <c r="B1853" s="236"/>
      <c r="C1853" s="237"/>
      <c r="D1853" s="124" t="s">
        <v>891</v>
      </c>
      <c r="E1853" s="238">
        <f>$E$15</f>
        <v>0</v>
      </c>
      <c r="F1853" s="414" t="str">
        <f>$F$15</f>
        <v>БЮДЖЕТ</v>
      </c>
      <c r="G1853" s="218"/>
      <c r="H1853" s="218"/>
      <c r="I1853" s="218"/>
      <c r="J1853" s="218"/>
      <c r="K1853" s="218"/>
      <c r="L1853" s="218"/>
      <c r="M1853" s="7" t="str">
        <f>(IF($E1977&lt;&gt;0,$M$2,IF($L1977&lt;&gt;0,$M$2,"")))</f>
        <v/>
      </c>
    </row>
    <row r="1854" spans="1:14" hidden="1">
      <c r="A1854" s="23">
        <v>822</v>
      </c>
      <c r="B1854" s="228"/>
      <c r="C1854" s="391"/>
      <c r="D1854" s="400"/>
      <c r="E1854" s="237"/>
      <c r="F1854" s="409"/>
      <c r="G1854" s="409"/>
      <c r="H1854" s="409"/>
      <c r="I1854" s="409"/>
      <c r="J1854" s="409"/>
      <c r="K1854" s="409"/>
      <c r="L1854" s="1377" t="s">
        <v>465</v>
      </c>
      <c r="M1854" s="7" t="str">
        <f>(IF($E1977&lt;&gt;0,$M$2,IF($L1977&lt;&gt;0,$M$2,"")))</f>
        <v/>
      </c>
    </row>
    <row r="1855" spans="1:14" ht="24.95" hidden="1" customHeight="1">
      <c r="A1855" s="23">
        <v>823</v>
      </c>
      <c r="B1855" s="247"/>
      <c r="C1855" s="248"/>
      <c r="D1855" s="249" t="s">
        <v>712</v>
      </c>
      <c r="E1855" s="1878" t="s">
        <v>2108</v>
      </c>
      <c r="F1855" s="1879"/>
      <c r="G1855" s="1879"/>
      <c r="H1855" s="1880"/>
      <c r="I1855" s="1881" t="s">
        <v>2109</v>
      </c>
      <c r="J1855" s="1882"/>
      <c r="K1855" s="1882"/>
      <c r="L1855" s="1883"/>
      <c r="M1855" s="7" t="str">
        <f>(IF($E1977&lt;&gt;0,$M$2,IF($L1977&lt;&gt;0,$M$2,"")))</f>
        <v/>
      </c>
    </row>
    <row r="1856" spans="1:14" ht="54.95" hidden="1" customHeight="1" thickBot="1">
      <c r="A1856" s="23">
        <v>825</v>
      </c>
      <c r="B1856" s="250" t="s">
        <v>62</v>
      </c>
      <c r="C1856" s="251" t="s">
        <v>466</v>
      </c>
      <c r="D1856" s="252" t="s">
        <v>713</v>
      </c>
      <c r="E1856" s="1403" t="str">
        <f>$E$20</f>
        <v>Уточнен план                Общо</v>
      </c>
      <c r="F1856" s="1407" t="str">
        <f>$F$20</f>
        <v>държавни дейности</v>
      </c>
      <c r="G1856" s="1408" t="str">
        <f>$G$20</f>
        <v>местни дейности</v>
      </c>
      <c r="H1856" s="1409" t="str">
        <f>$H$20</f>
        <v>дофинансиране</v>
      </c>
      <c r="I1856" s="253" t="str">
        <f>$I$20</f>
        <v>държавни дейности -ОТЧЕТ</v>
      </c>
      <c r="J1856" s="254" t="str">
        <f>$J$20</f>
        <v>местни дейности - ОТЧЕТ</v>
      </c>
      <c r="K1856" s="255" t="str">
        <f>$K$20</f>
        <v>дофинансиране - ОТЧЕТ</v>
      </c>
      <c r="L1856" s="1735" t="str">
        <f>$L$20</f>
        <v>ОТЧЕТ                                    ОБЩО</v>
      </c>
      <c r="M1856" s="7" t="str">
        <f>(IF($E1977&lt;&gt;0,$M$2,IF($L1977&lt;&gt;0,$M$2,"")))</f>
        <v/>
      </c>
    </row>
    <row r="1857" spans="1:14" ht="18.75" hidden="1">
      <c r="A1857" s="23"/>
      <c r="B1857" s="258"/>
      <c r="C1857" s="259"/>
      <c r="D1857" s="260" t="s">
        <v>743</v>
      </c>
      <c r="E1857" s="1455" t="str">
        <f>$E$21</f>
        <v>(1)</v>
      </c>
      <c r="F1857" s="143" t="str">
        <f>$F$21</f>
        <v>(2)</v>
      </c>
      <c r="G1857" s="144" t="str">
        <f>$G$21</f>
        <v>(3)</v>
      </c>
      <c r="H1857" s="145" t="str">
        <f>$H$21</f>
        <v>(4)</v>
      </c>
      <c r="I1857" s="261" t="str">
        <f>$I$21</f>
        <v>(5)</v>
      </c>
      <c r="J1857" s="262" t="str">
        <f>$J$21</f>
        <v>(6)</v>
      </c>
      <c r="K1857" s="263" t="str">
        <f>$K$21</f>
        <v>(7)</v>
      </c>
      <c r="L1857" s="264" t="str">
        <f>$L$21</f>
        <v>(8)</v>
      </c>
      <c r="M1857" s="7" t="str">
        <f>(IF($E1977&lt;&gt;0,$M$2,IF($L1977&lt;&gt;0,$M$2,"")))</f>
        <v/>
      </c>
    </row>
    <row r="1858" spans="1:14" hidden="1">
      <c r="A1858" s="23"/>
      <c r="B1858" s="1451"/>
      <c r="C1858" s="1598" t="e">
        <f>VLOOKUP(D1858,OP_LIST2,2,FALSE)</f>
        <v>#N/A</v>
      </c>
      <c r="D1858" s="1458"/>
      <c r="E1858" s="389"/>
      <c r="F1858" s="1441"/>
      <c r="G1858" s="1442"/>
      <c r="H1858" s="1443"/>
      <c r="I1858" s="1441"/>
      <c r="J1858" s="1442"/>
      <c r="K1858" s="1443"/>
      <c r="L1858" s="1440"/>
      <c r="M1858" s="7" t="str">
        <f>(IF($E1977&lt;&gt;0,$M$2,IF($L1977&lt;&gt;0,$M$2,"")))</f>
        <v/>
      </c>
    </row>
    <row r="1859" spans="1:14" hidden="1">
      <c r="A1859" s="23"/>
      <c r="B1859" s="1454"/>
      <c r="C1859" s="1459">
        <f>VLOOKUP(D1860,EBK_DEIN2,2,FALSE)</f>
        <v>3318</v>
      </c>
      <c r="D1859" s="1458" t="s">
        <v>792</v>
      </c>
      <c r="E1859" s="389"/>
      <c r="F1859" s="1444"/>
      <c r="G1859" s="1445"/>
      <c r="H1859" s="1446"/>
      <c r="I1859" s="1444"/>
      <c r="J1859" s="1445"/>
      <c r="K1859" s="1446"/>
      <c r="L1859" s="1440"/>
      <c r="M1859" s="7" t="str">
        <f>(IF($E1977&lt;&gt;0,$M$2,IF($L1977&lt;&gt;0,$M$2,"")))</f>
        <v/>
      </c>
    </row>
    <row r="1860" spans="1:14" hidden="1">
      <c r="A1860" s="23"/>
      <c r="B1860" s="1450"/>
      <c r="C1860" s="1587">
        <f>+C1859</f>
        <v>3318</v>
      </c>
      <c r="D1860" s="1452" t="s">
        <v>444</v>
      </c>
      <c r="E1860" s="389"/>
      <c r="F1860" s="1444"/>
      <c r="G1860" s="1445"/>
      <c r="H1860" s="1446"/>
      <c r="I1860" s="1444"/>
      <c r="J1860" s="1445"/>
      <c r="K1860" s="1446"/>
      <c r="L1860" s="1440"/>
      <c r="M1860" s="7" t="str">
        <f>(IF($E1977&lt;&gt;0,$M$2,IF($L1977&lt;&gt;0,$M$2,"")))</f>
        <v/>
      </c>
    </row>
    <row r="1861" spans="1:14" hidden="1">
      <c r="A1861" s="23"/>
      <c r="B1861" s="1456"/>
      <c r="C1861" s="1453"/>
      <c r="D1861" s="1457" t="s">
        <v>714</v>
      </c>
      <c r="E1861" s="389"/>
      <c r="F1861" s="1447"/>
      <c r="G1861" s="1448"/>
      <c r="H1861" s="1449"/>
      <c r="I1861" s="1447"/>
      <c r="J1861" s="1448"/>
      <c r="K1861" s="1449"/>
      <c r="L1861" s="1440"/>
      <c r="M1861" s="7" t="str">
        <f>(IF($E1977&lt;&gt;0,$M$2,IF($L1977&lt;&gt;0,$M$2,"")))</f>
        <v/>
      </c>
    </row>
    <row r="1862" spans="1:14" hidden="1">
      <c r="A1862" s="23"/>
      <c r="B1862" s="272">
        <v>100</v>
      </c>
      <c r="C1862" s="1884" t="s">
        <v>744</v>
      </c>
      <c r="D1862" s="1885"/>
      <c r="E1862" s="273">
        <f t="shared" ref="E1862:L1862" si="440">SUM(E1863:E1864)</f>
        <v>0</v>
      </c>
      <c r="F1862" s="274">
        <f t="shared" si="440"/>
        <v>0</v>
      </c>
      <c r="G1862" s="275">
        <f t="shared" si="440"/>
        <v>0</v>
      </c>
      <c r="H1862" s="276">
        <f>SUM(H1863:H1864)</f>
        <v>0</v>
      </c>
      <c r="I1862" s="274">
        <f t="shared" si="440"/>
        <v>0</v>
      </c>
      <c r="J1862" s="275">
        <f t="shared" si="440"/>
        <v>0</v>
      </c>
      <c r="K1862" s="276">
        <f t="shared" si="440"/>
        <v>0</v>
      </c>
      <c r="L1862" s="273">
        <f t="shared" si="440"/>
        <v>0</v>
      </c>
      <c r="M1862" s="12" t="str">
        <f>(IF($E1862&lt;&gt;0,$M$2,IF($L1862&lt;&gt;0,$M$2,"")))</f>
        <v/>
      </c>
      <c r="N1862" s="13"/>
    </row>
    <row r="1863" spans="1:14" hidden="1">
      <c r="A1863" s="23"/>
      <c r="B1863" s="278"/>
      <c r="C1863" s="279">
        <v>101</v>
      </c>
      <c r="D1863" s="280" t="s">
        <v>745</v>
      </c>
      <c r="E1863" s="281">
        <f>F1863+G1863+H1863</f>
        <v>0</v>
      </c>
      <c r="F1863" s="152"/>
      <c r="G1863" s="153"/>
      <c r="H1863" s="1418"/>
      <c r="I1863" s="152"/>
      <c r="J1863" s="153"/>
      <c r="K1863" s="1418"/>
      <c r="L1863" s="281">
        <f>I1863+J1863+K1863</f>
        <v>0</v>
      </c>
      <c r="M1863" s="12" t="str">
        <f t="shared" ref="M1863:M1929" si="441">(IF($E1863&lt;&gt;0,$M$2,IF($L1863&lt;&gt;0,$M$2,"")))</f>
        <v/>
      </c>
      <c r="N1863" s="13"/>
    </row>
    <row r="1864" spans="1:14" hidden="1">
      <c r="A1864" s="10"/>
      <c r="B1864" s="278"/>
      <c r="C1864" s="285">
        <v>102</v>
      </c>
      <c r="D1864" s="286" t="s">
        <v>746</v>
      </c>
      <c r="E1864" s="287">
        <f>F1864+G1864+H1864</f>
        <v>0</v>
      </c>
      <c r="F1864" s="173"/>
      <c r="G1864" s="174"/>
      <c r="H1864" s="1421"/>
      <c r="I1864" s="173"/>
      <c r="J1864" s="174"/>
      <c r="K1864" s="1421"/>
      <c r="L1864" s="287">
        <f>I1864+J1864+K1864</f>
        <v>0</v>
      </c>
      <c r="M1864" s="12" t="str">
        <f t="shared" si="441"/>
        <v/>
      </c>
      <c r="N1864" s="13"/>
    </row>
    <row r="1865" spans="1:14" hidden="1">
      <c r="A1865" s="10"/>
      <c r="B1865" s="272">
        <v>200</v>
      </c>
      <c r="C1865" s="1864" t="s">
        <v>747</v>
      </c>
      <c r="D1865" s="1865"/>
      <c r="E1865" s="273">
        <f t="shared" ref="E1865:L1865" si="442">SUM(E1866:E1870)</f>
        <v>0</v>
      </c>
      <c r="F1865" s="274">
        <f t="shared" si="442"/>
        <v>0</v>
      </c>
      <c r="G1865" s="275">
        <f t="shared" si="442"/>
        <v>0</v>
      </c>
      <c r="H1865" s="276">
        <f>SUM(H1866:H1870)</f>
        <v>0</v>
      </c>
      <c r="I1865" s="274">
        <f t="shared" si="442"/>
        <v>0</v>
      </c>
      <c r="J1865" s="275">
        <f t="shared" si="442"/>
        <v>0</v>
      </c>
      <c r="K1865" s="276">
        <f t="shared" si="442"/>
        <v>0</v>
      </c>
      <c r="L1865" s="273">
        <f t="shared" si="442"/>
        <v>0</v>
      </c>
      <c r="M1865" s="12" t="str">
        <f t="shared" si="441"/>
        <v/>
      </c>
      <c r="N1865" s="13"/>
    </row>
    <row r="1866" spans="1:14" hidden="1">
      <c r="A1866" s="10"/>
      <c r="B1866" s="291"/>
      <c r="C1866" s="279">
        <v>201</v>
      </c>
      <c r="D1866" s="280" t="s">
        <v>748</v>
      </c>
      <c r="E1866" s="281">
        <f>F1866+G1866+H1866</f>
        <v>0</v>
      </c>
      <c r="F1866" s="152"/>
      <c r="G1866" s="153"/>
      <c r="H1866" s="1418"/>
      <c r="I1866" s="152"/>
      <c r="J1866" s="153"/>
      <c r="K1866" s="1418"/>
      <c r="L1866" s="281">
        <f>I1866+J1866+K1866</f>
        <v>0</v>
      </c>
      <c r="M1866" s="12" t="str">
        <f t="shared" si="441"/>
        <v/>
      </c>
      <c r="N1866" s="13"/>
    </row>
    <row r="1867" spans="1:14" hidden="1">
      <c r="A1867" s="10"/>
      <c r="B1867" s="292"/>
      <c r="C1867" s="293">
        <v>202</v>
      </c>
      <c r="D1867" s="294" t="s">
        <v>749</v>
      </c>
      <c r="E1867" s="295">
        <f>F1867+G1867+H1867</f>
        <v>0</v>
      </c>
      <c r="F1867" s="158"/>
      <c r="G1867" s="159"/>
      <c r="H1867" s="1420"/>
      <c r="I1867" s="158"/>
      <c r="J1867" s="159"/>
      <c r="K1867" s="1420"/>
      <c r="L1867" s="295">
        <f>I1867+J1867+K1867</f>
        <v>0</v>
      </c>
      <c r="M1867" s="12" t="str">
        <f t="shared" si="441"/>
        <v/>
      </c>
      <c r="N1867" s="13"/>
    </row>
    <row r="1868" spans="1:14" ht="31.5" hidden="1">
      <c r="A1868" s="10"/>
      <c r="B1868" s="299"/>
      <c r="C1868" s="293">
        <v>205</v>
      </c>
      <c r="D1868" s="294" t="s">
        <v>595</v>
      </c>
      <c r="E1868" s="295">
        <f>F1868+G1868+H1868</f>
        <v>0</v>
      </c>
      <c r="F1868" s="158"/>
      <c r="G1868" s="159"/>
      <c r="H1868" s="1420"/>
      <c r="I1868" s="158"/>
      <c r="J1868" s="159"/>
      <c r="K1868" s="1420"/>
      <c r="L1868" s="295">
        <f>I1868+J1868+K1868</f>
        <v>0</v>
      </c>
      <c r="M1868" s="12" t="str">
        <f t="shared" si="441"/>
        <v/>
      </c>
      <c r="N1868" s="13"/>
    </row>
    <row r="1869" spans="1:14" hidden="1">
      <c r="A1869" s="10"/>
      <c r="B1869" s="299"/>
      <c r="C1869" s="293">
        <v>208</v>
      </c>
      <c r="D1869" s="300" t="s">
        <v>596</v>
      </c>
      <c r="E1869" s="295">
        <f>F1869+G1869+H1869</f>
        <v>0</v>
      </c>
      <c r="F1869" s="158"/>
      <c r="G1869" s="159"/>
      <c r="H1869" s="1420"/>
      <c r="I1869" s="158"/>
      <c r="J1869" s="159"/>
      <c r="K1869" s="1420"/>
      <c r="L1869" s="295">
        <f>I1869+J1869+K1869</f>
        <v>0</v>
      </c>
      <c r="M1869" s="12" t="str">
        <f t="shared" si="441"/>
        <v/>
      </c>
      <c r="N1869" s="13"/>
    </row>
    <row r="1870" spans="1:14" hidden="1">
      <c r="A1870" s="10"/>
      <c r="B1870" s="291"/>
      <c r="C1870" s="285">
        <v>209</v>
      </c>
      <c r="D1870" s="301" t="s">
        <v>597</v>
      </c>
      <c r="E1870" s="287">
        <f>F1870+G1870+H1870</f>
        <v>0</v>
      </c>
      <c r="F1870" s="173"/>
      <c r="G1870" s="174"/>
      <c r="H1870" s="1421"/>
      <c r="I1870" s="173"/>
      <c r="J1870" s="174"/>
      <c r="K1870" s="1421"/>
      <c r="L1870" s="287">
        <f>I1870+J1870+K1870</f>
        <v>0</v>
      </c>
      <c r="M1870" s="12" t="str">
        <f t="shared" si="441"/>
        <v/>
      </c>
      <c r="N1870" s="13"/>
    </row>
    <row r="1871" spans="1:14" hidden="1">
      <c r="A1871" s="10"/>
      <c r="B1871" s="272">
        <v>500</v>
      </c>
      <c r="C1871" s="1866" t="s">
        <v>193</v>
      </c>
      <c r="D1871" s="1867"/>
      <c r="E1871" s="273">
        <f t="shared" ref="E1871:L1871" si="443">SUM(E1872:E1878)</f>
        <v>0</v>
      </c>
      <c r="F1871" s="274">
        <f t="shared" si="443"/>
        <v>0</v>
      </c>
      <c r="G1871" s="275">
        <f t="shared" si="443"/>
        <v>0</v>
      </c>
      <c r="H1871" s="276">
        <f>SUM(H1872:H1878)</f>
        <v>0</v>
      </c>
      <c r="I1871" s="274">
        <f t="shared" si="443"/>
        <v>0</v>
      </c>
      <c r="J1871" s="275">
        <f t="shared" si="443"/>
        <v>0</v>
      </c>
      <c r="K1871" s="276">
        <f t="shared" si="443"/>
        <v>0</v>
      </c>
      <c r="L1871" s="273">
        <f t="shared" si="443"/>
        <v>0</v>
      </c>
      <c r="M1871" s="12" t="str">
        <f t="shared" si="441"/>
        <v/>
      </c>
      <c r="N1871" s="13"/>
    </row>
    <row r="1872" spans="1:14" ht="18" hidden="1" customHeight="1">
      <c r="A1872" s="10"/>
      <c r="B1872" s="291"/>
      <c r="C1872" s="302">
        <v>551</v>
      </c>
      <c r="D1872" s="303" t="s">
        <v>194</v>
      </c>
      <c r="E1872" s="281">
        <f t="shared" ref="E1872:E1879" si="444">F1872+G1872+H1872</f>
        <v>0</v>
      </c>
      <c r="F1872" s="152"/>
      <c r="G1872" s="153"/>
      <c r="H1872" s="1418"/>
      <c r="I1872" s="152"/>
      <c r="J1872" s="153"/>
      <c r="K1872" s="1418"/>
      <c r="L1872" s="281">
        <f t="shared" ref="L1872:L1879" si="445">I1872+J1872+K1872</f>
        <v>0</v>
      </c>
      <c r="M1872" s="12" t="str">
        <f t="shared" si="441"/>
        <v/>
      </c>
      <c r="N1872" s="13"/>
    </row>
    <row r="1873" spans="1:14" hidden="1">
      <c r="A1873" s="10"/>
      <c r="B1873" s="291"/>
      <c r="C1873" s="304">
        <v>552</v>
      </c>
      <c r="D1873" s="305" t="s">
        <v>909</v>
      </c>
      <c r="E1873" s="295">
        <f t="shared" si="444"/>
        <v>0</v>
      </c>
      <c r="F1873" s="158"/>
      <c r="G1873" s="159"/>
      <c r="H1873" s="1420"/>
      <c r="I1873" s="158"/>
      <c r="J1873" s="159"/>
      <c r="K1873" s="1420"/>
      <c r="L1873" s="295">
        <f t="shared" si="445"/>
        <v>0</v>
      </c>
      <c r="M1873" s="12" t="str">
        <f t="shared" si="441"/>
        <v/>
      </c>
      <c r="N1873" s="13"/>
    </row>
    <row r="1874" spans="1:14" hidden="1">
      <c r="A1874" s="10"/>
      <c r="B1874" s="306"/>
      <c r="C1874" s="304">
        <v>558</v>
      </c>
      <c r="D1874" s="307" t="s">
        <v>871</v>
      </c>
      <c r="E1874" s="295">
        <f>F1874+G1874+H1874</f>
        <v>0</v>
      </c>
      <c r="F1874" s="488">
        <v>0</v>
      </c>
      <c r="G1874" s="489">
        <v>0</v>
      </c>
      <c r="H1874" s="160">
        <v>0</v>
      </c>
      <c r="I1874" s="488">
        <v>0</v>
      </c>
      <c r="J1874" s="489">
        <v>0</v>
      </c>
      <c r="K1874" s="160">
        <v>0</v>
      </c>
      <c r="L1874" s="295">
        <f>I1874+J1874+K1874</f>
        <v>0</v>
      </c>
      <c r="M1874" s="12" t="str">
        <f t="shared" si="441"/>
        <v/>
      </c>
      <c r="N1874" s="13"/>
    </row>
    <row r="1875" spans="1:14" hidden="1">
      <c r="A1875" s="10"/>
      <c r="B1875" s="306"/>
      <c r="C1875" s="304">
        <v>560</v>
      </c>
      <c r="D1875" s="307" t="s">
        <v>195</v>
      </c>
      <c r="E1875" s="295">
        <f t="shared" si="444"/>
        <v>0</v>
      </c>
      <c r="F1875" s="158"/>
      <c r="G1875" s="159"/>
      <c r="H1875" s="1420"/>
      <c r="I1875" s="158"/>
      <c r="J1875" s="159"/>
      <c r="K1875" s="1420"/>
      <c r="L1875" s="295">
        <f t="shared" si="445"/>
        <v>0</v>
      </c>
      <c r="M1875" s="12" t="str">
        <f t="shared" si="441"/>
        <v/>
      </c>
      <c r="N1875" s="13"/>
    </row>
    <row r="1876" spans="1:14" hidden="1">
      <c r="A1876" s="10"/>
      <c r="B1876" s="306"/>
      <c r="C1876" s="304">
        <v>580</v>
      </c>
      <c r="D1876" s="305" t="s">
        <v>196</v>
      </c>
      <c r="E1876" s="295">
        <f t="shared" si="444"/>
        <v>0</v>
      </c>
      <c r="F1876" s="158"/>
      <c r="G1876" s="159"/>
      <c r="H1876" s="1420"/>
      <c r="I1876" s="158"/>
      <c r="J1876" s="159"/>
      <c r="K1876" s="1420"/>
      <c r="L1876" s="295">
        <f t="shared" si="445"/>
        <v>0</v>
      </c>
      <c r="M1876" s="12" t="str">
        <f t="shared" si="441"/>
        <v/>
      </c>
      <c r="N1876" s="13"/>
    </row>
    <row r="1877" spans="1:14" hidden="1">
      <c r="A1877" s="10"/>
      <c r="B1877" s="291"/>
      <c r="C1877" s="304">
        <v>588</v>
      </c>
      <c r="D1877" s="305" t="s">
        <v>873</v>
      </c>
      <c r="E1877" s="295">
        <f>F1877+G1877+H1877</f>
        <v>0</v>
      </c>
      <c r="F1877" s="488">
        <v>0</v>
      </c>
      <c r="G1877" s="489">
        <v>0</v>
      </c>
      <c r="H1877" s="160">
        <v>0</v>
      </c>
      <c r="I1877" s="488">
        <v>0</v>
      </c>
      <c r="J1877" s="489">
        <v>0</v>
      </c>
      <c r="K1877" s="160">
        <v>0</v>
      </c>
      <c r="L1877" s="295">
        <f>I1877+J1877+K1877</f>
        <v>0</v>
      </c>
      <c r="M1877" s="12" t="str">
        <f t="shared" si="441"/>
        <v/>
      </c>
      <c r="N1877" s="13"/>
    </row>
    <row r="1878" spans="1:14" ht="31.5" hidden="1">
      <c r="A1878" s="10"/>
      <c r="B1878" s="291"/>
      <c r="C1878" s="308">
        <v>590</v>
      </c>
      <c r="D1878" s="309" t="s">
        <v>197</v>
      </c>
      <c r="E1878" s="287">
        <f t="shared" si="444"/>
        <v>0</v>
      </c>
      <c r="F1878" s="173"/>
      <c r="G1878" s="174"/>
      <c r="H1878" s="1421"/>
      <c r="I1878" s="173"/>
      <c r="J1878" s="174"/>
      <c r="K1878" s="1421"/>
      <c r="L1878" s="287">
        <f t="shared" si="445"/>
        <v>0</v>
      </c>
      <c r="M1878" s="12" t="str">
        <f t="shared" si="441"/>
        <v/>
      </c>
      <c r="N1878" s="13"/>
    </row>
    <row r="1879" spans="1:14" hidden="1">
      <c r="A1879" s="22">
        <v>5</v>
      </c>
      <c r="B1879" s="272">
        <v>800</v>
      </c>
      <c r="C1879" s="1868" t="s">
        <v>198</v>
      </c>
      <c r="D1879" s="1869"/>
      <c r="E1879" s="310">
        <f t="shared" si="444"/>
        <v>0</v>
      </c>
      <c r="F1879" s="1422"/>
      <c r="G1879" s="1423"/>
      <c r="H1879" s="1424"/>
      <c r="I1879" s="1422"/>
      <c r="J1879" s="1423"/>
      <c r="K1879" s="1424"/>
      <c r="L1879" s="310">
        <f t="shared" si="445"/>
        <v>0</v>
      </c>
      <c r="M1879" s="12" t="str">
        <f t="shared" si="441"/>
        <v/>
      </c>
      <c r="N1879" s="13"/>
    </row>
    <row r="1880" spans="1:14" hidden="1">
      <c r="A1880" s="23">
        <v>10</v>
      </c>
      <c r="B1880" s="272">
        <v>1000</v>
      </c>
      <c r="C1880" s="1864" t="s">
        <v>199</v>
      </c>
      <c r="D1880" s="1865"/>
      <c r="E1880" s="310">
        <f t="shared" ref="E1880:L1880" si="446">SUM(E1881:E1897)</f>
        <v>0</v>
      </c>
      <c r="F1880" s="274">
        <f t="shared" si="446"/>
        <v>0</v>
      </c>
      <c r="G1880" s="275">
        <f t="shared" si="446"/>
        <v>0</v>
      </c>
      <c r="H1880" s="276">
        <f>SUM(H1881:H1897)</f>
        <v>0</v>
      </c>
      <c r="I1880" s="274">
        <f t="shared" si="446"/>
        <v>0</v>
      </c>
      <c r="J1880" s="275">
        <f t="shared" si="446"/>
        <v>0</v>
      </c>
      <c r="K1880" s="276">
        <f t="shared" si="446"/>
        <v>0</v>
      </c>
      <c r="L1880" s="310">
        <f t="shared" si="446"/>
        <v>0</v>
      </c>
      <c r="M1880" s="12" t="str">
        <f t="shared" si="441"/>
        <v/>
      </c>
      <c r="N1880" s="13"/>
    </row>
    <row r="1881" spans="1:14" hidden="1">
      <c r="A1881" s="23">
        <v>15</v>
      </c>
      <c r="B1881" s="292"/>
      <c r="C1881" s="279">
        <v>1011</v>
      </c>
      <c r="D1881" s="311" t="s">
        <v>200</v>
      </c>
      <c r="E1881" s="281">
        <f t="shared" ref="E1881:E1897" si="447">F1881+G1881+H1881</f>
        <v>0</v>
      </c>
      <c r="F1881" s="152"/>
      <c r="G1881" s="153"/>
      <c r="H1881" s="1418"/>
      <c r="I1881" s="152"/>
      <c r="J1881" s="153"/>
      <c r="K1881" s="1418"/>
      <c r="L1881" s="281">
        <f t="shared" ref="L1881:L1897" si="448">I1881+J1881+K1881</f>
        <v>0</v>
      </c>
      <c r="M1881" s="12" t="str">
        <f t="shared" si="441"/>
        <v/>
      </c>
      <c r="N1881" s="13"/>
    </row>
    <row r="1882" spans="1:14" hidden="1">
      <c r="A1882" s="22">
        <v>35</v>
      </c>
      <c r="B1882" s="292"/>
      <c r="C1882" s="293">
        <v>1012</v>
      </c>
      <c r="D1882" s="294" t="s">
        <v>201</v>
      </c>
      <c r="E1882" s="295">
        <f t="shared" si="447"/>
        <v>0</v>
      </c>
      <c r="F1882" s="158"/>
      <c r="G1882" s="159"/>
      <c r="H1882" s="1420"/>
      <c r="I1882" s="158"/>
      <c r="J1882" s="159"/>
      <c r="K1882" s="1420"/>
      <c r="L1882" s="295">
        <f t="shared" si="448"/>
        <v>0</v>
      </c>
      <c r="M1882" s="12" t="str">
        <f t="shared" si="441"/>
        <v/>
      </c>
      <c r="N1882" s="13"/>
    </row>
    <row r="1883" spans="1:14" hidden="1">
      <c r="A1883" s="23">
        <v>40</v>
      </c>
      <c r="B1883" s="292"/>
      <c r="C1883" s="293">
        <v>1013</v>
      </c>
      <c r="D1883" s="294" t="s">
        <v>202</v>
      </c>
      <c r="E1883" s="295">
        <f t="shared" si="447"/>
        <v>0</v>
      </c>
      <c r="F1883" s="158"/>
      <c r="G1883" s="159"/>
      <c r="H1883" s="1420"/>
      <c r="I1883" s="158"/>
      <c r="J1883" s="159"/>
      <c r="K1883" s="1420"/>
      <c r="L1883" s="295">
        <f t="shared" si="448"/>
        <v>0</v>
      </c>
      <c r="M1883" s="12" t="str">
        <f t="shared" si="441"/>
        <v/>
      </c>
      <c r="N1883" s="13"/>
    </row>
    <row r="1884" spans="1:14" hidden="1">
      <c r="A1884" s="23">
        <v>45</v>
      </c>
      <c r="B1884" s="292"/>
      <c r="C1884" s="293">
        <v>1014</v>
      </c>
      <c r="D1884" s="294" t="s">
        <v>203</v>
      </c>
      <c r="E1884" s="295">
        <f t="shared" si="447"/>
        <v>0</v>
      </c>
      <c r="F1884" s="158"/>
      <c r="G1884" s="159"/>
      <c r="H1884" s="1420"/>
      <c r="I1884" s="158"/>
      <c r="J1884" s="159"/>
      <c r="K1884" s="1420"/>
      <c r="L1884" s="295">
        <f t="shared" si="448"/>
        <v>0</v>
      </c>
      <c r="M1884" s="12" t="str">
        <f t="shared" si="441"/>
        <v/>
      </c>
      <c r="N1884" s="13"/>
    </row>
    <row r="1885" spans="1:14" hidden="1">
      <c r="A1885" s="23">
        <v>50</v>
      </c>
      <c r="B1885" s="292"/>
      <c r="C1885" s="293">
        <v>1015</v>
      </c>
      <c r="D1885" s="294" t="s">
        <v>204</v>
      </c>
      <c r="E1885" s="295">
        <f t="shared" si="447"/>
        <v>0</v>
      </c>
      <c r="F1885" s="158"/>
      <c r="G1885" s="159"/>
      <c r="H1885" s="1420"/>
      <c r="I1885" s="158"/>
      <c r="J1885" s="159"/>
      <c r="K1885" s="1420"/>
      <c r="L1885" s="295">
        <f t="shared" si="448"/>
        <v>0</v>
      </c>
      <c r="M1885" s="12" t="str">
        <f t="shared" si="441"/>
        <v/>
      </c>
      <c r="N1885" s="13"/>
    </row>
    <row r="1886" spans="1:14" hidden="1">
      <c r="A1886" s="23">
        <v>55</v>
      </c>
      <c r="B1886" s="292"/>
      <c r="C1886" s="312">
        <v>1016</v>
      </c>
      <c r="D1886" s="313" t="s">
        <v>205</v>
      </c>
      <c r="E1886" s="314">
        <f t="shared" si="447"/>
        <v>0</v>
      </c>
      <c r="F1886" s="164"/>
      <c r="G1886" s="165"/>
      <c r="H1886" s="1419"/>
      <c r="I1886" s="164"/>
      <c r="J1886" s="165"/>
      <c r="K1886" s="1419"/>
      <c r="L1886" s="314">
        <f t="shared" si="448"/>
        <v>0</v>
      </c>
      <c r="M1886" s="12" t="str">
        <f t="shared" si="441"/>
        <v/>
      </c>
      <c r="N1886" s="13"/>
    </row>
    <row r="1887" spans="1:14" hidden="1">
      <c r="A1887" s="23">
        <v>60</v>
      </c>
      <c r="B1887" s="278"/>
      <c r="C1887" s="318">
        <v>1020</v>
      </c>
      <c r="D1887" s="319" t="s">
        <v>206</v>
      </c>
      <c r="E1887" s="320">
        <f t="shared" si="447"/>
        <v>0</v>
      </c>
      <c r="F1887" s="454"/>
      <c r="G1887" s="455"/>
      <c r="H1887" s="1428"/>
      <c r="I1887" s="454"/>
      <c r="J1887" s="455"/>
      <c r="K1887" s="1428"/>
      <c r="L1887" s="320">
        <f t="shared" si="448"/>
        <v>0</v>
      </c>
      <c r="M1887" s="12" t="str">
        <f t="shared" si="441"/>
        <v/>
      </c>
      <c r="N1887" s="13"/>
    </row>
    <row r="1888" spans="1:14" hidden="1">
      <c r="A1888" s="22">
        <v>65</v>
      </c>
      <c r="B1888" s="292"/>
      <c r="C1888" s="324">
        <v>1030</v>
      </c>
      <c r="D1888" s="325" t="s">
        <v>207</v>
      </c>
      <c r="E1888" s="326">
        <f t="shared" si="447"/>
        <v>0</v>
      </c>
      <c r="F1888" s="449"/>
      <c r="G1888" s="450"/>
      <c r="H1888" s="1425"/>
      <c r="I1888" s="449"/>
      <c r="J1888" s="450"/>
      <c r="K1888" s="1425"/>
      <c r="L1888" s="326">
        <f t="shared" si="448"/>
        <v>0</v>
      </c>
      <c r="M1888" s="12" t="str">
        <f t="shared" si="441"/>
        <v/>
      </c>
      <c r="N1888" s="13"/>
    </row>
    <row r="1889" spans="1:14" hidden="1">
      <c r="A1889" s="23">
        <v>70</v>
      </c>
      <c r="B1889" s="292"/>
      <c r="C1889" s="318">
        <v>1051</v>
      </c>
      <c r="D1889" s="331" t="s">
        <v>208</v>
      </c>
      <c r="E1889" s="320">
        <f t="shared" si="447"/>
        <v>0</v>
      </c>
      <c r="F1889" s="454"/>
      <c r="G1889" s="455"/>
      <c r="H1889" s="1428"/>
      <c r="I1889" s="454"/>
      <c r="J1889" s="455"/>
      <c r="K1889" s="1428"/>
      <c r="L1889" s="320">
        <f t="shared" si="448"/>
        <v>0</v>
      </c>
      <c r="M1889" s="12" t="str">
        <f t="shared" si="441"/>
        <v/>
      </c>
      <c r="N1889" s="13"/>
    </row>
    <row r="1890" spans="1:14" hidden="1">
      <c r="A1890" s="23">
        <v>75</v>
      </c>
      <c r="B1890" s="292"/>
      <c r="C1890" s="293">
        <v>1052</v>
      </c>
      <c r="D1890" s="294" t="s">
        <v>209</v>
      </c>
      <c r="E1890" s="295">
        <f t="shared" si="447"/>
        <v>0</v>
      </c>
      <c r="F1890" s="158"/>
      <c r="G1890" s="159"/>
      <c r="H1890" s="1420"/>
      <c r="I1890" s="158"/>
      <c r="J1890" s="159"/>
      <c r="K1890" s="1420"/>
      <c r="L1890" s="295">
        <f t="shared" si="448"/>
        <v>0</v>
      </c>
      <c r="M1890" s="12" t="str">
        <f t="shared" si="441"/>
        <v/>
      </c>
      <c r="N1890" s="13"/>
    </row>
    <row r="1891" spans="1:14" hidden="1">
      <c r="A1891" s="23">
        <v>80</v>
      </c>
      <c r="B1891" s="292"/>
      <c r="C1891" s="324">
        <v>1053</v>
      </c>
      <c r="D1891" s="325" t="s">
        <v>874</v>
      </c>
      <c r="E1891" s="326">
        <f t="shared" si="447"/>
        <v>0</v>
      </c>
      <c r="F1891" s="449"/>
      <c r="G1891" s="450"/>
      <c r="H1891" s="1425"/>
      <c r="I1891" s="449"/>
      <c r="J1891" s="450"/>
      <c r="K1891" s="1425"/>
      <c r="L1891" s="326">
        <f t="shared" si="448"/>
        <v>0</v>
      </c>
      <c r="M1891" s="12" t="str">
        <f t="shared" si="441"/>
        <v/>
      </c>
      <c r="N1891" s="13"/>
    </row>
    <row r="1892" spans="1:14" hidden="1">
      <c r="A1892" s="23">
        <v>80</v>
      </c>
      <c r="B1892" s="292"/>
      <c r="C1892" s="318">
        <v>1062</v>
      </c>
      <c r="D1892" s="319" t="s">
        <v>210</v>
      </c>
      <c r="E1892" s="320">
        <f t="shared" si="447"/>
        <v>0</v>
      </c>
      <c r="F1892" s="454"/>
      <c r="G1892" s="455"/>
      <c r="H1892" s="1428"/>
      <c r="I1892" s="454"/>
      <c r="J1892" s="455"/>
      <c r="K1892" s="1428"/>
      <c r="L1892" s="320">
        <f t="shared" si="448"/>
        <v>0</v>
      </c>
      <c r="M1892" s="12" t="str">
        <f t="shared" si="441"/>
        <v/>
      </c>
      <c r="N1892" s="13"/>
    </row>
    <row r="1893" spans="1:14" hidden="1">
      <c r="A1893" s="23">
        <v>85</v>
      </c>
      <c r="B1893" s="292"/>
      <c r="C1893" s="324">
        <v>1063</v>
      </c>
      <c r="D1893" s="332" t="s">
        <v>801</v>
      </c>
      <c r="E1893" s="326">
        <f t="shared" si="447"/>
        <v>0</v>
      </c>
      <c r="F1893" s="449"/>
      <c r="G1893" s="450"/>
      <c r="H1893" s="1425"/>
      <c r="I1893" s="449"/>
      <c r="J1893" s="450"/>
      <c r="K1893" s="1425"/>
      <c r="L1893" s="326">
        <f t="shared" si="448"/>
        <v>0</v>
      </c>
      <c r="M1893" s="12" t="str">
        <f t="shared" si="441"/>
        <v/>
      </c>
      <c r="N1893" s="13"/>
    </row>
    <row r="1894" spans="1:14" hidden="1">
      <c r="A1894" s="23">
        <v>90</v>
      </c>
      <c r="B1894" s="292"/>
      <c r="C1894" s="333">
        <v>1069</v>
      </c>
      <c r="D1894" s="334" t="s">
        <v>211</v>
      </c>
      <c r="E1894" s="335">
        <f t="shared" si="447"/>
        <v>0</v>
      </c>
      <c r="F1894" s="600"/>
      <c r="G1894" s="601"/>
      <c r="H1894" s="1427"/>
      <c r="I1894" s="600"/>
      <c r="J1894" s="601"/>
      <c r="K1894" s="1427"/>
      <c r="L1894" s="335">
        <f t="shared" si="448"/>
        <v>0</v>
      </c>
      <c r="M1894" s="12" t="str">
        <f t="shared" si="441"/>
        <v/>
      </c>
      <c r="N1894" s="13"/>
    </row>
    <row r="1895" spans="1:14" hidden="1">
      <c r="A1895" s="23">
        <v>90</v>
      </c>
      <c r="B1895" s="278"/>
      <c r="C1895" s="318">
        <v>1091</v>
      </c>
      <c r="D1895" s="331" t="s">
        <v>910</v>
      </c>
      <c r="E1895" s="320">
        <f t="shared" si="447"/>
        <v>0</v>
      </c>
      <c r="F1895" s="454"/>
      <c r="G1895" s="455"/>
      <c r="H1895" s="1428"/>
      <c r="I1895" s="454"/>
      <c r="J1895" s="455"/>
      <c r="K1895" s="1428"/>
      <c r="L1895" s="320">
        <f t="shared" si="448"/>
        <v>0</v>
      </c>
      <c r="M1895" s="12" t="str">
        <f t="shared" si="441"/>
        <v/>
      </c>
      <c r="N1895" s="13"/>
    </row>
    <row r="1896" spans="1:14" hidden="1">
      <c r="A1896" s="22">
        <v>115</v>
      </c>
      <c r="B1896" s="292"/>
      <c r="C1896" s="293">
        <v>1092</v>
      </c>
      <c r="D1896" s="294" t="s">
        <v>305</v>
      </c>
      <c r="E1896" s="295">
        <f t="shared" si="447"/>
        <v>0</v>
      </c>
      <c r="F1896" s="158"/>
      <c r="G1896" s="159"/>
      <c r="H1896" s="1420"/>
      <c r="I1896" s="158"/>
      <c r="J1896" s="159"/>
      <c r="K1896" s="1420"/>
      <c r="L1896" s="295">
        <f t="shared" si="448"/>
        <v>0</v>
      </c>
      <c r="M1896" s="12" t="str">
        <f t="shared" si="441"/>
        <v/>
      </c>
      <c r="N1896" s="13"/>
    </row>
    <row r="1897" spans="1:14" hidden="1">
      <c r="A1897" s="22">
        <v>125</v>
      </c>
      <c r="B1897" s="292"/>
      <c r="C1897" s="285">
        <v>1098</v>
      </c>
      <c r="D1897" s="339" t="s">
        <v>212</v>
      </c>
      <c r="E1897" s="287">
        <f t="shared" si="447"/>
        <v>0</v>
      </c>
      <c r="F1897" s="173"/>
      <c r="G1897" s="174"/>
      <c r="H1897" s="1421"/>
      <c r="I1897" s="173"/>
      <c r="J1897" s="174"/>
      <c r="K1897" s="1421"/>
      <c r="L1897" s="287">
        <f t="shared" si="448"/>
        <v>0</v>
      </c>
      <c r="M1897" s="12" t="str">
        <f t="shared" si="441"/>
        <v/>
      </c>
      <c r="N1897" s="13"/>
    </row>
    <row r="1898" spans="1:14" hidden="1">
      <c r="A1898" s="23">
        <v>130</v>
      </c>
      <c r="B1898" s="272">
        <v>1900</v>
      </c>
      <c r="C1898" s="1856" t="s">
        <v>272</v>
      </c>
      <c r="D1898" s="1857"/>
      <c r="E1898" s="310">
        <f t="shared" ref="E1898:L1898" si="449">SUM(E1899:E1901)</f>
        <v>0</v>
      </c>
      <c r="F1898" s="274">
        <f t="shared" si="449"/>
        <v>0</v>
      </c>
      <c r="G1898" s="275">
        <f t="shared" si="449"/>
        <v>0</v>
      </c>
      <c r="H1898" s="276">
        <f>SUM(H1899:H1901)</f>
        <v>0</v>
      </c>
      <c r="I1898" s="274">
        <f t="shared" si="449"/>
        <v>0</v>
      </c>
      <c r="J1898" s="275">
        <f t="shared" si="449"/>
        <v>0</v>
      </c>
      <c r="K1898" s="276">
        <f t="shared" si="449"/>
        <v>0</v>
      </c>
      <c r="L1898" s="310">
        <f t="shared" si="449"/>
        <v>0</v>
      </c>
      <c r="M1898" s="12" t="str">
        <f t="shared" si="441"/>
        <v/>
      </c>
      <c r="N1898" s="13"/>
    </row>
    <row r="1899" spans="1:14" hidden="1">
      <c r="A1899" s="23">
        <v>135</v>
      </c>
      <c r="B1899" s="292"/>
      <c r="C1899" s="279">
        <v>1901</v>
      </c>
      <c r="D1899" s="340" t="s">
        <v>911</v>
      </c>
      <c r="E1899" s="281">
        <f>F1899+G1899+H1899</f>
        <v>0</v>
      </c>
      <c r="F1899" s="152"/>
      <c r="G1899" s="153"/>
      <c r="H1899" s="1418"/>
      <c r="I1899" s="152"/>
      <c r="J1899" s="153"/>
      <c r="K1899" s="1418"/>
      <c r="L1899" s="281">
        <f>I1899+J1899+K1899</f>
        <v>0</v>
      </c>
      <c r="M1899" s="12" t="str">
        <f t="shared" si="441"/>
        <v/>
      </c>
      <c r="N1899" s="13"/>
    </row>
    <row r="1900" spans="1:14" hidden="1">
      <c r="A1900" s="23">
        <v>140</v>
      </c>
      <c r="B1900" s="341"/>
      <c r="C1900" s="293">
        <v>1981</v>
      </c>
      <c r="D1900" s="342" t="s">
        <v>912</v>
      </c>
      <c r="E1900" s="295">
        <f>F1900+G1900+H1900</f>
        <v>0</v>
      </c>
      <c r="F1900" s="158"/>
      <c r="G1900" s="159"/>
      <c r="H1900" s="1420"/>
      <c r="I1900" s="158"/>
      <c r="J1900" s="159"/>
      <c r="K1900" s="1420"/>
      <c r="L1900" s="295">
        <f>I1900+J1900+K1900</f>
        <v>0</v>
      </c>
      <c r="M1900" s="12" t="str">
        <f t="shared" si="441"/>
        <v/>
      </c>
      <c r="N1900" s="13"/>
    </row>
    <row r="1901" spans="1:14" hidden="1">
      <c r="A1901" s="23">
        <v>145</v>
      </c>
      <c r="B1901" s="292"/>
      <c r="C1901" s="285">
        <v>1991</v>
      </c>
      <c r="D1901" s="343" t="s">
        <v>913</v>
      </c>
      <c r="E1901" s="287">
        <f>F1901+G1901+H1901</f>
        <v>0</v>
      </c>
      <c r="F1901" s="173"/>
      <c r="G1901" s="174"/>
      <c r="H1901" s="1421"/>
      <c r="I1901" s="173"/>
      <c r="J1901" s="174"/>
      <c r="K1901" s="1421"/>
      <c r="L1901" s="287">
        <f>I1901+J1901+K1901</f>
        <v>0</v>
      </c>
      <c r="M1901" s="12" t="str">
        <f t="shared" si="441"/>
        <v/>
      </c>
      <c r="N1901" s="13"/>
    </row>
    <row r="1902" spans="1:14" hidden="1">
      <c r="A1902" s="23">
        <v>150</v>
      </c>
      <c r="B1902" s="272">
        <v>2100</v>
      </c>
      <c r="C1902" s="1856" t="s">
        <v>722</v>
      </c>
      <c r="D1902" s="1857"/>
      <c r="E1902" s="310">
        <f t="shared" ref="E1902:L1902" si="450">SUM(E1903:E1907)</f>
        <v>0</v>
      </c>
      <c r="F1902" s="274">
        <f t="shared" si="450"/>
        <v>0</v>
      </c>
      <c r="G1902" s="275">
        <f t="shared" si="450"/>
        <v>0</v>
      </c>
      <c r="H1902" s="276">
        <f>SUM(H1903:H1907)</f>
        <v>0</v>
      </c>
      <c r="I1902" s="274">
        <f t="shared" si="450"/>
        <v>0</v>
      </c>
      <c r="J1902" s="275">
        <f t="shared" si="450"/>
        <v>0</v>
      </c>
      <c r="K1902" s="276">
        <f t="shared" si="450"/>
        <v>0</v>
      </c>
      <c r="L1902" s="310">
        <f t="shared" si="450"/>
        <v>0</v>
      </c>
      <c r="M1902" s="12" t="str">
        <f t="shared" si="441"/>
        <v/>
      </c>
      <c r="N1902" s="13"/>
    </row>
    <row r="1903" spans="1:14" hidden="1">
      <c r="A1903" s="23">
        <v>155</v>
      </c>
      <c r="B1903" s="292"/>
      <c r="C1903" s="279">
        <v>2110</v>
      </c>
      <c r="D1903" s="344" t="s">
        <v>213</v>
      </c>
      <c r="E1903" s="281">
        <f>F1903+G1903+H1903</f>
        <v>0</v>
      </c>
      <c r="F1903" s="152"/>
      <c r="G1903" s="153"/>
      <c r="H1903" s="1418"/>
      <c r="I1903" s="152"/>
      <c r="J1903" s="153"/>
      <c r="K1903" s="1418"/>
      <c r="L1903" s="281">
        <f>I1903+J1903+K1903</f>
        <v>0</v>
      </c>
      <c r="M1903" s="12" t="str">
        <f t="shared" si="441"/>
        <v/>
      </c>
      <c r="N1903" s="13"/>
    </row>
    <row r="1904" spans="1:14" hidden="1">
      <c r="A1904" s="23">
        <v>160</v>
      </c>
      <c r="B1904" s="341"/>
      <c r="C1904" s="293">
        <v>2120</v>
      </c>
      <c r="D1904" s="300" t="s">
        <v>214</v>
      </c>
      <c r="E1904" s="295">
        <f>F1904+G1904+H1904</f>
        <v>0</v>
      </c>
      <c r="F1904" s="158"/>
      <c r="G1904" s="159"/>
      <c r="H1904" s="1420"/>
      <c r="I1904" s="158"/>
      <c r="J1904" s="159"/>
      <c r="K1904" s="1420"/>
      <c r="L1904" s="295">
        <f>I1904+J1904+K1904</f>
        <v>0</v>
      </c>
      <c r="M1904" s="12" t="str">
        <f t="shared" si="441"/>
        <v/>
      </c>
      <c r="N1904" s="13"/>
    </row>
    <row r="1905" spans="1:14" hidden="1">
      <c r="A1905" s="23">
        <v>165</v>
      </c>
      <c r="B1905" s="341"/>
      <c r="C1905" s="293">
        <v>2125</v>
      </c>
      <c r="D1905" s="300" t="s">
        <v>215</v>
      </c>
      <c r="E1905" s="295">
        <f>F1905+G1905+H1905</f>
        <v>0</v>
      </c>
      <c r="F1905" s="488">
        <v>0</v>
      </c>
      <c r="G1905" s="489">
        <v>0</v>
      </c>
      <c r="H1905" s="160">
        <v>0</v>
      </c>
      <c r="I1905" s="488">
        <v>0</v>
      </c>
      <c r="J1905" s="489">
        <v>0</v>
      </c>
      <c r="K1905" s="160">
        <v>0</v>
      </c>
      <c r="L1905" s="295">
        <f>I1905+J1905+K1905</f>
        <v>0</v>
      </c>
      <c r="M1905" s="12" t="str">
        <f t="shared" si="441"/>
        <v/>
      </c>
      <c r="N1905" s="13"/>
    </row>
    <row r="1906" spans="1:14" hidden="1">
      <c r="A1906" s="23">
        <v>175</v>
      </c>
      <c r="B1906" s="291"/>
      <c r="C1906" s="293">
        <v>2140</v>
      </c>
      <c r="D1906" s="300" t="s">
        <v>216</v>
      </c>
      <c r="E1906" s="295">
        <f>F1906+G1906+H1906</f>
        <v>0</v>
      </c>
      <c r="F1906" s="488">
        <v>0</v>
      </c>
      <c r="G1906" s="489">
        <v>0</v>
      </c>
      <c r="H1906" s="160">
        <v>0</v>
      </c>
      <c r="I1906" s="488">
        <v>0</v>
      </c>
      <c r="J1906" s="489">
        <v>0</v>
      </c>
      <c r="K1906" s="160">
        <v>0</v>
      </c>
      <c r="L1906" s="295">
        <f>I1906+J1906+K1906</f>
        <v>0</v>
      </c>
      <c r="M1906" s="12" t="str">
        <f t="shared" si="441"/>
        <v/>
      </c>
      <c r="N1906" s="13"/>
    </row>
    <row r="1907" spans="1:14" hidden="1">
      <c r="A1907" s="23">
        <v>180</v>
      </c>
      <c r="B1907" s="292"/>
      <c r="C1907" s="285">
        <v>2190</v>
      </c>
      <c r="D1907" s="345" t="s">
        <v>217</v>
      </c>
      <c r="E1907" s="287">
        <f>F1907+G1907+H1907</f>
        <v>0</v>
      </c>
      <c r="F1907" s="173"/>
      <c r="G1907" s="174"/>
      <c r="H1907" s="1421"/>
      <c r="I1907" s="173"/>
      <c r="J1907" s="174"/>
      <c r="K1907" s="1421"/>
      <c r="L1907" s="287">
        <f>I1907+J1907+K1907</f>
        <v>0</v>
      </c>
      <c r="M1907" s="12" t="str">
        <f t="shared" si="441"/>
        <v/>
      </c>
      <c r="N1907" s="13"/>
    </row>
    <row r="1908" spans="1:14" hidden="1">
      <c r="A1908" s="23">
        <v>185</v>
      </c>
      <c r="B1908" s="272">
        <v>2200</v>
      </c>
      <c r="C1908" s="1856" t="s">
        <v>218</v>
      </c>
      <c r="D1908" s="1857"/>
      <c r="E1908" s="310">
        <f t="shared" ref="E1908:L1908" si="451">SUM(E1909:E1910)</f>
        <v>0</v>
      </c>
      <c r="F1908" s="274">
        <f t="shared" si="451"/>
        <v>0</v>
      </c>
      <c r="G1908" s="275">
        <f t="shared" si="451"/>
        <v>0</v>
      </c>
      <c r="H1908" s="276">
        <f>SUM(H1909:H1910)</f>
        <v>0</v>
      </c>
      <c r="I1908" s="274">
        <f t="shared" si="451"/>
        <v>0</v>
      </c>
      <c r="J1908" s="275">
        <f t="shared" si="451"/>
        <v>0</v>
      </c>
      <c r="K1908" s="276">
        <f t="shared" si="451"/>
        <v>0</v>
      </c>
      <c r="L1908" s="310">
        <f t="shared" si="451"/>
        <v>0</v>
      </c>
      <c r="M1908" s="12" t="str">
        <f t="shared" si="441"/>
        <v/>
      </c>
      <c r="N1908" s="13"/>
    </row>
    <row r="1909" spans="1:14" hidden="1">
      <c r="A1909" s="23">
        <v>190</v>
      </c>
      <c r="B1909" s="292"/>
      <c r="C1909" s="279">
        <v>2221</v>
      </c>
      <c r="D1909" s="280" t="s">
        <v>306</v>
      </c>
      <c r="E1909" s="281">
        <f t="shared" ref="E1909:E1914" si="452">F1909+G1909+H1909</f>
        <v>0</v>
      </c>
      <c r="F1909" s="152"/>
      <c r="G1909" s="153"/>
      <c r="H1909" s="1418"/>
      <c r="I1909" s="152"/>
      <c r="J1909" s="153"/>
      <c r="K1909" s="1418"/>
      <c r="L1909" s="281">
        <f t="shared" ref="L1909:L1914" si="453">I1909+J1909+K1909</f>
        <v>0</v>
      </c>
      <c r="M1909" s="12" t="str">
        <f t="shared" si="441"/>
        <v/>
      </c>
      <c r="N1909" s="13"/>
    </row>
    <row r="1910" spans="1:14" hidden="1">
      <c r="A1910" s="23">
        <v>200</v>
      </c>
      <c r="B1910" s="292"/>
      <c r="C1910" s="285">
        <v>2224</v>
      </c>
      <c r="D1910" s="286" t="s">
        <v>219</v>
      </c>
      <c r="E1910" s="287">
        <f t="shared" si="452"/>
        <v>0</v>
      </c>
      <c r="F1910" s="173"/>
      <c r="G1910" s="174"/>
      <c r="H1910" s="1421"/>
      <c r="I1910" s="173"/>
      <c r="J1910" s="174"/>
      <c r="K1910" s="1421"/>
      <c r="L1910" s="287">
        <f t="shared" si="453"/>
        <v>0</v>
      </c>
      <c r="M1910" s="12" t="str">
        <f t="shared" si="441"/>
        <v/>
      </c>
      <c r="N1910" s="13"/>
    </row>
    <row r="1911" spans="1:14" hidden="1">
      <c r="A1911" s="23">
        <v>200</v>
      </c>
      <c r="B1911" s="272">
        <v>2500</v>
      </c>
      <c r="C1911" s="1856" t="s">
        <v>220</v>
      </c>
      <c r="D1911" s="1857"/>
      <c r="E1911" s="310">
        <f t="shared" si="452"/>
        <v>0</v>
      </c>
      <c r="F1911" s="1422"/>
      <c r="G1911" s="1423"/>
      <c r="H1911" s="1424"/>
      <c r="I1911" s="1422"/>
      <c r="J1911" s="1423"/>
      <c r="K1911" s="1424"/>
      <c r="L1911" s="310">
        <f t="shared" si="453"/>
        <v>0</v>
      </c>
      <c r="M1911" s="12" t="str">
        <f t="shared" si="441"/>
        <v/>
      </c>
      <c r="N1911" s="13"/>
    </row>
    <row r="1912" spans="1:14" hidden="1">
      <c r="A1912" s="23">
        <v>205</v>
      </c>
      <c r="B1912" s="272">
        <v>2600</v>
      </c>
      <c r="C1912" s="1862" t="s">
        <v>221</v>
      </c>
      <c r="D1912" s="1863"/>
      <c r="E1912" s="310">
        <f t="shared" si="452"/>
        <v>0</v>
      </c>
      <c r="F1912" s="1422"/>
      <c r="G1912" s="1423"/>
      <c r="H1912" s="1424"/>
      <c r="I1912" s="1422"/>
      <c r="J1912" s="1423"/>
      <c r="K1912" s="1424"/>
      <c r="L1912" s="310">
        <f t="shared" si="453"/>
        <v>0</v>
      </c>
      <c r="M1912" s="12" t="str">
        <f t="shared" si="441"/>
        <v/>
      </c>
      <c r="N1912" s="13"/>
    </row>
    <row r="1913" spans="1:14" hidden="1">
      <c r="A1913" s="23">
        <v>210</v>
      </c>
      <c r="B1913" s="272">
        <v>2700</v>
      </c>
      <c r="C1913" s="1862" t="s">
        <v>222</v>
      </c>
      <c r="D1913" s="1863"/>
      <c r="E1913" s="310">
        <f t="shared" si="452"/>
        <v>0</v>
      </c>
      <c r="F1913" s="1422"/>
      <c r="G1913" s="1423"/>
      <c r="H1913" s="1424"/>
      <c r="I1913" s="1422"/>
      <c r="J1913" s="1423"/>
      <c r="K1913" s="1424"/>
      <c r="L1913" s="310">
        <f t="shared" si="453"/>
        <v>0</v>
      </c>
      <c r="M1913" s="12" t="str">
        <f t="shared" si="441"/>
        <v/>
      </c>
      <c r="N1913" s="13"/>
    </row>
    <row r="1914" spans="1:14" ht="36" hidden="1" customHeight="1">
      <c r="A1914" s="23">
        <v>215</v>
      </c>
      <c r="B1914" s="272">
        <v>2800</v>
      </c>
      <c r="C1914" s="1862" t="s">
        <v>1660</v>
      </c>
      <c r="D1914" s="1863"/>
      <c r="E1914" s="310">
        <f t="shared" si="452"/>
        <v>0</v>
      </c>
      <c r="F1914" s="1422"/>
      <c r="G1914" s="1423"/>
      <c r="H1914" s="1424"/>
      <c r="I1914" s="1422"/>
      <c r="J1914" s="1423"/>
      <c r="K1914" s="1424"/>
      <c r="L1914" s="310">
        <f t="shared" si="453"/>
        <v>0</v>
      </c>
      <c r="M1914" s="12" t="str">
        <f t="shared" si="441"/>
        <v/>
      </c>
      <c r="N1914" s="13"/>
    </row>
    <row r="1915" spans="1:14" hidden="1">
      <c r="A1915" s="22">
        <v>220</v>
      </c>
      <c r="B1915" s="272">
        <v>2900</v>
      </c>
      <c r="C1915" s="1856" t="s">
        <v>223</v>
      </c>
      <c r="D1915" s="1857"/>
      <c r="E1915" s="310">
        <f>SUM(E1916:E1923)</f>
        <v>0</v>
      </c>
      <c r="F1915" s="274">
        <f>SUM(F1916:F1923)</f>
        <v>0</v>
      </c>
      <c r="G1915" s="274">
        <f t="shared" ref="G1915:L1915" si="454">SUM(G1916:G1923)</f>
        <v>0</v>
      </c>
      <c r="H1915" s="274">
        <f t="shared" si="454"/>
        <v>0</v>
      </c>
      <c r="I1915" s="274">
        <f t="shared" si="454"/>
        <v>0</v>
      </c>
      <c r="J1915" s="274">
        <f t="shared" si="454"/>
        <v>0</v>
      </c>
      <c r="K1915" s="274">
        <f t="shared" si="454"/>
        <v>0</v>
      </c>
      <c r="L1915" s="274">
        <f t="shared" si="454"/>
        <v>0</v>
      </c>
      <c r="M1915" s="12" t="str">
        <f t="shared" si="441"/>
        <v/>
      </c>
      <c r="N1915" s="13"/>
    </row>
    <row r="1916" spans="1:14" hidden="1">
      <c r="A1916" s="23">
        <v>225</v>
      </c>
      <c r="B1916" s="346"/>
      <c r="C1916" s="279">
        <v>2910</v>
      </c>
      <c r="D1916" s="347" t="s">
        <v>2048</v>
      </c>
      <c r="E1916" s="281">
        <f>F1916+G1916+H1916</f>
        <v>0</v>
      </c>
      <c r="F1916" s="152"/>
      <c r="G1916" s="153"/>
      <c r="H1916" s="1418"/>
      <c r="I1916" s="152"/>
      <c r="J1916" s="153"/>
      <c r="K1916" s="1418"/>
      <c r="L1916" s="281">
        <f>I1916+J1916+K1916</f>
        <v>0</v>
      </c>
      <c r="M1916" s="12" t="str">
        <f t="shared" si="441"/>
        <v/>
      </c>
      <c r="N1916" s="13"/>
    </row>
    <row r="1917" spans="1:14" hidden="1">
      <c r="A1917" s="23">
        <v>230</v>
      </c>
      <c r="B1917" s="346"/>
      <c r="C1917" s="279">
        <v>2920</v>
      </c>
      <c r="D1917" s="347" t="s">
        <v>224</v>
      </c>
      <c r="E1917" s="281">
        <f t="shared" ref="E1917:E1923" si="455">F1917+G1917+H1917</f>
        <v>0</v>
      </c>
      <c r="F1917" s="152"/>
      <c r="G1917" s="153"/>
      <c r="H1917" s="1418"/>
      <c r="I1917" s="152"/>
      <c r="J1917" s="153"/>
      <c r="K1917" s="1418"/>
      <c r="L1917" s="281">
        <f t="shared" ref="L1917:L1923" si="456">I1917+J1917+K1917</f>
        <v>0</v>
      </c>
      <c r="M1917" s="12" t="str">
        <f t="shared" si="441"/>
        <v/>
      </c>
      <c r="N1917" s="13"/>
    </row>
    <row r="1918" spans="1:14" ht="31.5" hidden="1">
      <c r="A1918" s="23">
        <v>245</v>
      </c>
      <c r="B1918" s="346"/>
      <c r="C1918" s="324">
        <v>2969</v>
      </c>
      <c r="D1918" s="348" t="s">
        <v>225</v>
      </c>
      <c r="E1918" s="326">
        <f t="shared" si="455"/>
        <v>0</v>
      </c>
      <c r="F1918" s="449"/>
      <c r="G1918" s="450"/>
      <c r="H1918" s="1425"/>
      <c r="I1918" s="449"/>
      <c r="J1918" s="450"/>
      <c r="K1918" s="1425"/>
      <c r="L1918" s="326">
        <f t="shared" si="456"/>
        <v>0</v>
      </c>
      <c r="M1918" s="12" t="str">
        <f t="shared" si="441"/>
        <v/>
      </c>
      <c r="N1918" s="13"/>
    </row>
    <row r="1919" spans="1:14" ht="31.5" hidden="1">
      <c r="A1919" s="22">
        <v>220</v>
      </c>
      <c r="B1919" s="346"/>
      <c r="C1919" s="349">
        <v>2970</v>
      </c>
      <c r="D1919" s="350" t="s">
        <v>226</v>
      </c>
      <c r="E1919" s="351">
        <f t="shared" si="455"/>
        <v>0</v>
      </c>
      <c r="F1919" s="636"/>
      <c r="G1919" s="637"/>
      <c r="H1919" s="1426"/>
      <c r="I1919" s="636"/>
      <c r="J1919" s="637"/>
      <c r="K1919" s="1426"/>
      <c r="L1919" s="351">
        <f t="shared" si="456"/>
        <v>0</v>
      </c>
      <c r="M1919" s="12" t="str">
        <f t="shared" si="441"/>
        <v/>
      </c>
      <c r="N1919" s="13"/>
    </row>
    <row r="1920" spans="1:14" hidden="1">
      <c r="A1920" s="23">
        <v>225</v>
      </c>
      <c r="B1920" s="346"/>
      <c r="C1920" s="333">
        <v>2989</v>
      </c>
      <c r="D1920" s="355" t="s">
        <v>227</v>
      </c>
      <c r="E1920" s="335">
        <f t="shared" si="455"/>
        <v>0</v>
      </c>
      <c r="F1920" s="600"/>
      <c r="G1920" s="601"/>
      <c r="H1920" s="1427"/>
      <c r="I1920" s="600"/>
      <c r="J1920" s="601"/>
      <c r="K1920" s="1427"/>
      <c r="L1920" s="335">
        <f t="shared" si="456"/>
        <v>0</v>
      </c>
      <c r="M1920" s="12" t="str">
        <f t="shared" si="441"/>
        <v/>
      </c>
      <c r="N1920" s="13"/>
    </row>
    <row r="1921" spans="1:14" hidden="1">
      <c r="A1921" s="23">
        <v>230</v>
      </c>
      <c r="B1921" s="292"/>
      <c r="C1921" s="318">
        <v>2990</v>
      </c>
      <c r="D1921" s="356" t="s">
        <v>2067</v>
      </c>
      <c r="E1921" s="320">
        <f>F1921+G1921+H1921</f>
        <v>0</v>
      </c>
      <c r="F1921" s="454"/>
      <c r="G1921" s="455"/>
      <c r="H1921" s="1428"/>
      <c r="I1921" s="454"/>
      <c r="J1921" s="455"/>
      <c r="K1921" s="1428"/>
      <c r="L1921" s="320">
        <f>I1921+J1921+K1921</f>
        <v>0</v>
      </c>
      <c r="M1921" s="12" t="str">
        <f t="shared" si="441"/>
        <v/>
      </c>
      <c r="N1921" s="13"/>
    </row>
    <row r="1922" spans="1:14" hidden="1">
      <c r="A1922" s="23">
        <v>235</v>
      </c>
      <c r="B1922" s="292"/>
      <c r="C1922" s="318">
        <v>2991</v>
      </c>
      <c r="D1922" s="356" t="s">
        <v>228</v>
      </c>
      <c r="E1922" s="320">
        <f t="shared" si="455"/>
        <v>0</v>
      </c>
      <c r="F1922" s="454"/>
      <c r="G1922" s="455"/>
      <c r="H1922" s="1428"/>
      <c r="I1922" s="454"/>
      <c r="J1922" s="455"/>
      <c r="K1922" s="1428"/>
      <c r="L1922" s="320">
        <f t="shared" si="456"/>
        <v>0</v>
      </c>
      <c r="M1922" s="12" t="str">
        <f t="shared" si="441"/>
        <v/>
      </c>
      <c r="N1922" s="13"/>
    </row>
    <row r="1923" spans="1:14" hidden="1">
      <c r="A1923" s="23">
        <v>240</v>
      </c>
      <c r="B1923" s="292"/>
      <c r="C1923" s="285">
        <v>2992</v>
      </c>
      <c r="D1923" s="357" t="s">
        <v>229</v>
      </c>
      <c r="E1923" s="287">
        <f t="shared" si="455"/>
        <v>0</v>
      </c>
      <c r="F1923" s="173"/>
      <c r="G1923" s="174"/>
      <c r="H1923" s="1421"/>
      <c r="I1923" s="173"/>
      <c r="J1923" s="174"/>
      <c r="K1923" s="1421"/>
      <c r="L1923" s="287">
        <f t="shared" si="456"/>
        <v>0</v>
      </c>
      <c r="M1923" s="12" t="str">
        <f t="shared" si="441"/>
        <v/>
      </c>
      <c r="N1923" s="13"/>
    </row>
    <row r="1924" spans="1:14" hidden="1">
      <c r="A1924" s="23">
        <v>245</v>
      </c>
      <c r="B1924" s="272">
        <v>3300</v>
      </c>
      <c r="C1924" s="358" t="s">
        <v>2098</v>
      </c>
      <c r="D1924" s="1773"/>
      <c r="E1924" s="310">
        <f t="shared" ref="E1924:L1924" si="457">SUM(E1925:E1929)</f>
        <v>0</v>
      </c>
      <c r="F1924" s="274">
        <f t="shared" si="457"/>
        <v>0</v>
      </c>
      <c r="G1924" s="275">
        <f t="shared" si="457"/>
        <v>0</v>
      </c>
      <c r="H1924" s="276">
        <f t="shared" si="457"/>
        <v>0</v>
      </c>
      <c r="I1924" s="274">
        <f t="shared" si="457"/>
        <v>0</v>
      </c>
      <c r="J1924" s="275">
        <f t="shared" si="457"/>
        <v>0</v>
      </c>
      <c r="K1924" s="276">
        <f t="shared" si="457"/>
        <v>0</v>
      </c>
      <c r="L1924" s="310">
        <f t="shared" si="457"/>
        <v>0</v>
      </c>
      <c r="M1924" s="12" t="str">
        <f t="shared" si="441"/>
        <v/>
      </c>
      <c r="N1924" s="13"/>
    </row>
    <row r="1925" spans="1:14" hidden="1">
      <c r="A1925" s="22">
        <v>250</v>
      </c>
      <c r="B1925" s="291"/>
      <c r="C1925" s="279">
        <v>3301</v>
      </c>
      <c r="D1925" s="359" t="s">
        <v>230</v>
      </c>
      <c r="E1925" s="281">
        <f t="shared" ref="E1925:E1932" si="458">F1925+G1925+H1925</f>
        <v>0</v>
      </c>
      <c r="F1925" s="486">
        <v>0</v>
      </c>
      <c r="G1925" s="487">
        <v>0</v>
      </c>
      <c r="H1925" s="154">
        <v>0</v>
      </c>
      <c r="I1925" s="486">
        <v>0</v>
      </c>
      <c r="J1925" s="487">
        <v>0</v>
      </c>
      <c r="K1925" s="154">
        <v>0</v>
      </c>
      <c r="L1925" s="281">
        <f t="shared" ref="L1925:L1932" si="459">I1925+J1925+K1925</f>
        <v>0</v>
      </c>
      <c r="M1925" s="12" t="str">
        <f t="shared" si="441"/>
        <v/>
      </c>
      <c r="N1925" s="13"/>
    </row>
    <row r="1926" spans="1:14" hidden="1">
      <c r="A1926" s="23">
        <v>255</v>
      </c>
      <c r="B1926" s="291"/>
      <c r="C1926" s="293">
        <v>3302</v>
      </c>
      <c r="D1926" s="360" t="s">
        <v>715</v>
      </c>
      <c r="E1926" s="295">
        <f t="shared" si="458"/>
        <v>0</v>
      </c>
      <c r="F1926" s="488">
        <v>0</v>
      </c>
      <c r="G1926" s="489">
        <v>0</v>
      </c>
      <c r="H1926" s="160">
        <v>0</v>
      </c>
      <c r="I1926" s="488">
        <v>0</v>
      </c>
      <c r="J1926" s="489">
        <v>0</v>
      </c>
      <c r="K1926" s="160">
        <v>0</v>
      </c>
      <c r="L1926" s="295">
        <f t="shared" si="459"/>
        <v>0</v>
      </c>
      <c r="M1926" s="12" t="str">
        <f t="shared" si="441"/>
        <v/>
      </c>
      <c r="N1926" s="13"/>
    </row>
    <row r="1927" spans="1:14" hidden="1">
      <c r="A1927" s="23">
        <v>265</v>
      </c>
      <c r="B1927" s="291"/>
      <c r="C1927" s="293">
        <v>3303</v>
      </c>
      <c r="D1927" s="360" t="s">
        <v>231</v>
      </c>
      <c r="E1927" s="295">
        <f t="shared" si="458"/>
        <v>0</v>
      </c>
      <c r="F1927" s="488">
        <v>0</v>
      </c>
      <c r="G1927" s="489">
        <v>0</v>
      </c>
      <c r="H1927" s="160">
        <v>0</v>
      </c>
      <c r="I1927" s="488">
        <v>0</v>
      </c>
      <c r="J1927" s="489">
        <v>0</v>
      </c>
      <c r="K1927" s="160">
        <v>0</v>
      </c>
      <c r="L1927" s="295">
        <f t="shared" si="459"/>
        <v>0</v>
      </c>
      <c r="M1927" s="12" t="str">
        <f t="shared" si="441"/>
        <v/>
      </c>
      <c r="N1927" s="13"/>
    </row>
    <row r="1928" spans="1:14" hidden="1">
      <c r="A1928" s="22">
        <v>270</v>
      </c>
      <c r="B1928" s="291"/>
      <c r="C1928" s="293">
        <v>3304</v>
      </c>
      <c r="D1928" s="360" t="s">
        <v>232</v>
      </c>
      <c r="E1928" s="295">
        <f t="shared" si="458"/>
        <v>0</v>
      </c>
      <c r="F1928" s="488">
        <v>0</v>
      </c>
      <c r="G1928" s="489">
        <v>0</v>
      </c>
      <c r="H1928" s="160">
        <v>0</v>
      </c>
      <c r="I1928" s="488">
        <v>0</v>
      </c>
      <c r="J1928" s="489">
        <v>0</v>
      </c>
      <c r="K1928" s="160">
        <v>0</v>
      </c>
      <c r="L1928" s="295">
        <f t="shared" si="459"/>
        <v>0</v>
      </c>
      <c r="M1928" s="12" t="str">
        <f t="shared" si="441"/>
        <v/>
      </c>
      <c r="N1928" s="13"/>
    </row>
    <row r="1929" spans="1:14" ht="31.5" hidden="1">
      <c r="A1929" s="22">
        <v>290</v>
      </c>
      <c r="B1929" s="291"/>
      <c r="C1929" s="285">
        <v>3306</v>
      </c>
      <c r="D1929" s="361" t="s">
        <v>1657</v>
      </c>
      <c r="E1929" s="287">
        <f t="shared" si="458"/>
        <v>0</v>
      </c>
      <c r="F1929" s="490">
        <v>0</v>
      </c>
      <c r="G1929" s="491">
        <v>0</v>
      </c>
      <c r="H1929" s="175">
        <v>0</v>
      </c>
      <c r="I1929" s="490">
        <v>0</v>
      </c>
      <c r="J1929" s="491">
        <v>0</v>
      </c>
      <c r="K1929" s="175">
        <v>0</v>
      </c>
      <c r="L1929" s="287">
        <f t="shared" si="459"/>
        <v>0</v>
      </c>
      <c r="M1929" s="12" t="str">
        <f t="shared" si="441"/>
        <v/>
      </c>
      <c r="N1929" s="13"/>
    </row>
    <row r="1930" spans="1:14" hidden="1">
      <c r="A1930" s="39">
        <v>320</v>
      </c>
      <c r="B1930" s="272">
        <v>3900</v>
      </c>
      <c r="C1930" s="1856" t="s">
        <v>233</v>
      </c>
      <c r="D1930" s="1857"/>
      <c r="E1930" s="310">
        <f t="shared" si="458"/>
        <v>0</v>
      </c>
      <c r="F1930" s="1471">
        <v>0</v>
      </c>
      <c r="G1930" s="1472">
        <v>0</v>
      </c>
      <c r="H1930" s="1473">
        <v>0</v>
      </c>
      <c r="I1930" s="1471">
        <v>0</v>
      </c>
      <c r="J1930" s="1472">
        <v>0</v>
      </c>
      <c r="K1930" s="1473">
        <v>0</v>
      </c>
      <c r="L1930" s="310">
        <f t="shared" si="459"/>
        <v>0</v>
      </c>
      <c r="M1930" s="12" t="str">
        <f t="shared" ref="M1930:M1976" si="460">(IF($E1930&lt;&gt;0,$M$2,IF($L1930&lt;&gt;0,$M$2,"")))</f>
        <v/>
      </c>
      <c r="N1930" s="13"/>
    </row>
    <row r="1931" spans="1:14" hidden="1">
      <c r="A1931" s="22">
        <v>330</v>
      </c>
      <c r="B1931" s="272">
        <v>4000</v>
      </c>
      <c r="C1931" s="1856" t="s">
        <v>234</v>
      </c>
      <c r="D1931" s="1857"/>
      <c r="E1931" s="310">
        <f t="shared" si="458"/>
        <v>0</v>
      </c>
      <c r="F1931" s="1422"/>
      <c r="G1931" s="1423"/>
      <c r="H1931" s="1424"/>
      <c r="I1931" s="1422"/>
      <c r="J1931" s="1423"/>
      <c r="K1931" s="1424"/>
      <c r="L1931" s="310">
        <f t="shared" si="459"/>
        <v>0</v>
      </c>
      <c r="M1931" s="12" t="str">
        <f t="shared" si="460"/>
        <v/>
      </c>
      <c r="N1931" s="13"/>
    </row>
    <row r="1932" spans="1:14" hidden="1">
      <c r="A1932" s="22">
        <v>350</v>
      </c>
      <c r="B1932" s="272">
        <v>4100</v>
      </c>
      <c r="C1932" s="1856" t="s">
        <v>235</v>
      </c>
      <c r="D1932" s="1857"/>
      <c r="E1932" s="310">
        <f t="shared" si="458"/>
        <v>0</v>
      </c>
      <c r="F1932" s="1472">
        <v>0</v>
      </c>
      <c r="G1932" s="1472">
        <v>0</v>
      </c>
      <c r="H1932" s="1473">
        <v>0</v>
      </c>
      <c r="I1932" s="1771">
        <v>0</v>
      </c>
      <c r="J1932" s="1472">
        <v>0</v>
      </c>
      <c r="K1932" s="1472">
        <v>0</v>
      </c>
      <c r="L1932" s="310">
        <f t="shared" si="459"/>
        <v>0</v>
      </c>
      <c r="M1932" s="12" t="str">
        <f t="shared" si="460"/>
        <v/>
      </c>
      <c r="N1932" s="13"/>
    </row>
    <row r="1933" spans="1:14" hidden="1">
      <c r="A1933" s="23">
        <v>355</v>
      </c>
      <c r="B1933" s="272">
        <v>4200</v>
      </c>
      <c r="C1933" s="1856" t="s">
        <v>236</v>
      </c>
      <c r="D1933" s="1857"/>
      <c r="E1933" s="310">
        <f t="shared" ref="E1933:L1933" si="461">SUM(E1934:E1939)</f>
        <v>0</v>
      </c>
      <c r="F1933" s="274">
        <f t="shared" si="461"/>
        <v>0</v>
      </c>
      <c r="G1933" s="275">
        <f t="shared" si="461"/>
        <v>0</v>
      </c>
      <c r="H1933" s="276">
        <f>SUM(H1934:H1939)</f>
        <v>0</v>
      </c>
      <c r="I1933" s="274">
        <f t="shared" si="461"/>
        <v>0</v>
      </c>
      <c r="J1933" s="275">
        <f t="shared" si="461"/>
        <v>0</v>
      </c>
      <c r="K1933" s="276">
        <f t="shared" si="461"/>
        <v>0</v>
      </c>
      <c r="L1933" s="310">
        <f t="shared" si="461"/>
        <v>0</v>
      </c>
      <c r="M1933" s="12" t="str">
        <f t="shared" si="460"/>
        <v/>
      </c>
      <c r="N1933" s="13"/>
    </row>
    <row r="1934" spans="1:14" hidden="1">
      <c r="A1934" s="23">
        <v>355</v>
      </c>
      <c r="B1934" s="362"/>
      <c r="C1934" s="279">
        <v>4201</v>
      </c>
      <c r="D1934" s="280" t="s">
        <v>237</v>
      </c>
      <c r="E1934" s="281">
        <f t="shared" ref="E1934:E1939" si="462">F1934+G1934+H1934</f>
        <v>0</v>
      </c>
      <c r="F1934" s="152"/>
      <c r="G1934" s="153"/>
      <c r="H1934" s="1418"/>
      <c r="I1934" s="152"/>
      <c r="J1934" s="153"/>
      <c r="K1934" s="1418"/>
      <c r="L1934" s="281">
        <f t="shared" ref="L1934:L1939" si="463">I1934+J1934+K1934</f>
        <v>0</v>
      </c>
      <c r="M1934" s="12" t="str">
        <f t="shared" si="460"/>
        <v/>
      </c>
      <c r="N1934" s="13"/>
    </row>
    <row r="1935" spans="1:14" hidden="1">
      <c r="A1935" s="23">
        <v>375</v>
      </c>
      <c r="B1935" s="362"/>
      <c r="C1935" s="293">
        <v>4202</v>
      </c>
      <c r="D1935" s="363" t="s">
        <v>238</v>
      </c>
      <c r="E1935" s="295">
        <f t="shared" si="462"/>
        <v>0</v>
      </c>
      <c r="F1935" s="158"/>
      <c r="G1935" s="159"/>
      <c r="H1935" s="1420"/>
      <c r="I1935" s="158"/>
      <c r="J1935" s="159"/>
      <c r="K1935" s="1420"/>
      <c r="L1935" s="295">
        <f t="shared" si="463"/>
        <v>0</v>
      </c>
      <c r="M1935" s="12" t="str">
        <f t="shared" si="460"/>
        <v/>
      </c>
      <c r="N1935" s="13"/>
    </row>
    <row r="1936" spans="1:14" hidden="1">
      <c r="A1936" s="23">
        <v>380</v>
      </c>
      <c r="B1936" s="362"/>
      <c r="C1936" s="293">
        <v>4214</v>
      </c>
      <c r="D1936" s="363" t="s">
        <v>239</v>
      </c>
      <c r="E1936" s="295">
        <f t="shared" si="462"/>
        <v>0</v>
      </c>
      <c r="F1936" s="158"/>
      <c r="G1936" s="159"/>
      <c r="H1936" s="1420"/>
      <c r="I1936" s="158"/>
      <c r="J1936" s="159"/>
      <c r="K1936" s="1420"/>
      <c r="L1936" s="295">
        <f t="shared" si="463"/>
        <v>0</v>
      </c>
      <c r="M1936" s="12" t="str">
        <f t="shared" si="460"/>
        <v/>
      </c>
      <c r="N1936" s="13"/>
    </row>
    <row r="1937" spans="1:14" hidden="1">
      <c r="A1937" s="23">
        <v>385</v>
      </c>
      <c r="B1937" s="362"/>
      <c r="C1937" s="293">
        <v>4217</v>
      </c>
      <c r="D1937" s="363" t="s">
        <v>240</v>
      </c>
      <c r="E1937" s="295">
        <f t="shared" si="462"/>
        <v>0</v>
      </c>
      <c r="F1937" s="158"/>
      <c r="G1937" s="159"/>
      <c r="H1937" s="1420"/>
      <c r="I1937" s="158"/>
      <c r="J1937" s="159"/>
      <c r="K1937" s="1420"/>
      <c r="L1937" s="295">
        <f t="shared" si="463"/>
        <v>0</v>
      </c>
      <c r="M1937" s="12" t="str">
        <f t="shared" si="460"/>
        <v/>
      </c>
      <c r="N1937" s="13"/>
    </row>
    <row r="1938" spans="1:14" hidden="1">
      <c r="A1938" s="23">
        <v>390</v>
      </c>
      <c r="B1938" s="362"/>
      <c r="C1938" s="293">
        <v>4218</v>
      </c>
      <c r="D1938" s="294" t="s">
        <v>241</v>
      </c>
      <c r="E1938" s="295">
        <f t="shared" si="462"/>
        <v>0</v>
      </c>
      <c r="F1938" s="158"/>
      <c r="G1938" s="159"/>
      <c r="H1938" s="1420"/>
      <c r="I1938" s="158"/>
      <c r="J1938" s="159"/>
      <c r="K1938" s="1420"/>
      <c r="L1938" s="295">
        <f t="shared" si="463"/>
        <v>0</v>
      </c>
      <c r="M1938" s="12" t="str">
        <f t="shared" si="460"/>
        <v/>
      </c>
      <c r="N1938" s="13"/>
    </row>
    <row r="1939" spans="1:14" hidden="1">
      <c r="A1939" s="23">
        <v>390</v>
      </c>
      <c r="B1939" s="362"/>
      <c r="C1939" s="285">
        <v>4219</v>
      </c>
      <c r="D1939" s="343" t="s">
        <v>242</v>
      </c>
      <c r="E1939" s="287">
        <f t="shared" si="462"/>
        <v>0</v>
      </c>
      <c r="F1939" s="173"/>
      <c r="G1939" s="174"/>
      <c r="H1939" s="1421"/>
      <c r="I1939" s="173"/>
      <c r="J1939" s="174"/>
      <c r="K1939" s="1421"/>
      <c r="L1939" s="287">
        <f t="shared" si="463"/>
        <v>0</v>
      </c>
      <c r="M1939" s="12" t="str">
        <f t="shared" si="460"/>
        <v/>
      </c>
      <c r="N1939" s="13"/>
    </row>
    <row r="1940" spans="1:14" hidden="1">
      <c r="A1940" s="23">
        <v>395</v>
      </c>
      <c r="B1940" s="272">
        <v>4300</v>
      </c>
      <c r="C1940" s="1856" t="s">
        <v>1661</v>
      </c>
      <c r="D1940" s="1857"/>
      <c r="E1940" s="310">
        <f t="shared" ref="E1940:L1940" si="464">SUM(E1941:E1943)</f>
        <v>0</v>
      </c>
      <c r="F1940" s="274">
        <f t="shared" si="464"/>
        <v>0</v>
      </c>
      <c r="G1940" s="275">
        <f t="shared" si="464"/>
        <v>0</v>
      </c>
      <c r="H1940" s="276">
        <f>SUM(H1941:H1943)</f>
        <v>0</v>
      </c>
      <c r="I1940" s="274">
        <f t="shared" si="464"/>
        <v>0</v>
      </c>
      <c r="J1940" s="275">
        <f t="shared" si="464"/>
        <v>0</v>
      </c>
      <c r="K1940" s="276">
        <f t="shared" si="464"/>
        <v>0</v>
      </c>
      <c r="L1940" s="310">
        <f t="shared" si="464"/>
        <v>0</v>
      </c>
      <c r="M1940" s="12" t="str">
        <f t="shared" si="460"/>
        <v/>
      </c>
      <c r="N1940" s="13"/>
    </row>
    <row r="1941" spans="1:14" hidden="1">
      <c r="A1941" s="18">
        <v>397</v>
      </c>
      <c r="B1941" s="362"/>
      <c r="C1941" s="279">
        <v>4301</v>
      </c>
      <c r="D1941" s="311" t="s">
        <v>243</v>
      </c>
      <c r="E1941" s="281">
        <f t="shared" ref="E1941:E1946" si="465">F1941+G1941+H1941</f>
        <v>0</v>
      </c>
      <c r="F1941" s="152"/>
      <c r="G1941" s="153"/>
      <c r="H1941" s="1418"/>
      <c r="I1941" s="152"/>
      <c r="J1941" s="153"/>
      <c r="K1941" s="1418"/>
      <c r="L1941" s="281">
        <f t="shared" ref="L1941:L1946" si="466">I1941+J1941+K1941</f>
        <v>0</v>
      </c>
      <c r="M1941" s="12" t="str">
        <f t="shared" si="460"/>
        <v/>
      </c>
      <c r="N1941" s="13"/>
    </row>
    <row r="1942" spans="1:14" hidden="1">
      <c r="A1942" s="14">
        <v>398</v>
      </c>
      <c r="B1942" s="362"/>
      <c r="C1942" s="293">
        <v>4302</v>
      </c>
      <c r="D1942" s="363" t="s">
        <v>244</v>
      </c>
      <c r="E1942" s="295">
        <f t="shared" si="465"/>
        <v>0</v>
      </c>
      <c r="F1942" s="158"/>
      <c r="G1942" s="159"/>
      <c r="H1942" s="1420"/>
      <c r="I1942" s="158"/>
      <c r="J1942" s="159"/>
      <c r="K1942" s="1420"/>
      <c r="L1942" s="295">
        <f t="shared" si="466"/>
        <v>0</v>
      </c>
      <c r="M1942" s="12" t="str">
        <f t="shared" si="460"/>
        <v/>
      </c>
      <c r="N1942" s="13"/>
    </row>
    <row r="1943" spans="1:14" hidden="1">
      <c r="A1943" s="14">
        <v>399</v>
      </c>
      <c r="B1943" s="362"/>
      <c r="C1943" s="285">
        <v>4309</v>
      </c>
      <c r="D1943" s="301" t="s">
        <v>245</v>
      </c>
      <c r="E1943" s="287">
        <f t="shared" si="465"/>
        <v>0</v>
      </c>
      <c r="F1943" s="173"/>
      <c r="G1943" s="174"/>
      <c r="H1943" s="1421"/>
      <c r="I1943" s="173"/>
      <c r="J1943" s="174"/>
      <c r="K1943" s="1421"/>
      <c r="L1943" s="287">
        <f t="shared" si="466"/>
        <v>0</v>
      </c>
      <c r="M1943" s="12" t="str">
        <f t="shared" si="460"/>
        <v/>
      </c>
      <c r="N1943" s="13"/>
    </row>
    <row r="1944" spans="1:14" hidden="1">
      <c r="A1944" s="14">
        <v>400</v>
      </c>
      <c r="B1944" s="272">
        <v>4400</v>
      </c>
      <c r="C1944" s="1856" t="s">
        <v>1658</v>
      </c>
      <c r="D1944" s="1857"/>
      <c r="E1944" s="310">
        <f t="shared" si="465"/>
        <v>0</v>
      </c>
      <c r="F1944" s="1422"/>
      <c r="G1944" s="1423"/>
      <c r="H1944" s="1424"/>
      <c r="I1944" s="1422"/>
      <c r="J1944" s="1423"/>
      <c r="K1944" s="1424"/>
      <c r="L1944" s="310">
        <f t="shared" si="466"/>
        <v>0</v>
      </c>
      <c r="M1944" s="12" t="str">
        <f t="shared" si="460"/>
        <v/>
      </c>
      <c r="N1944" s="13"/>
    </row>
    <row r="1945" spans="1:14" hidden="1">
      <c r="A1945" s="14">
        <v>401</v>
      </c>
      <c r="B1945" s="272">
        <v>4500</v>
      </c>
      <c r="C1945" s="1856" t="s">
        <v>1659</v>
      </c>
      <c r="D1945" s="1857"/>
      <c r="E1945" s="310">
        <f t="shared" si="465"/>
        <v>0</v>
      </c>
      <c r="F1945" s="1422"/>
      <c r="G1945" s="1423"/>
      <c r="H1945" s="1424"/>
      <c r="I1945" s="1422"/>
      <c r="J1945" s="1423"/>
      <c r="K1945" s="1424"/>
      <c r="L1945" s="310">
        <f t="shared" si="466"/>
        <v>0</v>
      </c>
      <c r="M1945" s="12" t="str">
        <f t="shared" si="460"/>
        <v/>
      </c>
      <c r="N1945" s="13"/>
    </row>
    <row r="1946" spans="1:14" hidden="1">
      <c r="A1946" s="40">
        <v>404</v>
      </c>
      <c r="B1946" s="272">
        <v>4600</v>
      </c>
      <c r="C1946" s="1862" t="s">
        <v>246</v>
      </c>
      <c r="D1946" s="1863"/>
      <c r="E1946" s="310">
        <f t="shared" si="465"/>
        <v>0</v>
      </c>
      <c r="F1946" s="1422"/>
      <c r="G1946" s="1423"/>
      <c r="H1946" s="1424"/>
      <c r="I1946" s="1422"/>
      <c r="J1946" s="1423"/>
      <c r="K1946" s="1424"/>
      <c r="L1946" s="310">
        <f t="shared" si="466"/>
        <v>0</v>
      </c>
      <c r="M1946" s="12" t="str">
        <f t="shared" si="460"/>
        <v/>
      </c>
      <c r="N1946" s="13"/>
    </row>
    <row r="1947" spans="1:14" hidden="1">
      <c r="A1947" s="40">
        <v>404</v>
      </c>
      <c r="B1947" s="272">
        <v>4900</v>
      </c>
      <c r="C1947" s="1856" t="s">
        <v>273</v>
      </c>
      <c r="D1947" s="1857"/>
      <c r="E1947" s="310">
        <f t="shared" ref="E1947:L1947" si="467">+E1948+E1949</f>
        <v>0</v>
      </c>
      <c r="F1947" s="274">
        <f t="shared" si="467"/>
        <v>0</v>
      </c>
      <c r="G1947" s="275">
        <f t="shared" si="467"/>
        <v>0</v>
      </c>
      <c r="H1947" s="276">
        <f>+H1948+H1949</f>
        <v>0</v>
      </c>
      <c r="I1947" s="274">
        <f t="shared" si="467"/>
        <v>0</v>
      </c>
      <c r="J1947" s="275">
        <f t="shared" si="467"/>
        <v>0</v>
      </c>
      <c r="K1947" s="276">
        <f t="shared" si="467"/>
        <v>0</v>
      </c>
      <c r="L1947" s="310">
        <f t="shared" si="467"/>
        <v>0</v>
      </c>
      <c r="M1947" s="12" t="str">
        <f t="shared" si="460"/>
        <v/>
      </c>
      <c r="N1947" s="13"/>
    </row>
    <row r="1948" spans="1:14" hidden="1">
      <c r="A1948" s="22">
        <v>440</v>
      </c>
      <c r="B1948" s="362"/>
      <c r="C1948" s="279">
        <v>4901</v>
      </c>
      <c r="D1948" s="364" t="s">
        <v>274</v>
      </c>
      <c r="E1948" s="281">
        <f>F1948+G1948+H1948</f>
        <v>0</v>
      </c>
      <c r="F1948" s="152"/>
      <c r="G1948" s="153"/>
      <c r="H1948" s="1418"/>
      <c r="I1948" s="152"/>
      <c r="J1948" s="153"/>
      <c r="K1948" s="1418"/>
      <c r="L1948" s="281">
        <f>I1948+J1948+K1948</f>
        <v>0</v>
      </c>
      <c r="M1948" s="12" t="str">
        <f t="shared" si="460"/>
        <v/>
      </c>
      <c r="N1948" s="13"/>
    </row>
    <row r="1949" spans="1:14" hidden="1">
      <c r="A1949" s="22">
        <v>450</v>
      </c>
      <c r="B1949" s="362"/>
      <c r="C1949" s="285">
        <v>4902</v>
      </c>
      <c r="D1949" s="301" t="s">
        <v>275</v>
      </c>
      <c r="E1949" s="287">
        <f>F1949+G1949+H1949</f>
        <v>0</v>
      </c>
      <c r="F1949" s="173"/>
      <c r="G1949" s="174"/>
      <c r="H1949" s="1421"/>
      <c r="I1949" s="173"/>
      <c r="J1949" s="174"/>
      <c r="K1949" s="1421"/>
      <c r="L1949" s="287">
        <f>I1949+J1949+K1949</f>
        <v>0</v>
      </c>
      <c r="M1949" s="12" t="str">
        <f t="shared" si="460"/>
        <v/>
      </c>
      <c r="N1949" s="13"/>
    </row>
    <row r="1950" spans="1:14" hidden="1">
      <c r="A1950" s="22">
        <v>495</v>
      </c>
      <c r="B1950" s="365">
        <v>5100</v>
      </c>
      <c r="C1950" s="1854" t="s">
        <v>247</v>
      </c>
      <c r="D1950" s="1855"/>
      <c r="E1950" s="310">
        <f>F1950+G1950+H1950</f>
        <v>0</v>
      </c>
      <c r="F1950" s="1422"/>
      <c r="G1950" s="1423"/>
      <c r="H1950" s="1424"/>
      <c r="I1950" s="1422"/>
      <c r="J1950" s="1423"/>
      <c r="K1950" s="1424"/>
      <c r="L1950" s="310">
        <f>I1950+J1950+K1950</f>
        <v>0</v>
      </c>
      <c r="M1950" s="12" t="str">
        <f t="shared" si="460"/>
        <v/>
      </c>
      <c r="N1950" s="13"/>
    </row>
    <row r="1951" spans="1:14" hidden="1">
      <c r="A1951" s="23">
        <v>500</v>
      </c>
      <c r="B1951" s="365">
        <v>5200</v>
      </c>
      <c r="C1951" s="1854" t="s">
        <v>248</v>
      </c>
      <c r="D1951" s="1855"/>
      <c r="E1951" s="310">
        <f t="shared" ref="E1951:L1951" si="468">SUM(E1952:E1958)</f>
        <v>0</v>
      </c>
      <c r="F1951" s="274">
        <f t="shared" si="468"/>
        <v>0</v>
      </c>
      <c r="G1951" s="275">
        <f t="shared" si="468"/>
        <v>0</v>
      </c>
      <c r="H1951" s="276">
        <f>SUM(H1952:H1958)</f>
        <v>0</v>
      </c>
      <c r="I1951" s="274">
        <f t="shared" si="468"/>
        <v>0</v>
      </c>
      <c r="J1951" s="275">
        <f t="shared" si="468"/>
        <v>0</v>
      </c>
      <c r="K1951" s="276">
        <f t="shared" si="468"/>
        <v>0</v>
      </c>
      <c r="L1951" s="310">
        <f t="shared" si="468"/>
        <v>0</v>
      </c>
      <c r="M1951" s="12" t="str">
        <f t="shared" si="460"/>
        <v/>
      </c>
      <c r="N1951" s="13"/>
    </row>
    <row r="1952" spans="1:14" hidden="1">
      <c r="A1952" s="23">
        <v>505</v>
      </c>
      <c r="B1952" s="366"/>
      <c r="C1952" s="367">
        <v>5201</v>
      </c>
      <c r="D1952" s="368" t="s">
        <v>249</v>
      </c>
      <c r="E1952" s="281">
        <f t="shared" ref="E1952:E1958" si="469">F1952+G1952+H1952</f>
        <v>0</v>
      </c>
      <c r="F1952" s="152"/>
      <c r="G1952" s="153"/>
      <c r="H1952" s="1418"/>
      <c r="I1952" s="152"/>
      <c r="J1952" s="153"/>
      <c r="K1952" s="1418"/>
      <c r="L1952" s="281">
        <f t="shared" ref="L1952:L1958" si="470">I1952+J1952+K1952</f>
        <v>0</v>
      </c>
      <c r="M1952" s="12" t="str">
        <f t="shared" si="460"/>
        <v/>
      </c>
      <c r="N1952" s="13"/>
    </row>
    <row r="1953" spans="1:14" hidden="1">
      <c r="A1953" s="23">
        <v>510</v>
      </c>
      <c r="B1953" s="366"/>
      <c r="C1953" s="369">
        <v>5202</v>
      </c>
      <c r="D1953" s="370" t="s">
        <v>250</v>
      </c>
      <c r="E1953" s="295">
        <f t="shared" si="469"/>
        <v>0</v>
      </c>
      <c r="F1953" s="158"/>
      <c r="G1953" s="159"/>
      <c r="H1953" s="1420"/>
      <c r="I1953" s="158"/>
      <c r="J1953" s="159"/>
      <c r="K1953" s="1420"/>
      <c r="L1953" s="295">
        <f t="shared" si="470"/>
        <v>0</v>
      </c>
      <c r="M1953" s="12" t="str">
        <f t="shared" si="460"/>
        <v/>
      </c>
      <c r="N1953" s="13"/>
    </row>
    <row r="1954" spans="1:14" hidden="1">
      <c r="A1954" s="23">
        <v>515</v>
      </c>
      <c r="B1954" s="366"/>
      <c r="C1954" s="369">
        <v>5203</v>
      </c>
      <c r="D1954" s="370" t="s">
        <v>618</v>
      </c>
      <c r="E1954" s="295">
        <f t="shared" si="469"/>
        <v>0</v>
      </c>
      <c r="F1954" s="158"/>
      <c r="G1954" s="159"/>
      <c r="H1954" s="1420"/>
      <c r="I1954" s="158"/>
      <c r="J1954" s="159"/>
      <c r="K1954" s="1420"/>
      <c r="L1954" s="295">
        <f t="shared" si="470"/>
        <v>0</v>
      </c>
      <c r="M1954" s="12" t="str">
        <f t="shared" si="460"/>
        <v/>
      </c>
      <c r="N1954" s="13"/>
    </row>
    <row r="1955" spans="1:14" hidden="1">
      <c r="A1955" s="23">
        <v>520</v>
      </c>
      <c r="B1955" s="366"/>
      <c r="C1955" s="369">
        <v>5204</v>
      </c>
      <c r="D1955" s="370" t="s">
        <v>619</v>
      </c>
      <c r="E1955" s="295">
        <f t="shared" si="469"/>
        <v>0</v>
      </c>
      <c r="F1955" s="158"/>
      <c r="G1955" s="159"/>
      <c r="H1955" s="1420"/>
      <c r="I1955" s="158"/>
      <c r="J1955" s="159"/>
      <c r="K1955" s="1420"/>
      <c r="L1955" s="295">
        <f t="shared" si="470"/>
        <v>0</v>
      </c>
      <c r="M1955" s="12" t="str">
        <f t="shared" si="460"/>
        <v/>
      </c>
      <c r="N1955" s="13"/>
    </row>
    <row r="1956" spans="1:14" hidden="1">
      <c r="A1956" s="23">
        <v>525</v>
      </c>
      <c r="B1956" s="366"/>
      <c r="C1956" s="369">
        <v>5205</v>
      </c>
      <c r="D1956" s="370" t="s">
        <v>620</v>
      </c>
      <c r="E1956" s="295">
        <f t="shared" si="469"/>
        <v>0</v>
      </c>
      <c r="F1956" s="158"/>
      <c r="G1956" s="159"/>
      <c r="H1956" s="1420"/>
      <c r="I1956" s="158"/>
      <c r="J1956" s="159"/>
      <c r="K1956" s="1420"/>
      <c r="L1956" s="295">
        <f t="shared" si="470"/>
        <v>0</v>
      </c>
      <c r="M1956" s="12" t="str">
        <f t="shared" si="460"/>
        <v/>
      </c>
      <c r="N1956" s="13"/>
    </row>
    <row r="1957" spans="1:14" hidden="1">
      <c r="A1957" s="22">
        <v>635</v>
      </c>
      <c r="B1957" s="366"/>
      <c r="C1957" s="369">
        <v>5206</v>
      </c>
      <c r="D1957" s="370" t="s">
        <v>621</v>
      </c>
      <c r="E1957" s="295">
        <f t="shared" si="469"/>
        <v>0</v>
      </c>
      <c r="F1957" s="158"/>
      <c r="G1957" s="159"/>
      <c r="H1957" s="1420"/>
      <c r="I1957" s="158"/>
      <c r="J1957" s="159"/>
      <c r="K1957" s="1420"/>
      <c r="L1957" s="295">
        <f t="shared" si="470"/>
        <v>0</v>
      </c>
      <c r="M1957" s="12" t="str">
        <f t="shared" si="460"/>
        <v/>
      </c>
      <c r="N1957" s="13"/>
    </row>
    <row r="1958" spans="1:14" hidden="1">
      <c r="A1958" s="23">
        <v>640</v>
      </c>
      <c r="B1958" s="366"/>
      <c r="C1958" s="371">
        <v>5219</v>
      </c>
      <c r="D1958" s="372" t="s">
        <v>622</v>
      </c>
      <c r="E1958" s="287">
        <f t="shared" si="469"/>
        <v>0</v>
      </c>
      <c r="F1958" s="173"/>
      <c r="G1958" s="174"/>
      <c r="H1958" s="1421"/>
      <c r="I1958" s="173"/>
      <c r="J1958" s="174"/>
      <c r="K1958" s="1421"/>
      <c r="L1958" s="287">
        <f t="shared" si="470"/>
        <v>0</v>
      </c>
      <c r="M1958" s="12" t="str">
        <f t="shared" si="460"/>
        <v/>
      </c>
      <c r="N1958" s="13"/>
    </row>
    <row r="1959" spans="1:14" hidden="1">
      <c r="A1959" s="23">
        <v>645</v>
      </c>
      <c r="B1959" s="365">
        <v>5300</v>
      </c>
      <c r="C1959" s="1854" t="s">
        <v>623</v>
      </c>
      <c r="D1959" s="1855"/>
      <c r="E1959" s="310">
        <f t="shared" ref="E1959:L1959" si="471">SUM(E1960:E1961)</f>
        <v>0</v>
      </c>
      <c r="F1959" s="274">
        <f t="shared" si="471"/>
        <v>0</v>
      </c>
      <c r="G1959" s="275">
        <f t="shared" si="471"/>
        <v>0</v>
      </c>
      <c r="H1959" s="276">
        <f>SUM(H1960:H1961)</f>
        <v>0</v>
      </c>
      <c r="I1959" s="274">
        <f t="shared" si="471"/>
        <v>0</v>
      </c>
      <c r="J1959" s="275">
        <f t="shared" si="471"/>
        <v>0</v>
      </c>
      <c r="K1959" s="276">
        <f t="shared" si="471"/>
        <v>0</v>
      </c>
      <c r="L1959" s="310">
        <f t="shared" si="471"/>
        <v>0</v>
      </c>
      <c r="M1959" s="12" t="str">
        <f t="shared" si="460"/>
        <v/>
      </c>
      <c r="N1959" s="13"/>
    </row>
    <row r="1960" spans="1:14" hidden="1">
      <c r="A1960" s="23">
        <v>650</v>
      </c>
      <c r="B1960" s="366"/>
      <c r="C1960" s="367">
        <v>5301</v>
      </c>
      <c r="D1960" s="368" t="s">
        <v>307</v>
      </c>
      <c r="E1960" s="281">
        <f>F1960+G1960+H1960</f>
        <v>0</v>
      </c>
      <c r="F1960" s="152"/>
      <c r="G1960" s="153"/>
      <c r="H1960" s="1418"/>
      <c r="I1960" s="152"/>
      <c r="J1960" s="153"/>
      <c r="K1960" s="1418"/>
      <c r="L1960" s="281">
        <f>I1960+J1960+K1960</f>
        <v>0</v>
      </c>
      <c r="M1960" s="12" t="str">
        <f t="shared" si="460"/>
        <v/>
      </c>
      <c r="N1960" s="13"/>
    </row>
    <row r="1961" spans="1:14" hidden="1">
      <c r="A1961" s="22">
        <v>655</v>
      </c>
      <c r="B1961" s="366"/>
      <c r="C1961" s="371">
        <v>5309</v>
      </c>
      <c r="D1961" s="372" t="s">
        <v>624</v>
      </c>
      <c r="E1961" s="287">
        <f>F1961+G1961+H1961</f>
        <v>0</v>
      </c>
      <c r="F1961" s="173"/>
      <c r="G1961" s="174"/>
      <c r="H1961" s="1421"/>
      <c r="I1961" s="173"/>
      <c r="J1961" s="174"/>
      <c r="K1961" s="1421"/>
      <c r="L1961" s="287">
        <f>I1961+J1961+K1961</f>
        <v>0</v>
      </c>
      <c r="M1961" s="12" t="str">
        <f t="shared" si="460"/>
        <v/>
      </c>
      <c r="N1961" s="13"/>
    </row>
    <row r="1962" spans="1:14" hidden="1">
      <c r="A1962" s="22">
        <v>665</v>
      </c>
      <c r="B1962" s="365">
        <v>5400</v>
      </c>
      <c r="C1962" s="1854" t="s">
        <v>685</v>
      </c>
      <c r="D1962" s="1855"/>
      <c r="E1962" s="310">
        <f>F1962+G1962+H1962</f>
        <v>0</v>
      </c>
      <c r="F1962" s="1422"/>
      <c r="G1962" s="1423"/>
      <c r="H1962" s="1424"/>
      <c r="I1962" s="1422"/>
      <c r="J1962" s="1423"/>
      <c r="K1962" s="1424"/>
      <c r="L1962" s="310">
        <f>I1962+J1962+K1962</f>
        <v>0</v>
      </c>
      <c r="M1962" s="12" t="str">
        <f t="shared" si="460"/>
        <v/>
      </c>
      <c r="N1962" s="13"/>
    </row>
    <row r="1963" spans="1:14" hidden="1">
      <c r="A1963" s="22">
        <v>675</v>
      </c>
      <c r="B1963" s="272">
        <v>5500</v>
      </c>
      <c r="C1963" s="1856" t="s">
        <v>686</v>
      </c>
      <c r="D1963" s="1857"/>
      <c r="E1963" s="310">
        <f t="shared" ref="E1963:L1963" si="472">SUM(E1964:E1967)</f>
        <v>0</v>
      </c>
      <c r="F1963" s="274">
        <f t="shared" si="472"/>
        <v>0</v>
      </c>
      <c r="G1963" s="275">
        <f t="shared" si="472"/>
        <v>0</v>
      </c>
      <c r="H1963" s="276">
        <f>SUM(H1964:H1967)</f>
        <v>0</v>
      </c>
      <c r="I1963" s="274">
        <f t="shared" si="472"/>
        <v>0</v>
      </c>
      <c r="J1963" s="275">
        <f t="shared" si="472"/>
        <v>0</v>
      </c>
      <c r="K1963" s="276">
        <f t="shared" si="472"/>
        <v>0</v>
      </c>
      <c r="L1963" s="310">
        <f t="shared" si="472"/>
        <v>0</v>
      </c>
      <c r="M1963" s="12" t="str">
        <f t="shared" si="460"/>
        <v/>
      </c>
      <c r="N1963" s="13"/>
    </row>
    <row r="1964" spans="1:14" hidden="1">
      <c r="A1964" s="22">
        <v>685</v>
      </c>
      <c r="B1964" s="362"/>
      <c r="C1964" s="279">
        <v>5501</v>
      </c>
      <c r="D1964" s="311" t="s">
        <v>687</v>
      </c>
      <c r="E1964" s="281">
        <f>F1964+G1964+H1964</f>
        <v>0</v>
      </c>
      <c r="F1964" s="152"/>
      <c r="G1964" s="153"/>
      <c r="H1964" s="1418"/>
      <c r="I1964" s="152"/>
      <c r="J1964" s="153"/>
      <c r="K1964" s="1418"/>
      <c r="L1964" s="281">
        <f>I1964+J1964+K1964</f>
        <v>0</v>
      </c>
      <c r="M1964" s="12" t="str">
        <f t="shared" si="460"/>
        <v/>
      </c>
      <c r="N1964" s="13"/>
    </row>
    <row r="1965" spans="1:14" hidden="1">
      <c r="A1965" s="23">
        <v>690</v>
      </c>
      <c r="B1965" s="362"/>
      <c r="C1965" s="293">
        <v>5502</v>
      </c>
      <c r="D1965" s="294" t="s">
        <v>688</v>
      </c>
      <c r="E1965" s="295">
        <f>F1965+G1965+H1965</f>
        <v>0</v>
      </c>
      <c r="F1965" s="158"/>
      <c r="G1965" s="159"/>
      <c r="H1965" s="1420"/>
      <c r="I1965" s="158"/>
      <c r="J1965" s="159"/>
      <c r="K1965" s="1420"/>
      <c r="L1965" s="295">
        <f>I1965+J1965+K1965</f>
        <v>0</v>
      </c>
      <c r="M1965" s="12" t="str">
        <f t="shared" si="460"/>
        <v/>
      </c>
      <c r="N1965" s="13"/>
    </row>
    <row r="1966" spans="1:14" hidden="1">
      <c r="A1966" s="23">
        <v>695</v>
      </c>
      <c r="B1966" s="362"/>
      <c r="C1966" s="293">
        <v>5503</v>
      </c>
      <c r="D1966" s="363" t="s">
        <v>689</v>
      </c>
      <c r="E1966" s="295">
        <f>F1966+G1966+H1966</f>
        <v>0</v>
      </c>
      <c r="F1966" s="158"/>
      <c r="G1966" s="159"/>
      <c r="H1966" s="1420"/>
      <c r="I1966" s="158"/>
      <c r="J1966" s="159"/>
      <c r="K1966" s="1420"/>
      <c r="L1966" s="295">
        <f>I1966+J1966+K1966</f>
        <v>0</v>
      </c>
      <c r="M1966" s="12" t="str">
        <f t="shared" si="460"/>
        <v/>
      </c>
      <c r="N1966" s="13"/>
    </row>
    <row r="1967" spans="1:14" hidden="1">
      <c r="A1967" s="22">
        <v>700</v>
      </c>
      <c r="B1967" s="362"/>
      <c r="C1967" s="285">
        <v>5504</v>
      </c>
      <c r="D1967" s="339" t="s">
        <v>690</v>
      </c>
      <c r="E1967" s="287">
        <f>F1967+G1967+H1967</f>
        <v>0</v>
      </c>
      <c r="F1967" s="173"/>
      <c r="G1967" s="174"/>
      <c r="H1967" s="1421"/>
      <c r="I1967" s="173"/>
      <c r="J1967" s="174"/>
      <c r="K1967" s="1421"/>
      <c r="L1967" s="287">
        <f>I1967+J1967+K1967</f>
        <v>0</v>
      </c>
      <c r="M1967" s="12" t="str">
        <f t="shared" si="460"/>
        <v/>
      </c>
      <c r="N1967" s="13"/>
    </row>
    <row r="1968" spans="1:14" hidden="1">
      <c r="A1968" s="22">
        <v>710</v>
      </c>
      <c r="B1968" s="365">
        <v>5700</v>
      </c>
      <c r="C1968" s="1858" t="s">
        <v>914</v>
      </c>
      <c r="D1968" s="1859"/>
      <c r="E1968" s="310">
        <f>SUM(E1969:E1971)</f>
        <v>0</v>
      </c>
      <c r="F1968" s="1471">
        <v>0</v>
      </c>
      <c r="G1968" s="1471">
        <v>0</v>
      </c>
      <c r="H1968" s="1471">
        <v>0</v>
      </c>
      <c r="I1968" s="1471">
        <v>0</v>
      </c>
      <c r="J1968" s="1471">
        <v>0</v>
      </c>
      <c r="K1968" s="1471">
        <v>0</v>
      </c>
      <c r="L1968" s="310">
        <f>SUM(L1969:L1971)</f>
        <v>0</v>
      </c>
      <c r="M1968" s="12" t="str">
        <f t="shared" si="460"/>
        <v/>
      </c>
      <c r="N1968" s="13"/>
    </row>
    <row r="1969" spans="1:14" hidden="1">
      <c r="A1969" s="23">
        <v>715</v>
      </c>
      <c r="B1969" s="366"/>
      <c r="C1969" s="367">
        <v>5701</v>
      </c>
      <c r="D1969" s="368" t="s">
        <v>691</v>
      </c>
      <c r="E1969" s="281">
        <f>F1969+G1969+H1969</f>
        <v>0</v>
      </c>
      <c r="F1969" s="1472">
        <v>0</v>
      </c>
      <c r="G1969" s="1472">
        <v>0</v>
      </c>
      <c r="H1969" s="1473">
        <v>0</v>
      </c>
      <c r="I1969" s="1771">
        <v>0</v>
      </c>
      <c r="J1969" s="1472">
        <v>0</v>
      </c>
      <c r="K1969" s="1472">
        <v>0</v>
      </c>
      <c r="L1969" s="281">
        <f>I1969+J1969+K1969</f>
        <v>0</v>
      </c>
      <c r="M1969" s="12" t="str">
        <f t="shared" si="460"/>
        <v/>
      </c>
      <c r="N1969" s="13"/>
    </row>
    <row r="1970" spans="1:14" hidden="1">
      <c r="A1970" s="23">
        <v>720</v>
      </c>
      <c r="B1970" s="366"/>
      <c r="C1970" s="373">
        <v>5702</v>
      </c>
      <c r="D1970" s="374" t="s">
        <v>692</v>
      </c>
      <c r="E1970" s="314">
        <f>F1970+G1970+H1970</f>
        <v>0</v>
      </c>
      <c r="F1970" s="1472">
        <v>0</v>
      </c>
      <c r="G1970" s="1472">
        <v>0</v>
      </c>
      <c r="H1970" s="1473">
        <v>0</v>
      </c>
      <c r="I1970" s="1771">
        <v>0</v>
      </c>
      <c r="J1970" s="1472">
        <v>0</v>
      </c>
      <c r="K1970" s="1472">
        <v>0</v>
      </c>
      <c r="L1970" s="314">
        <f>I1970+J1970+K1970</f>
        <v>0</v>
      </c>
      <c r="M1970" s="12" t="str">
        <f t="shared" si="460"/>
        <v/>
      </c>
      <c r="N1970" s="13"/>
    </row>
    <row r="1971" spans="1:14" hidden="1">
      <c r="A1971" s="23">
        <v>725</v>
      </c>
      <c r="B1971" s="292"/>
      <c r="C1971" s="375">
        <v>4071</v>
      </c>
      <c r="D1971" s="376" t="s">
        <v>693</v>
      </c>
      <c r="E1971" s="377">
        <f>F1971+G1971+H1971</f>
        <v>0</v>
      </c>
      <c r="F1971" s="1472">
        <v>0</v>
      </c>
      <c r="G1971" s="1472">
        <v>0</v>
      </c>
      <c r="H1971" s="1473">
        <v>0</v>
      </c>
      <c r="I1971" s="1771">
        <v>0</v>
      </c>
      <c r="J1971" s="1472">
        <v>0</v>
      </c>
      <c r="K1971" s="1472">
        <v>0</v>
      </c>
      <c r="L1971" s="377">
        <f>I1971+J1971+K1971</f>
        <v>0</v>
      </c>
      <c r="M1971" s="12" t="str">
        <f t="shared" si="460"/>
        <v/>
      </c>
      <c r="N1971" s="13"/>
    </row>
    <row r="1972" spans="1:14" hidden="1">
      <c r="A1972" s="23">
        <v>730</v>
      </c>
      <c r="B1972" s="582"/>
      <c r="C1972" s="1860" t="s">
        <v>694</v>
      </c>
      <c r="D1972" s="1861"/>
      <c r="E1972" s="1438"/>
      <c r="F1972" s="1438"/>
      <c r="G1972" s="1438"/>
      <c r="H1972" s="1438"/>
      <c r="I1972" s="1438"/>
      <c r="J1972" s="1438"/>
      <c r="K1972" s="1438"/>
      <c r="L1972" s="1439"/>
      <c r="M1972" s="12" t="str">
        <f t="shared" si="460"/>
        <v/>
      </c>
      <c r="N1972" s="13"/>
    </row>
    <row r="1973" spans="1:14" hidden="1">
      <c r="A1973" s="23">
        <v>735</v>
      </c>
      <c r="B1973" s="381">
        <v>98</v>
      </c>
      <c r="C1973" s="1860" t="s">
        <v>694</v>
      </c>
      <c r="D1973" s="1861"/>
      <c r="E1973" s="382">
        <f>F1973+G1973+H1973</f>
        <v>0</v>
      </c>
      <c r="F1973" s="1429"/>
      <c r="G1973" s="1430"/>
      <c r="H1973" s="1431"/>
      <c r="I1973" s="1461">
        <v>0</v>
      </c>
      <c r="J1973" s="1462">
        <v>0</v>
      </c>
      <c r="K1973" s="1463">
        <v>0</v>
      </c>
      <c r="L1973" s="382">
        <f>I1973+J1973+K1973</f>
        <v>0</v>
      </c>
      <c r="M1973" s="12" t="str">
        <f t="shared" si="460"/>
        <v/>
      </c>
      <c r="N1973" s="13"/>
    </row>
    <row r="1974" spans="1:14" hidden="1">
      <c r="A1974" s="23">
        <v>740</v>
      </c>
      <c r="B1974" s="1433"/>
      <c r="C1974" s="1434"/>
      <c r="D1974" s="1435"/>
      <c r="E1974" s="269"/>
      <c r="F1974" s="269"/>
      <c r="G1974" s="269"/>
      <c r="H1974" s="269"/>
      <c r="I1974" s="269"/>
      <c r="J1974" s="269"/>
      <c r="K1974" s="269"/>
      <c r="L1974" s="270"/>
      <c r="M1974" s="12" t="str">
        <f t="shared" si="460"/>
        <v/>
      </c>
      <c r="N1974" s="13"/>
    </row>
    <row r="1975" spans="1:14" hidden="1">
      <c r="A1975" s="23">
        <v>745</v>
      </c>
      <c r="B1975" s="1436"/>
      <c r="C1975" s="111"/>
      <c r="D1975" s="1437"/>
      <c r="E1975" s="218"/>
      <c r="F1975" s="218"/>
      <c r="G1975" s="218"/>
      <c r="H1975" s="218"/>
      <c r="I1975" s="218"/>
      <c r="J1975" s="218"/>
      <c r="K1975" s="218"/>
      <c r="L1975" s="389"/>
      <c r="M1975" s="12" t="str">
        <f t="shared" si="460"/>
        <v/>
      </c>
      <c r="N1975" s="13"/>
    </row>
    <row r="1976" spans="1:14" hidden="1">
      <c r="A1976" s="22">
        <v>750</v>
      </c>
      <c r="B1976" s="1436"/>
      <c r="C1976" s="111"/>
      <c r="D1976" s="1437"/>
      <c r="E1976" s="218"/>
      <c r="F1976" s="218"/>
      <c r="G1976" s="218"/>
      <c r="H1976" s="218"/>
      <c r="I1976" s="218"/>
      <c r="J1976" s="218"/>
      <c r="K1976" s="218"/>
      <c r="L1976" s="389"/>
      <c r="M1976" s="12" t="str">
        <f t="shared" si="460"/>
        <v/>
      </c>
      <c r="N1976" s="13"/>
    </row>
    <row r="1977" spans="1:14" ht="16.5" hidden="1" thickBot="1">
      <c r="A1977" s="23">
        <v>755</v>
      </c>
      <c r="B1977" s="1464"/>
      <c r="C1977" s="393" t="s">
        <v>741</v>
      </c>
      <c r="D1977" s="1432">
        <f>+B1977</f>
        <v>0</v>
      </c>
      <c r="E1977" s="395">
        <f t="shared" ref="E1977:L1977" si="473">SUM(E1862,E1865,E1871,E1879,E1880,E1898,E1902,E1908,E1911,E1912,E1913,E1914,E1915,E1924,E1930,E1931,E1932,E1933,E1940,E1944,E1945,E1946,E1947,E1950,E1951,E1959,E1962,E1963,E1968)+E1973</f>
        <v>0</v>
      </c>
      <c r="F1977" s="396">
        <f t="shared" si="473"/>
        <v>0</v>
      </c>
      <c r="G1977" s="397">
        <f t="shared" si="473"/>
        <v>0</v>
      </c>
      <c r="H1977" s="398">
        <f t="shared" si="473"/>
        <v>0</v>
      </c>
      <c r="I1977" s="396">
        <f t="shared" si="473"/>
        <v>0</v>
      </c>
      <c r="J1977" s="397">
        <f t="shared" si="473"/>
        <v>0</v>
      </c>
      <c r="K1977" s="398">
        <f t="shared" si="473"/>
        <v>0</v>
      </c>
      <c r="L1977" s="395">
        <f t="shared" si="473"/>
        <v>0</v>
      </c>
      <c r="M1977" s="12" t="str">
        <f>(IF($E1977&lt;&gt;0,$M$2,IF($L1977&lt;&gt;0,$M$2,"")))</f>
        <v/>
      </c>
      <c r="N1977" s="73" t="str">
        <f>LEFT(C1859,1)</f>
        <v>3</v>
      </c>
    </row>
    <row r="1978" spans="1:14" hidden="1">
      <c r="A1978" s="23">
        <v>760</v>
      </c>
      <c r="B1978" s="79" t="s">
        <v>120</v>
      </c>
      <c r="C1978" s="1"/>
      <c r="L1978" s="6"/>
      <c r="M1978" s="7" t="str">
        <f>(IF($E1977&lt;&gt;0,$M$2,IF($L1977&lt;&gt;0,$M$2,"")))</f>
        <v/>
      </c>
    </row>
    <row r="1979" spans="1:14" hidden="1">
      <c r="A1979" s="22">
        <v>765</v>
      </c>
      <c r="B1979" s="1367"/>
      <c r="C1979" s="1367"/>
      <c r="D1979" s="1368"/>
      <c r="E1979" s="1367"/>
      <c r="F1979" s="1367"/>
      <c r="G1979" s="1367"/>
      <c r="H1979" s="1367"/>
      <c r="I1979" s="1367"/>
      <c r="J1979" s="1367"/>
      <c r="K1979" s="1367"/>
      <c r="L1979" s="1369"/>
      <c r="M1979" s="7" t="str">
        <f>(IF($E1977&lt;&gt;0,$M$2,IF($L1977&lt;&gt;0,$M$2,"")))</f>
        <v/>
      </c>
    </row>
    <row r="1980" spans="1:14" ht="18.75" hidden="1">
      <c r="A1980" s="22">
        <v>775</v>
      </c>
      <c r="B1980" s="65"/>
      <c r="C1980" s="65"/>
      <c r="D1980" s="65"/>
      <c r="E1980" s="65"/>
      <c r="F1980" s="65"/>
      <c r="G1980" s="65"/>
      <c r="H1980" s="65"/>
      <c r="I1980" s="65"/>
      <c r="J1980" s="65"/>
      <c r="K1980" s="65"/>
      <c r="L1980" s="77"/>
      <c r="M1980" s="74" t="str">
        <f>(IF(E1975&lt;&gt;0,$G$2,IF(L1975&lt;&gt;0,$G$2,"")))</f>
        <v/>
      </c>
      <c r="N1980" s="65"/>
    </row>
    <row r="1981" spans="1:14" hidden="1">
      <c r="A1981" s="23">
        <v>780</v>
      </c>
      <c r="B1981" s="6"/>
      <c r="C1981" s="6"/>
      <c r="D1981" s="521"/>
      <c r="E1981" s="38"/>
      <c r="F1981" s="38"/>
      <c r="G1981" s="38"/>
      <c r="H1981" s="38"/>
      <c r="I1981" s="38"/>
      <c r="J1981" s="38"/>
      <c r="K1981" s="38"/>
      <c r="L1981" s="38"/>
      <c r="M1981" s="7" t="str">
        <f>(IF($E2114&lt;&gt;0,$M$2,IF($L2114&lt;&gt;0,$M$2,"")))</f>
        <v/>
      </c>
    </row>
    <row r="1982" spans="1:14" hidden="1">
      <c r="A1982" s="23">
        <v>785</v>
      </c>
      <c r="B1982" s="6"/>
      <c r="C1982" s="1365"/>
      <c r="D1982" s="1366"/>
      <c r="E1982" s="38"/>
      <c r="F1982" s="38"/>
      <c r="G1982" s="38"/>
      <c r="H1982" s="38"/>
      <c r="I1982" s="38"/>
      <c r="J1982" s="38"/>
      <c r="K1982" s="38"/>
      <c r="L1982" s="38"/>
      <c r="M1982" s="7" t="str">
        <f>(IF($E2114&lt;&gt;0,$M$2,IF($L2114&lt;&gt;0,$M$2,"")))</f>
        <v/>
      </c>
    </row>
    <row r="1983" spans="1:14" hidden="1">
      <c r="A1983" s="23">
        <v>790</v>
      </c>
      <c r="B1983" s="1870" t="str">
        <f>$B$7</f>
        <v>ОТЧЕТНИ ДАННИ ПО ЕБК ЗА ИЗПЪЛНЕНИЕТО НА БЮДЖЕТА</v>
      </c>
      <c r="C1983" s="1871"/>
      <c r="D1983" s="1871"/>
      <c r="E1983" s="242"/>
      <c r="F1983" s="242"/>
      <c r="G1983" s="237"/>
      <c r="H1983" s="237"/>
      <c r="I1983" s="237"/>
      <c r="J1983" s="237"/>
      <c r="K1983" s="237"/>
      <c r="L1983" s="237"/>
      <c r="M1983" s="7" t="str">
        <f>(IF($E2114&lt;&gt;0,$M$2,IF($L2114&lt;&gt;0,$M$2,"")))</f>
        <v/>
      </c>
    </row>
    <row r="1984" spans="1:14" hidden="1">
      <c r="A1984" s="23">
        <v>795</v>
      </c>
      <c r="B1984" s="228"/>
      <c r="C1984" s="391"/>
      <c r="D1984" s="400"/>
      <c r="E1984" s="406" t="s">
        <v>464</v>
      </c>
      <c r="F1984" s="406" t="s">
        <v>835</v>
      </c>
      <c r="G1984" s="237"/>
      <c r="H1984" s="1362" t="s">
        <v>1251</v>
      </c>
      <c r="I1984" s="1363"/>
      <c r="J1984" s="1364"/>
      <c r="K1984" s="237"/>
      <c r="L1984" s="237"/>
      <c r="M1984" s="7" t="str">
        <f>(IF($E2114&lt;&gt;0,$M$2,IF($L2114&lt;&gt;0,$M$2,"")))</f>
        <v/>
      </c>
    </row>
    <row r="1985" spans="1:14" ht="18.75" hidden="1">
      <c r="A1985" s="22">
        <v>805</v>
      </c>
      <c r="B1985" s="1872" t="str">
        <f>$B$9</f>
        <v>ДГ ЩАСТЛИВО ДЕТСТВО</v>
      </c>
      <c r="C1985" s="1873"/>
      <c r="D1985" s="1874"/>
      <c r="E1985" s="115">
        <f>$E$9</f>
        <v>43831</v>
      </c>
      <c r="F1985" s="226" t="str">
        <f>$F$9</f>
        <v>30.06.2020</v>
      </c>
      <c r="G1985" s="237"/>
      <c r="H1985" s="237"/>
      <c r="I1985" s="237"/>
      <c r="J1985" s="237"/>
      <c r="K1985" s="237"/>
      <c r="L1985" s="237"/>
      <c r="M1985" s="7" t="str">
        <f>(IF($E2114&lt;&gt;0,$M$2,IF($L2114&lt;&gt;0,$M$2,"")))</f>
        <v/>
      </c>
    </row>
    <row r="1986" spans="1:14" hidden="1">
      <c r="A1986" s="23">
        <v>810</v>
      </c>
      <c r="B1986" s="227" t="str">
        <f>$B$10</f>
        <v>(наименование на разпоредителя с бюджет)</v>
      </c>
      <c r="C1986" s="228"/>
      <c r="D1986" s="229"/>
      <c r="E1986" s="237"/>
      <c r="F1986" s="237"/>
      <c r="G1986" s="237"/>
      <c r="H1986" s="237"/>
      <c r="I1986" s="237"/>
      <c r="J1986" s="237"/>
      <c r="K1986" s="237"/>
      <c r="L1986" s="237"/>
      <c r="M1986" s="7" t="str">
        <f>(IF($E2114&lt;&gt;0,$M$2,IF($L2114&lt;&gt;0,$M$2,"")))</f>
        <v/>
      </c>
    </row>
    <row r="1987" spans="1:14" hidden="1">
      <c r="A1987" s="23">
        <v>815</v>
      </c>
      <c r="B1987" s="227"/>
      <c r="C1987" s="228"/>
      <c r="D1987" s="229"/>
      <c r="E1987" s="237"/>
      <c r="F1987" s="237"/>
      <c r="G1987" s="237"/>
      <c r="H1987" s="237"/>
      <c r="I1987" s="237"/>
      <c r="J1987" s="237"/>
      <c r="K1987" s="237"/>
      <c r="L1987" s="237"/>
      <c r="M1987" s="7" t="str">
        <f>(IF($E2114&lt;&gt;0,$M$2,IF($L2114&lt;&gt;0,$M$2,"")))</f>
        <v/>
      </c>
    </row>
    <row r="1988" spans="1:14" ht="19.5" hidden="1">
      <c r="A1988" s="28">
        <v>525</v>
      </c>
      <c r="B1988" s="1875" t="str">
        <f>$B$12</f>
        <v>Раковски</v>
      </c>
      <c r="C1988" s="1876"/>
      <c r="D1988" s="1877"/>
      <c r="E1988" s="410" t="s">
        <v>890</v>
      </c>
      <c r="F1988" s="1360" t="str">
        <f>$F$12</f>
        <v>6611</v>
      </c>
      <c r="G1988" s="237"/>
      <c r="H1988" s="237"/>
      <c r="I1988" s="237"/>
      <c r="J1988" s="237"/>
      <c r="K1988" s="237"/>
      <c r="L1988" s="237"/>
      <c r="M1988" s="7" t="str">
        <f>(IF($E2114&lt;&gt;0,$M$2,IF($L2114&lt;&gt;0,$M$2,"")))</f>
        <v/>
      </c>
    </row>
    <row r="1989" spans="1:14" hidden="1">
      <c r="A1989" s="22">
        <v>820</v>
      </c>
      <c r="B1989" s="233" t="str">
        <f>$B$13</f>
        <v>(наименование на първостепенния разпоредител с бюджет)</v>
      </c>
      <c r="C1989" s="228"/>
      <c r="D1989" s="229"/>
      <c r="E1989" s="1361"/>
      <c r="F1989" s="242"/>
      <c r="G1989" s="237"/>
      <c r="H1989" s="237"/>
      <c r="I1989" s="237"/>
      <c r="J1989" s="237"/>
      <c r="K1989" s="237"/>
      <c r="L1989" s="237"/>
      <c r="M1989" s="7" t="str">
        <f>(IF($E2114&lt;&gt;0,$M$2,IF($L2114&lt;&gt;0,$M$2,"")))</f>
        <v/>
      </c>
    </row>
    <row r="1990" spans="1:14" ht="19.5" hidden="1">
      <c r="A1990" s="23">
        <v>821</v>
      </c>
      <c r="B1990" s="236"/>
      <c r="C1990" s="237"/>
      <c r="D1990" s="124" t="s">
        <v>891</v>
      </c>
      <c r="E1990" s="238">
        <f>$E$15</f>
        <v>0</v>
      </c>
      <c r="F1990" s="414" t="str">
        <f>$F$15</f>
        <v>БЮДЖЕТ</v>
      </c>
      <c r="G1990" s="218"/>
      <c r="H1990" s="218"/>
      <c r="I1990" s="218"/>
      <c r="J1990" s="218"/>
      <c r="K1990" s="218"/>
      <c r="L1990" s="218"/>
      <c r="M1990" s="7" t="str">
        <f>(IF($E2114&lt;&gt;0,$M$2,IF($L2114&lt;&gt;0,$M$2,"")))</f>
        <v/>
      </c>
    </row>
    <row r="1991" spans="1:14" hidden="1">
      <c r="A1991" s="23">
        <v>822</v>
      </c>
      <c r="B1991" s="228"/>
      <c r="C1991" s="391"/>
      <c r="D1991" s="400"/>
      <c r="E1991" s="237"/>
      <c r="F1991" s="409"/>
      <c r="G1991" s="409"/>
      <c r="H1991" s="409"/>
      <c r="I1991" s="409"/>
      <c r="J1991" s="409"/>
      <c r="K1991" s="409"/>
      <c r="L1991" s="1377" t="s">
        <v>465</v>
      </c>
      <c r="M1991" s="7" t="str">
        <f>(IF($E2114&lt;&gt;0,$M$2,IF($L2114&lt;&gt;0,$M$2,"")))</f>
        <v/>
      </c>
    </row>
    <row r="1992" spans="1:14" ht="24.95" hidden="1" customHeight="1">
      <c r="A1992" s="23">
        <v>823</v>
      </c>
      <c r="B1992" s="247"/>
      <c r="C1992" s="248"/>
      <c r="D1992" s="249" t="s">
        <v>712</v>
      </c>
      <c r="E1992" s="1878" t="s">
        <v>2108</v>
      </c>
      <c r="F1992" s="1879"/>
      <c r="G1992" s="1879"/>
      <c r="H1992" s="1880"/>
      <c r="I1992" s="1881" t="s">
        <v>2109</v>
      </c>
      <c r="J1992" s="1882"/>
      <c r="K1992" s="1882"/>
      <c r="L1992" s="1883"/>
      <c r="M1992" s="7" t="str">
        <f>(IF($E2114&lt;&gt;0,$M$2,IF($L2114&lt;&gt;0,$M$2,"")))</f>
        <v/>
      </c>
    </row>
    <row r="1993" spans="1:14" ht="54.95" hidden="1" customHeight="1" thickBot="1">
      <c r="A1993" s="23">
        <v>825</v>
      </c>
      <c r="B1993" s="250" t="s">
        <v>62</v>
      </c>
      <c r="C1993" s="251" t="s">
        <v>466</v>
      </c>
      <c r="D1993" s="252" t="s">
        <v>713</v>
      </c>
      <c r="E1993" s="1403" t="str">
        <f>$E$20</f>
        <v>Уточнен план                Общо</v>
      </c>
      <c r="F1993" s="1407" t="str">
        <f>$F$20</f>
        <v>държавни дейности</v>
      </c>
      <c r="G1993" s="1408" t="str">
        <f>$G$20</f>
        <v>местни дейности</v>
      </c>
      <c r="H1993" s="1409" t="str">
        <f>$H$20</f>
        <v>дофинансиране</v>
      </c>
      <c r="I1993" s="253" t="str">
        <f>$I$20</f>
        <v>държавни дейности -ОТЧЕТ</v>
      </c>
      <c r="J1993" s="254" t="str">
        <f>$J$20</f>
        <v>местни дейности - ОТЧЕТ</v>
      </c>
      <c r="K1993" s="255" t="str">
        <f>$K$20</f>
        <v>дофинансиране - ОТЧЕТ</v>
      </c>
      <c r="L1993" s="1735" t="str">
        <f>$L$20</f>
        <v>ОТЧЕТ                                    ОБЩО</v>
      </c>
      <c r="M1993" s="7" t="str">
        <f>(IF($E2114&lt;&gt;0,$M$2,IF($L2114&lt;&gt;0,$M$2,"")))</f>
        <v/>
      </c>
    </row>
    <row r="1994" spans="1:14" ht="18.75" hidden="1">
      <c r="A1994" s="23"/>
      <c r="B1994" s="258"/>
      <c r="C1994" s="259"/>
      <c r="D1994" s="260" t="s">
        <v>743</v>
      </c>
      <c r="E1994" s="1455" t="str">
        <f>$E$21</f>
        <v>(1)</v>
      </c>
      <c r="F1994" s="143" t="str">
        <f>$F$21</f>
        <v>(2)</v>
      </c>
      <c r="G1994" s="144" t="str">
        <f>$G$21</f>
        <v>(3)</v>
      </c>
      <c r="H1994" s="145" t="str">
        <f>$H$21</f>
        <v>(4)</v>
      </c>
      <c r="I1994" s="261" t="str">
        <f>$I$21</f>
        <v>(5)</v>
      </c>
      <c r="J1994" s="262" t="str">
        <f>$J$21</f>
        <v>(6)</v>
      </c>
      <c r="K1994" s="263" t="str">
        <f>$K$21</f>
        <v>(7)</v>
      </c>
      <c r="L1994" s="264" t="str">
        <f>$L$21</f>
        <v>(8)</v>
      </c>
      <c r="M1994" s="7" t="str">
        <f>(IF($E2114&lt;&gt;0,$M$2,IF($L2114&lt;&gt;0,$M$2,"")))</f>
        <v/>
      </c>
    </row>
    <row r="1995" spans="1:14" hidden="1">
      <c r="A1995" s="23"/>
      <c r="B1995" s="1451"/>
      <c r="C1995" s="1598" t="e">
        <f>VLOOKUP(D1995,OP_LIST2,2,FALSE)</f>
        <v>#N/A</v>
      </c>
      <c r="D1995" s="1458"/>
      <c r="E1995" s="389"/>
      <c r="F1995" s="1441"/>
      <c r="G1995" s="1442"/>
      <c r="H1995" s="1443"/>
      <c r="I1995" s="1441"/>
      <c r="J1995" s="1442"/>
      <c r="K1995" s="1443"/>
      <c r="L1995" s="1440"/>
      <c r="M1995" s="7" t="str">
        <f>(IF($E2114&lt;&gt;0,$M$2,IF($L2114&lt;&gt;0,$M$2,"")))</f>
        <v/>
      </c>
    </row>
    <row r="1996" spans="1:14" hidden="1">
      <c r="A1996" s="23"/>
      <c r="B1996" s="1454"/>
      <c r="C1996" s="1459">
        <f>VLOOKUP(D1997,EBK_DEIN2,2,FALSE)</f>
        <v>3322</v>
      </c>
      <c r="D1996" s="1458" t="s">
        <v>792</v>
      </c>
      <c r="E1996" s="389"/>
      <c r="F1996" s="1444"/>
      <c r="G1996" s="1445"/>
      <c r="H1996" s="1446"/>
      <c r="I1996" s="1444"/>
      <c r="J1996" s="1445"/>
      <c r="K1996" s="1446"/>
      <c r="L1996" s="1440"/>
      <c r="M1996" s="7" t="str">
        <f>(IF($E2114&lt;&gt;0,$M$2,IF($L2114&lt;&gt;0,$M$2,"")))</f>
        <v/>
      </c>
    </row>
    <row r="1997" spans="1:14" hidden="1">
      <c r="A1997" s="23"/>
      <c r="B1997" s="1450"/>
      <c r="C1997" s="1587">
        <f>+C1996</f>
        <v>3322</v>
      </c>
      <c r="D1997" s="1452" t="s">
        <v>2055</v>
      </c>
      <c r="E1997" s="389"/>
      <c r="F1997" s="1444"/>
      <c r="G1997" s="1445"/>
      <c r="H1997" s="1446"/>
      <c r="I1997" s="1444"/>
      <c r="J1997" s="1445"/>
      <c r="K1997" s="1446"/>
      <c r="L1997" s="1440"/>
      <c r="M1997" s="7" t="str">
        <f>(IF($E2114&lt;&gt;0,$M$2,IF($L2114&lt;&gt;0,$M$2,"")))</f>
        <v/>
      </c>
    </row>
    <row r="1998" spans="1:14" hidden="1">
      <c r="A1998" s="23"/>
      <c r="B1998" s="1456"/>
      <c r="C1998" s="1453"/>
      <c r="D1998" s="1457" t="s">
        <v>714</v>
      </c>
      <c r="E1998" s="389"/>
      <c r="F1998" s="1447"/>
      <c r="G1998" s="1448"/>
      <c r="H1998" s="1449"/>
      <c r="I1998" s="1447"/>
      <c r="J1998" s="1448"/>
      <c r="K1998" s="1449"/>
      <c r="L1998" s="1440"/>
      <c r="M1998" s="7" t="str">
        <f>(IF($E2114&lt;&gt;0,$M$2,IF($L2114&lt;&gt;0,$M$2,"")))</f>
        <v/>
      </c>
    </row>
    <row r="1999" spans="1:14" hidden="1">
      <c r="A1999" s="23"/>
      <c r="B1999" s="272">
        <v>100</v>
      </c>
      <c r="C1999" s="1884" t="s">
        <v>744</v>
      </c>
      <c r="D1999" s="1885"/>
      <c r="E1999" s="273">
        <f t="shared" ref="E1999:L1999" si="474">SUM(E2000:E2001)</f>
        <v>0</v>
      </c>
      <c r="F1999" s="274">
        <f t="shared" si="474"/>
        <v>0</v>
      </c>
      <c r="G1999" s="275">
        <f t="shared" si="474"/>
        <v>0</v>
      </c>
      <c r="H1999" s="276">
        <f>SUM(H2000:H2001)</f>
        <v>0</v>
      </c>
      <c r="I1999" s="274">
        <f t="shared" si="474"/>
        <v>0</v>
      </c>
      <c r="J1999" s="275">
        <f t="shared" si="474"/>
        <v>0</v>
      </c>
      <c r="K1999" s="276">
        <f t="shared" si="474"/>
        <v>0</v>
      </c>
      <c r="L1999" s="273">
        <f t="shared" si="474"/>
        <v>0</v>
      </c>
      <c r="M1999" s="12" t="str">
        <f>(IF($E1999&lt;&gt;0,$M$2,IF($L1999&lt;&gt;0,$M$2,"")))</f>
        <v/>
      </c>
      <c r="N1999" s="13"/>
    </row>
    <row r="2000" spans="1:14" hidden="1">
      <c r="A2000" s="23"/>
      <c r="B2000" s="278"/>
      <c r="C2000" s="279">
        <v>101</v>
      </c>
      <c r="D2000" s="280" t="s">
        <v>745</v>
      </c>
      <c r="E2000" s="281">
        <f>F2000+G2000+H2000</f>
        <v>0</v>
      </c>
      <c r="F2000" s="152"/>
      <c r="G2000" s="153"/>
      <c r="H2000" s="1418"/>
      <c r="I2000" s="152"/>
      <c r="J2000" s="153"/>
      <c r="K2000" s="1418"/>
      <c r="L2000" s="281">
        <f>I2000+J2000+K2000</f>
        <v>0</v>
      </c>
      <c r="M2000" s="12" t="str">
        <f t="shared" ref="M2000:M2066" si="475">(IF($E2000&lt;&gt;0,$M$2,IF($L2000&lt;&gt;0,$M$2,"")))</f>
        <v/>
      </c>
      <c r="N2000" s="13"/>
    </row>
    <row r="2001" spans="1:14" hidden="1">
      <c r="A2001" s="10"/>
      <c r="B2001" s="278"/>
      <c r="C2001" s="285">
        <v>102</v>
      </c>
      <c r="D2001" s="286" t="s">
        <v>746</v>
      </c>
      <c r="E2001" s="287">
        <f>F2001+G2001+H2001</f>
        <v>0</v>
      </c>
      <c r="F2001" s="173"/>
      <c r="G2001" s="174"/>
      <c r="H2001" s="1421"/>
      <c r="I2001" s="173"/>
      <c r="J2001" s="174"/>
      <c r="K2001" s="1421"/>
      <c r="L2001" s="287">
        <f>I2001+J2001+K2001</f>
        <v>0</v>
      </c>
      <c r="M2001" s="12" t="str">
        <f t="shared" si="475"/>
        <v/>
      </c>
      <c r="N2001" s="13"/>
    </row>
    <row r="2002" spans="1:14" hidden="1">
      <c r="A2002" s="10"/>
      <c r="B2002" s="272">
        <v>200</v>
      </c>
      <c r="C2002" s="1864" t="s">
        <v>747</v>
      </c>
      <c r="D2002" s="1865"/>
      <c r="E2002" s="273">
        <f t="shared" ref="E2002:L2002" si="476">SUM(E2003:E2007)</f>
        <v>0</v>
      </c>
      <c r="F2002" s="274">
        <f t="shared" si="476"/>
        <v>0</v>
      </c>
      <c r="G2002" s="275">
        <f t="shared" si="476"/>
        <v>0</v>
      </c>
      <c r="H2002" s="276">
        <f>SUM(H2003:H2007)</f>
        <v>0</v>
      </c>
      <c r="I2002" s="274">
        <f t="shared" si="476"/>
        <v>0</v>
      </c>
      <c r="J2002" s="275">
        <f t="shared" si="476"/>
        <v>0</v>
      </c>
      <c r="K2002" s="276">
        <f t="shared" si="476"/>
        <v>0</v>
      </c>
      <c r="L2002" s="273">
        <f t="shared" si="476"/>
        <v>0</v>
      </c>
      <c r="M2002" s="12" t="str">
        <f t="shared" si="475"/>
        <v/>
      </c>
      <c r="N2002" s="13"/>
    </row>
    <row r="2003" spans="1:14" hidden="1">
      <c r="A2003" s="10"/>
      <c r="B2003" s="291"/>
      <c r="C2003" s="279">
        <v>201</v>
      </c>
      <c r="D2003" s="280" t="s">
        <v>748</v>
      </c>
      <c r="E2003" s="281">
        <f>F2003+G2003+H2003</f>
        <v>0</v>
      </c>
      <c r="F2003" s="152"/>
      <c r="G2003" s="153"/>
      <c r="H2003" s="1418"/>
      <c r="I2003" s="152"/>
      <c r="J2003" s="153"/>
      <c r="K2003" s="1418"/>
      <c r="L2003" s="281">
        <f>I2003+J2003+K2003</f>
        <v>0</v>
      </c>
      <c r="M2003" s="12" t="str">
        <f t="shared" si="475"/>
        <v/>
      </c>
      <c r="N2003" s="13"/>
    </row>
    <row r="2004" spans="1:14" hidden="1">
      <c r="A2004" s="10"/>
      <c r="B2004" s="292"/>
      <c r="C2004" s="293">
        <v>202</v>
      </c>
      <c r="D2004" s="294" t="s">
        <v>749</v>
      </c>
      <c r="E2004" s="295">
        <f>F2004+G2004+H2004</f>
        <v>0</v>
      </c>
      <c r="F2004" s="158"/>
      <c r="G2004" s="159"/>
      <c r="H2004" s="1420"/>
      <c r="I2004" s="158"/>
      <c r="J2004" s="159"/>
      <c r="K2004" s="1420"/>
      <c r="L2004" s="295">
        <f>I2004+J2004+K2004</f>
        <v>0</v>
      </c>
      <c r="M2004" s="12" t="str">
        <f t="shared" si="475"/>
        <v/>
      </c>
      <c r="N2004" s="13"/>
    </row>
    <row r="2005" spans="1:14" ht="31.5" hidden="1">
      <c r="A2005" s="10"/>
      <c r="B2005" s="299"/>
      <c r="C2005" s="293">
        <v>205</v>
      </c>
      <c r="D2005" s="294" t="s">
        <v>595</v>
      </c>
      <c r="E2005" s="295">
        <f>F2005+G2005+H2005</f>
        <v>0</v>
      </c>
      <c r="F2005" s="158"/>
      <c r="G2005" s="159"/>
      <c r="H2005" s="1420"/>
      <c r="I2005" s="158"/>
      <c r="J2005" s="159"/>
      <c r="K2005" s="1420"/>
      <c r="L2005" s="295">
        <f>I2005+J2005+K2005</f>
        <v>0</v>
      </c>
      <c r="M2005" s="12" t="str">
        <f t="shared" si="475"/>
        <v/>
      </c>
      <c r="N2005" s="13"/>
    </row>
    <row r="2006" spans="1:14" hidden="1">
      <c r="A2006" s="10"/>
      <c r="B2006" s="299"/>
      <c r="C2006" s="293">
        <v>208</v>
      </c>
      <c r="D2006" s="300" t="s">
        <v>596</v>
      </c>
      <c r="E2006" s="295">
        <f>F2006+G2006+H2006</f>
        <v>0</v>
      </c>
      <c r="F2006" s="158"/>
      <c r="G2006" s="159"/>
      <c r="H2006" s="1420"/>
      <c r="I2006" s="158"/>
      <c r="J2006" s="159"/>
      <c r="K2006" s="1420"/>
      <c r="L2006" s="295">
        <f>I2006+J2006+K2006</f>
        <v>0</v>
      </c>
      <c r="M2006" s="12" t="str">
        <f t="shared" si="475"/>
        <v/>
      </c>
      <c r="N2006" s="13"/>
    </row>
    <row r="2007" spans="1:14" hidden="1">
      <c r="A2007" s="10"/>
      <c r="B2007" s="291"/>
      <c r="C2007" s="285">
        <v>209</v>
      </c>
      <c r="D2007" s="301" t="s">
        <v>597</v>
      </c>
      <c r="E2007" s="287">
        <f>F2007+G2007+H2007</f>
        <v>0</v>
      </c>
      <c r="F2007" s="173"/>
      <c r="G2007" s="174"/>
      <c r="H2007" s="1421"/>
      <c r="I2007" s="173"/>
      <c r="J2007" s="174"/>
      <c r="K2007" s="1421"/>
      <c r="L2007" s="287">
        <f>I2007+J2007+K2007</f>
        <v>0</v>
      </c>
      <c r="M2007" s="12" t="str">
        <f t="shared" si="475"/>
        <v/>
      </c>
      <c r="N2007" s="13"/>
    </row>
    <row r="2008" spans="1:14" hidden="1">
      <c r="A2008" s="10"/>
      <c r="B2008" s="272">
        <v>500</v>
      </c>
      <c r="C2008" s="1866" t="s">
        <v>193</v>
      </c>
      <c r="D2008" s="1867"/>
      <c r="E2008" s="273">
        <f t="shared" ref="E2008:L2008" si="477">SUM(E2009:E2015)</f>
        <v>0</v>
      </c>
      <c r="F2008" s="274">
        <f t="shared" si="477"/>
        <v>0</v>
      </c>
      <c r="G2008" s="275">
        <f t="shared" si="477"/>
        <v>0</v>
      </c>
      <c r="H2008" s="276">
        <f>SUM(H2009:H2015)</f>
        <v>0</v>
      </c>
      <c r="I2008" s="274">
        <f t="shared" si="477"/>
        <v>0</v>
      </c>
      <c r="J2008" s="275">
        <f t="shared" si="477"/>
        <v>0</v>
      </c>
      <c r="K2008" s="276">
        <f t="shared" si="477"/>
        <v>0</v>
      </c>
      <c r="L2008" s="273">
        <f t="shared" si="477"/>
        <v>0</v>
      </c>
      <c r="M2008" s="12" t="str">
        <f t="shared" si="475"/>
        <v/>
      </c>
      <c r="N2008" s="13"/>
    </row>
    <row r="2009" spans="1:14" ht="18" hidden="1" customHeight="1">
      <c r="A2009" s="10"/>
      <c r="B2009" s="291"/>
      <c r="C2009" s="302">
        <v>551</v>
      </c>
      <c r="D2009" s="303" t="s">
        <v>194</v>
      </c>
      <c r="E2009" s="281">
        <f t="shared" ref="E2009:E2016" si="478">F2009+G2009+H2009</f>
        <v>0</v>
      </c>
      <c r="F2009" s="152"/>
      <c r="G2009" s="153"/>
      <c r="H2009" s="1418"/>
      <c r="I2009" s="152"/>
      <c r="J2009" s="153"/>
      <c r="K2009" s="1418"/>
      <c r="L2009" s="281">
        <f t="shared" ref="L2009:L2016" si="479">I2009+J2009+K2009</f>
        <v>0</v>
      </c>
      <c r="M2009" s="12" t="str">
        <f t="shared" si="475"/>
        <v/>
      </c>
      <c r="N2009" s="13"/>
    </row>
    <row r="2010" spans="1:14" hidden="1">
      <c r="A2010" s="10"/>
      <c r="B2010" s="291"/>
      <c r="C2010" s="304">
        <v>552</v>
      </c>
      <c r="D2010" s="305" t="s">
        <v>909</v>
      </c>
      <c r="E2010" s="295">
        <f t="shared" si="478"/>
        <v>0</v>
      </c>
      <c r="F2010" s="158"/>
      <c r="G2010" s="159"/>
      <c r="H2010" s="1420"/>
      <c r="I2010" s="158"/>
      <c r="J2010" s="159"/>
      <c r="K2010" s="1420"/>
      <c r="L2010" s="295">
        <f t="shared" si="479"/>
        <v>0</v>
      </c>
      <c r="M2010" s="12" t="str">
        <f t="shared" si="475"/>
        <v/>
      </c>
      <c r="N2010" s="13"/>
    </row>
    <row r="2011" spans="1:14" hidden="1">
      <c r="A2011" s="10"/>
      <c r="B2011" s="306"/>
      <c r="C2011" s="304">
        <v>558</v>
      </c>
      <c r="D2011" s="307" t="s">
        <v>871</v>
      </c>
      <c r="E2011" s="295">
        <f>F2011+G2011+H2011</f>
        <v>0</v>
      </c>
      <c r="F2011" s="488">
        <v>0</v>
      </c>
      <c r="G2011" s="489">
        <v>0</v>
      </c>
      <c r="H2011" s="160">
        <v>0</v>
      </c>
      <c r="I2011" s="488">
        <v>0</v>
      </c>
      <c r="J2011" s="489">
        <v>0</v>
      </c>
      <c r="K2011" s="160">
        <v>0</v>
      </c>
      <c r="L2011" s="295">
        <f>I2011+J2011+K2011</f>
        <v>0</v>
      </c>
      <c r="M2011" s="12" t="str">
        <f t="shared" si="475"/>
        <v/>
      </c>
      <c r="N2011" s="13"/>
    </row>
    <row r="2012" spans="1:14" hidden="1">
      <c r="A2012" s="10"/>
      <c r="B2012" s="306"/>
      <c r="C2012" s="304">
        <v>560</v>
      </c>
      <c r="D2012" s="307" t="s">
        <v>195</v>
      </c>
      <c r="E2012" s="295">
        <f t="shared" si="478"/>
        <v>0</v>
      </c>
      <c r="F2012" s="158"/>
      <c r="G2012" s="159"/>
      <c r="H2012" s="1420"/>
      <c r="I2012" s="158"/>
      <c r="J2012" s="159"/>
      <c r="K2012" s="1420"/>
      <c r="L2012" s="295">
        <f t="shared" si="479"/>
        <v>0</v>
      </c>
      <c r="M2012" s="12" t="str">
        <f t="shared" si="475"/>
        <v/>
      </c>
      <c r="N2012" s="13"/>
    </row>
    <row r="2013" spans="1:14" hidden="1">
      <c r="A2013" s="10"/>
      <c r="B2013" s="306"/>
      <c r="C2013" s="304">
        <v>580</v>
      </c>
      <c r="D2013" s="305" t="s">
        <v>196</v>
      </c>
      <c r="E2013" s="295">
        <f t="shared" si="478"/>
        <v>0</v>
      </c>
      <c r="F2013" s="158"/>
      <c r="G2013" s="159"/>
      <c r="H2013" s="1420"/>
      <c r="I2013" s="158"/>
      <c r="J2013" s="159"/>
      <c r="K2013" s="1420"/>
      <c r="L2013" s="295">
        <f t="shared" si="479"/>
        <v>0</v>
      </c>
      <c r="M2013" s="12" t="str">
        <f t="shared" si="475"/>
        <v/>
      </c>
      <c r="N2013" s="13"/>
    </row>
    <row r="2014" spans="1:14" hidden="1">
      <c r="A2014" s="10"/>
      <c r="B2014" s="291"/>
      <c r="C2014" s="304">
        <v>588</v>
      </c>
      <c r="D2014" s="305" t="s">
        <v>873</v>
      </c>
      <c r="E2014" s="295">
        <f>F2014+G2014+H2014</f>
        <v>0</v>
      </c>
      <c r="F2014" s="488">
        <v>0</v>
      </c>
      <c r="G2014" s="489">
        <v>0</v>
      </c>
      <c r="H2014" s="160">
        <v>0</v>
      </c>
      <c r="I2014" s="488">
        <v>0</v>
      </c>
      <c r="J2014" s="489">
        <v>0</v>
      </c>
      <c r="K2014" s="160">
        <v>0</v>
      </c>
      <c r="L2014" s="295">
        <f>I2014+J2014+K2014</f>
        <v>0</v>
      </c>
      <c r="M2014" s="12" t="str">
        <f t="shared" si="475"/>
        <v/>
      </c>
      <c r="N2014" s="13"/>
    </row>
    <row r="2015" spans="1:14" ht="31.5" hidden="1">
      <c r="A2015" s="10"/>
      <c r="B2015" s="291"/>
      <c r="C2015" s="308">
        <v>590</v>
      </c>
      <c r="D2015" s="309" t="s">
        <v>197</v>
      </c>
      <c r="E2015" s="287">
        <f t="shared" si="478"/>
        <v>0</v>
      </c>
      <c r="F2015" s="173"/>
      <c r="G2015" s="174"/>
      <c r="H2015" s="1421"/>
      <c r="I2015" s="173"/>
      <c r="J2015" s="174"/>
      <c r="K2015" s="1421"/>
      <c r="L2015" s="287">
        <f t="shared" si="479"/>
        <v>0</v>
      </c>
      <c r="M2015" s="12" t="str">
        <f t="shared" si="475"/>
        <v/>
      </c>
      <c r="N2015" s="13"/>
    </row>
    <row r="2016" spans="1:14" hidden="1">
      <c r="A2016" s="22">
        <v>5</v>
      </c>
      <c r="B2016" s="272">
        <v>800</v>
      </c>
      <c r="C2016" s="1868" t="s">
        <v>198</v>
      </c>
      <c r="D2016" s="1869"/>
      <c r="E2016" s="310">
        <f t="shared" si="478"/>
        <v>0</v>
      </c>
      <c r="F2016" s="1422"/>
      <c r="G2016" s="1423"/>
      <c r="H2016" s="1424"/>
      <c r="I2016" s="1422"/>
      <c r="J2016" s="1423"/>
      <c r="K2016" s="1424"/>
      <c r="L2016" s="310">
        <f t="shared" si="479"/>
        <v>0</v>
      </c>
      <c r="M2016" s="12" t="str">
        <f t="shared" si="475"/>
        <v/>
      </c>
      <c r="N2016" s="13"/>
    </row>
    <row r="2017" spans="1:14" hidden="1">
      <c r="A2017" s="23">
        <v>10</v>
      </c>
      <c r="B2017" s="272">
        <v>1000</v>
      </c>
      <c r="C2017" s="1864" t="s">
        <v>199</v>
      </c>
      <c r="D2017" s="1865"/>
      <c r="E2017" s="310">
        <f t="shared" ref="E2017:L2017" si="480">SUM(E2018:E2034)</f>
        <v>0</v>
      </c>
      <c r="F2017" s="274">
        <f t="shared" si="480"/>
        <v>0</v>
      </c>
      <c r="G2017" s="275">
        <f t="shared" si="480"/>
        <v>0</v>
      </c>
      <c r="H2017" s="276">
        <f>SUM(H2018:H2034)</f>
        <v>0</v>
      </c>
      <c r="I2017" s="274">
        <f t="shared" si="480"/>
        <v>0</v>
      </c>
      <c r="J2017" s="275">
        <f t="shared" si="480"/>
        <v>0</v>
      </c>
      <c r="K2017" s="276">
        <f t="shared" si="480"/>
        <v>0</v>
      </c>
      <c r="L2017" s="310">
        <f t="shared" si="480"/>
        <v>0</v>
      </c>
      <c r="M2017" s="12" t="str">
        <f t="shared" si="475"/>
        <v/>
      </c>
      <c r="N2017" s="13"/>
    </row>
    <row r="2018" spans="1:14" hidden="1">
      <c r="A2018" s="23">
        <v>15</v>
      </c>
      <c r="B2018" s="292"/>
      <c r="C2018" s="279">
        <v>1011</v>
      </c>
      <c r="D2018" s="311" t="s">
        <v>200</v>
      </c>
      <c r="E2018" s="281">
        <f t="shared" ref="E2018:E2034" si="481">F2018+G2018+H2018</f>
        <v>0</v>
      </c>
      <c r="F2018" s="152"/>
      <c r="G2018" s="153"/>
      <c r="H2018" s="1418"/>
      <c r="I2018" s="152"/>
      <c r="J2018" s="153"/>
      <c r="K2018" s="1418"/>
      <c r="L2018" s="281">
        <f t="shared" ref="L2018:L2034" si="482">I2018+J2018+K2018</f>
        <v>0</v>
      </c>
      <c r="M2018" s="12" t="str">
        <f t="shared" si="475"/>
        <v/>
      </c>
      <c r="N2018" s="13"/>
    </row>
    <row r="2019" spans="1:14" hidden="1">
      <c r="A2019" s="22">
        <v>35</v>
      </c>
      <c r="B2019" s="292"/>
      <c r="C2019" s="293">
        <v>1012</v>
      </c>
      <c r="D2019" s="294" t="s">
        <v>201</v>
      </c>
      <c r="E2019" s="295">
        <f t="shared" si="481"/>
        <v>0</v>
      </c>
      <c r="F2019" s="158"/>
      <c r="G2019" s="159"/>
      <c r="H2019" s="1420"/>
      <c r="I2019" s="158"/>
      <c r="J2019" s="159"/>
      <c r="K2019" s="1420"/>
      <c r="L2019" s="295">
        <f t="shared" si="482"/>
        <v>0</v>
      </c>
      <c r="M2019" s="12" t="str">
        <f t="shared" si="475"/>
        <v/>
      </c>
      <c r="N2019" s="13"/>
    </row>
    <row r="2020" spans="1:14" hidden="1">
      <c r="A2020" s="23">
        <v>40</v>
      </c>
      <c r="B2020" s="292"/>
      <c r="C2020" s="293">
        <v>1013</v>
      </c>
      <c r="D2020" s="294" t="s">
        <v>202</v>
      </c>
      <c r="E2020" s="295">
        <f t="shared" si="481"/>
        <v>0</v>
      </c>
      <c r="F2020" s="158"/>
      <c r="G2020" s="159"/>
      <c r="H2020" s="1420"/>
      <c r="I2020" s="158"/>
      <c r="J2020" s="159"/>
      <c r="K2020" s="1420"/>
      <c r="L2020" s="295">
        <f t="shared" si="482"/>
        <v>0</v>
      </c>
      <c r="M2020" s="12" t="str">
        <f t="shared" si="475"/>
        <v/>
      </c>
      <c r="N2020" s="13"/>
    </row>
    <row r="2021" spans="1:14" hidden="1">
      <c r="A2021" s="23">
        <v>45</v>
      </c>
      <c r="B2021" s="292"/>
      <c r="C2021" s="293">
        <v>1014</v>
      </c>
      <c r="D2021" s="294" t="s">
        <v>203</v>
      </c>
      <c r="E2021" s="295">
        <f t="shared" si="481"/>
        <v>0</v>
      </c>
      <c r="F2021" s="158"/>
      <c r="G2021" s="159"/>
      <c r="H2021" s="1420"/>
      <c r="I2021" s="158"/>
      <c r="J2021" s="159"/>
      <c r="K2021" s="1420"/>
      <c r="L2021" s="295">
        <f t="shared" si="482"/>
        <v>0</v>
      </c>
      <c r="M2021" s="12" t="str">
        <f t="shared" si="475"/>
        <v/>
      </c>
      <c r="N2021" s="13"/>
    </row>
    <row r="2022" spans="1:14" hidden="1">
      <c r="A2022" s="23">
        <v>50</v>
      </c>
      <c r="B2022" s="292"/>
      <c r="C2022" s="293">
        <v>1015</v>
      </c>
      <c r="D2022" s="294" t="s">
        <v>204</v>
      </c>
      <c r="E2022" s="295">
        <f t="shared" si="481"/>
        <v>0</v>
      </c>
      <c r="F2022" s="158"/>
      <c r="G2022" s="159"/>
      <c r="H2022" s="1420"/>
      <c r="I2022" s="158"/>
      <c r="J2022" s="159"/>
      <c r="K2022" s="1420"/>
      <c r="L2022" s="295">
        <f t="shared" si="482"/>
        <v>0</v>
      </c>
      <c r="M2022" s="12" t="str">
        <f t="shared" si="475"/>
        <v/>
      </c>
      <c r="N2022" s="13"/>
    </row>
    <row r="2023" spans="1:14" hidden="1">
      <c r="A2023" s="23">
        <v>55</v>
      </c>
      <c r="B2023" s="292"/>
      <c r="C2023" s="312">
        <v>1016</v>
      </c>
      <c r="D2023" s="313" t="s">
        <v>205</v>
      </c>
      <c r="E2023" s="314">
        <f t="shared" si="481"/>
        <v>0</v>
      </c>
      <c r="F2023" s="164"/>
      <c r="G2023" s="165"/>
      <c r="H2023" s="1419"/>
      <c r="I2023" s="164"/>
      <c r="J2023" s="165"/>
      <c r="K2023" s="1419"/>
      <c r="L2023" s="314">
        <f t="shared" si="482"/>
        <v>0</v>
      </c>
      <c r="M2023" s="12" t="str">
        <f t="shared" si="475"/>
        <v/>
      </c>
      <c r="N2023" s="13"/>
    </row>
    <row r="2024" spans="1:14" hidden="1">
      <c r="A2024" s="23">
        <v>60</v>
      </c>
      <c r="B2024" s="278"/>
      <c r="C2024" s="318">
        <v>1020</v>
      </c>
      <c r="D2024" s="319" t="s">
        <v>206</v>
      </c>
      <c r="E2024" s="320">
        <f t="shared" si="481"/>
        <v>0</v>
      </c>
      <c r="F2024" s="454"/>
      <c r="G2024" s="455"/>
      <c r="H2024" s="1428"/>
      <c r="I2024" s="454"/>
      <c r="J2024" s="455"/>
      <c r="K2024" s="1428"/>
      <c r="L2024" s="320">
        <f t="shared" si="482"/>
        <v>0</v>
      </c>
      <c r="M2024" s="12" t="str">
        <f t="shared" si="475"/>
        <v/>
      </c>
      <c r="N2024" s="13"/>
    </row>
    <row r="2025" spans="1:14" hidden="1">
      <c r="A2025" s="22">
        <v>65</v>
      </c>
      <c r="B2025" s="292"/>
      <c r="C2025" s="324">
        <v>1030</v>
      </c>
      <c r="D2025" s="325" t="s">
        <v>207</v>
      </c>
      <c r="E2025" s="326">
        <f t="shared" si="481"/>
        <v>0</v>
      </c>
      <c r="F2025" s="449"/>
      <c r="G2025" s="450"/>
      <c r="H2025" s="1425"/>
      <c r="I2025" s="449"/>
      <c r="J2025" s="450"/>
      <c r="K2025" s="1425"/>
      <c r="L2025" s="326">
        <f t="shared" si="482"/>
        <v>0</v>
      </c>
      <c r="M2025" s="12" t="str">
        <f t="shared" si="475"/>
        <v/>
      </c>
      <c r="N2025" s="13"/>
    </row>
    <row r="2026" spans="1:14" hidden="1">
      <c r="A2026" s="23">
        <v>70</v>
      </c>
      <c r="B2026" s="292"/>
      <c r="C2026" s="318">
        <v>1051</v>
      </c>
      <c r="D2026" s="331" t="s">
        <v>208</v>
      </c>
      <c r="E2026" s="320">
        <f t="shared" si="481"/>
        <v>0</v>
      </c>
      <c r="F2026" s="454"/>
      <c r="G2026" s="455"/>
      <c r="H2026" s="1428"/>
      <c r="I2026" s="454"/>
      <c r="J2026" s="455"/>
      <c r="K2026" s="1428"/>
      <c r="L2026" s="320">
        <f t="shared" si="482"/>
        <v>0</v>
      </c>
      <c r="M2026" s="12" t="str">
        <f t="shared" si="475"/>
        <v/>
      </c>
      <c r="N2026" s="13"/>
    </row>
    <row r="2027" spans="1:14" hidden="1">
      <c r="A2027" s="23">
        <v>75</v>
      </c>
      <c r="B2027" s="292"/>
      <c r="C2027" s="293">
        <v>1052</v>
      </c>
      <c r="D2027" s="294" t="s">
        <v>209</v>
      </c>
      <c r="E2027" s="295">
        <f t="shared" si="481"/>
        <v>0</v>
      </c>
      <c r="F2027" s="158"/>
      <c r="G2027" s="159"/>
      <c r="H2027" s="1420"/>
      <c r="I2027" s="158"/>
      <c r="J2027" s="159"/>
      <c r="K2027" s="1420"/>
      <c r="L2027" s="295">
        <f t="shared" si="482"/>
        <v>0</v>
      </c>
      <c r="M2027" s="12" t="str">
        <f t="shared" si="475"/>
        <v/>
      </c>
      <c r="N2027" s="13"/>
    </row>
    <row r="2028" spans="1:14" hidden="1">
      <c r="A2028" s="23">
        <v>80</v>
      </c>
      <c r="B2028" s="292"/>
      <c r="C2028" s="324">
        <v>1053</v>
      </c>
      <c r="D2028" s="325" t="s">
        <v>874</v>
      </c>
      <c r="E2028" s="326">
        <f t="shared" si="481"/>
        <v>0</v>
      </c>
      <c r="F2028" s="449"/>
      <c r="G2028" s="450"/>
      <c r="H2028" s="1425"/>
      <c r="I2028" s="449"/>
      <c r="J2028" s="450"/>
      <c r="K2028" s="1425"/>
      <c r="L2028" s="326">
        <f t="shared" si="482"/>
        <v>0</v>
      </c>
      <c r="M2028" s="12" t="str">
        <f t="shared" si="475"/>
        <v/>
      </c>
      <c r="N2028" s="13"/>
    </row>
    <row r="2029" spans="1:14" hidden="1">
      <c r="A2029" s="23">
        <v>80</v>
      </c>
      <c r="B2029" s="292"/>
      <c r="C2029" s="318">
        <v>1062</v>
      </c>
      <c r="D2029" s="319" t="s">
        <v>210</v>
      </c>
      <c r="E2029" s="320">
        <f t="shared" si="481"/>
        <v>0</v>
      </c>
      <c r="F2029" s="454"/>
      <c r="G2029" s="455"/>
      <c r="H2029" s="1428"/>
      <c r="I2029" s="454"/>
      <c r="J2029" s="455"/>
      <c r="K2029" s="1428"/>
      <c r="L2029" s="320">
        <f t="shared" si="482"/>
        <v>0</v>
      </c>
      <c r="M2029" s="12" t="str">
        <f t="shared" si="475"/>
        <v/>
      </c>
      <c r="N2029" s="13"/>
    </row>
    <row r="2030" spans="1:14" hidden="1">
      <c r="A2030" s="23">
        <v>85</v>
      </c>
      <c r="B2030" s="292"/>
      <c r="C2030" s="324">
        <v>1063</v>
      </c>
      <c r="D2030" s="332" t="s">
        <v>801</v>
      </c>
      <c r="E2030" s="326">
        <f t="shared" si="481"/>
        <v>0</v>
      </c>
      <c r="F2030" s="449"/>
      <c r="G2030" s="450"/>
      <c r="H2030" s="1425"/>
      <c r="I2030" s="449"/>
      <c r="J2030" s="450"/>
      <c r="K2030" s="1425"/>
      <c r="L2030" s="326">
        <f t="shared" si="482"/>
        <v>0</v>
      </c>
      <c r="M2030" s="12" t="str">
        <f t="shared" si="475"/>
        <v/>
      </c>
      <c r="N2030" s="13"/>
    </row>
    <row r="2031" spans="1:14" hidden="1">
      <c r="A2031" s="23">
        <v>90</v>
      </c>
      <c r="B2031" s="292"/>
      <c r="C2031" s="333">
        <v>1069</v>
      </c>
      <c r="D2031" s="334" t="s">
        <v>211</v>
      </c>
      <c r="E2031" s="335">
        <f t="shared" si="481"/>
        <v>0</v>
      </c>
      <c r="F2031" s="600"/>
      <c r="G2031" s="601"/>
      <c r="H2031" s="1427"/>
      <c r="I2031" s="600"/>
      <c r="J2031" s="601"/>
      <c r="K2031" s="1427"/>
      <c r="L2031" s="335">
        <f t="shared" si="482"/>
        <v>0</v>
      </c>
      <c r="M2031" s="12" t="str">
        <f t="shared" si="475"/>
        <v/>
      </c>
      <c r="N2031" s="13"/>
    </row>
    <row r="2032" spans="1:14" hidden="1">
      <c r="A2032" s="23">
        <v>90</v>
      </c>
      <c r="B2032" s="278"/>
      <c r="C2032" s="318">
        <v>1091</v>
      </c>
      <c r="D2032" s="331" t="s">
        <v>910</v>
      </c>
      <c r="E2032" s="320">
        <f t="shared" si="481"/>
        <v>0</v>
      </c>
      <c r="F2032" s="454"/>
      <c r="G2032" s="455"/>
      <c r="H2032" s="1428"/>
      <c r="I2032" s="454"/>
      <c r="J2032" s="455"/>
      <c r="K2032" s="1428"/>
      <c r="L2032" s="320">
        <f t="shared" si="482"/>
        <v>0</v>
      </c>
      <c r="M2032" s="12" t="str">
        <f t="shared" si="475"/>
        <v/>
      </c>
      <c r="N2032" s="13"/>
    </row>
    <row r="2033" spans="1:14" hidden="1">
      <c r="A2033" s="22">
        <v>115</v>
      </c>
      <c r="B2033" s="292"/>
      <c r="C2033" s="293">
        <v>1092</v>
      </c>
      <c r="D2033" s="294" t="s">
        <v>305</v>
      </c>
      <c r="E2033" s="295">
        <f t="shared" si="481"/>
        <v>0</v>
      </c>
      <c r="F2033" s="158"/>
      <c r="G2033" s="159"/>
      <c r="H2033" s="1420"/>
      <c r="I2033" s="158"/>
      <c r="J2033" s="159"/>
      <c r="K2033" s="1420"/>
      <c r="L2033" s="295">
        <f t="shared" si="482"/>
        <v>0</v>
      </c>
      <c r="M2033" s="12" t="str">
        <f t="shared" si="475"/>
        <v/>
      </c>
      <c r="N2033" s="13"/>
    </row>
    <row r="2034" spans="1:14" hidden="1">
      <c r="A2034" s="22">
        <v>125</v>
      </c>
      <c r="B2034" s="292"/>
      <c r="C2034" s="285">
        <v>1098</v>
      </c>
      <c r="D2034" s="339" t="s">
        <v>212</v>
      </c>
      <c r="E2034" s="287">
        <f t="shared" si="481"/>
        <v>0</v>
      </c>
      <c r="F2034" s="173"/>
      <c r="G2034" s="174"/>
      <c r="H2034" s="1421"/>
      <c r="I2034" s="173"/>
      <c r="J2034" s="174"/>
      <c r="K2034" s="1421"/>
      <c r="L2034" s="287">
        <f t="shared" si="482"/>
        <v>0</v>
      </c>
      <c r="M2034" s="12" t="str">
        <f t="shared" si="475"/>
        <v/>
      </c>
      <c r="N2034" s="13"/>
    </row>
    <row r="2035" spans="1:14" hidden="1">
      <c r="A2035" s="23">
        <v>130</v>
      </c>
      <c r="B2035" s="272">
        <v>1900</v>
      </c>
      <c r="C2035" s="1856" t="s">
        <v>272</v>
      </c>
      <c r="D2035" s="1857"/>
      <c r="E2035" s="310">
        <f t="shared" ref="E2035:L2035" si="483">SUM(E2036:E2038)</f>
        <v>0</v>
      </c>
      <c r="F2035" s="274">
        <f t="shared" si="483"/>
        <v>0</v>
      </c>
      <c r="G2035" s="275">
        <f t="shared" si="483"/>
        <v>0</v>
      </c>
      <c r="H2035" s="276">
        <f>SUM(H2036:H2038)</f>
        <v>0</v>
      </c>
      <c r="I2035" s="274">
        <f t="shared" si="483"/>
        <v>0</v>
      </c>
      <c r="J2035" s="275">
        <f t="shared" si="483"/>
        <v>0</v>
      </c>
      <c r="K2035" s="276">
        <f t="shared" si="483"/>
        <v>0</v>
      </c>
      <c r="L2035" s="310">
        <f t="shared" si="483"/>
        <v>0</v>
      </c>
      <c r="M2035" s="12" t="str">
        <f t="shared" si="475"/>
        <v/>
      </c>
      <c r="N2035" s="13"/>
    </row>
    <row r="2036" spans="1:14" hidden="1">
      <c r="A2036" s="23">
        <v>135</v>
      </c>
      <c r="B2036" s="292"/>
      <c r="C2036" s="279">
        <v>1901</v>
      </c>
      <c r="D2036" s="340" t="s">
        <v>911</v>
      </c>
      <c r="E2036" s="281">
        <f>F2036+G2036+H2036</f>
        <v>0</v>
      </c>
      <c r="F2036" s="152"/>
      <c r="G2036" s="153"/>
      <c r="H2036" s="1418"/>
      <c r="I2036" s="152"/>
      <c r="J2036" s="153"/>
      <c r="K2036" s="1418"/>
      <c r="L2036" s="281">
        <f>I2036+J2036+K2036</f>
        <v>0</v>
      </c>
      <c r="M2036" s="12" t="str">
        <f t="shared" si="475"/>
        <v/>
      </c>
      <c r="N2036" s="13"/>
    </row>
    <row r="2037" spans="1:14" hidden="1">
      <c r="A2037" s="23">
        <v>140</v>
      </c>
      <c r="B2037" s="341"/>
      <c r="C2037" s="293">
        <v>1981</v>
      </c>
      <c r="D2037" s="342" t="s">
        <v>912</v>
      </c>
      <c r="E2037" s="295">
        <f>F2037+G2037+H2037</f>
        <v>0</v>
      </c>
      <c r="F2037" s="158"/>
      <c r="G2037" s="159"/>
      <c r="H2037" s="1420"/>
      <c r="I2037" s="158"/>
      <c r="J2037" s="159"/>
      <c r="K2037" s="1420"/>
      <c r="L2037" s="295">
        <f>I2037+J2037+K2037</f>
        <v>0</v>
      </c>
      <c r="M2037" s="12" t="str">
        <f t="shared" si="475"/>
        <v/>
      </c>
      <c r="N2037" s="13"/>
    </row>
    <row r="2038" spans="1:14" hidden="1">
      <c r="A2038" s="23">
        <v>145</v>
      </c>
      <c r="B2038" s="292"/>
      <c r="C2038" s="285">
        <v>1991</v>
      </c>
      <c r="D2038" s="343" t="s">
        <v>913</v>
      </c>
      <c r="E2038" s="287">
        <f>F2038+G2038+H2038</f>
        <v>0</v>
      </c>
      <c r="F2038" s="173"/>
      <c r="G2038" s="174"/>
      <c r="H2038" s="1421"/>
      <c r="I2038" s="173"/>
      <c r="J2038" s="174"/>
      <c r="K2038" s="1421"/>
      <c r="L2038" s="287">
        <f>I2038+J2038+K2038</f>
        <v>0</v>
      </c>
      <c r="M2038" s="12" t="str">
        <f t="shared" si="475"/>
        <v/>
      </c>
      <c r="N2038" s="13"/>
    </row>
    <row r="2039" spans="1:14" hidden="1">
      <c r="A2039" s="23">
        <v>150</v>
      </c>
      <c r="B2039" s="272">
        <v>2100</v>
      </c>
      <c r="C2039" s="1856" t="s">
        <v>722</v>
      </c>
      <c r="D2039" s="1857"/>
      <c r="E2039" s="310">
        <f t="shared" ref="E2039:L2039" si="484">SUM(E2040:E2044)</f>
        <v>0</v>
      </c>
      <c r="F2039" s="274">
        <f t="shared" si="484"/>
        <v>0</v>
      </c>
      <c r="G2039" s="275">
        <f t="shared" si="484"/>
        <v>0</v>
      </c>
      <c r="H2039" s="276">
        <f>SUM(H2040:H2044)</f>
        <v>0</v>
      </c>
      <c r="I2039" s="274">
        <f t="shared" si="484"/>
        <v>0</v>
      </c>
      <c r="J2039" s="275">
        <f t="shared" si="484"/>
        <v>0</v>
      </c>
      <c r="K2039" s="276">
        <f t="shared" si="484"/>
        <v>0</v>
      </c>
      <c r="L2039" s="310">
        <f t="shared" si="484"/>
        <v>0</v>
      </c>
      <c r="M2039" s="12" t="str">
        <f t="shared" si="475"/>
        <v/>
      </c>
      <c r="N2039" s="13"/>
    </row>
    <row r="2040" spans="1:14" hidden="1">
      <c r="A2040" s="23">
        <v>155</v>
      </c>
      <c r="B2040" s="292"/>
      <c r="C2040" s="279">
        <v>2110</v>
      </c>
      <c r="D2040" s="344" t="s">
        <v>213</v>
      </c>
      <c r="E2040" s="281">
        <f>F2040+G2040+H2040</f>
        <v>0</v>
      </c>
      <c r="F2040" s="152"/>
      <c r="G2040" s="153"/>
      <c r="H2040" s="1418"/>
      <c r="I2040" s="152"/>
      <c r="J2040" s="153"/>
      <c r="K2040" s="1418"/>
      <c r="L2040" s="281">
        <f>I2040+J2040+K2040</f>
        <v>0</v>
      </c>
      <c r="M2040" s="12" t="str">
        <f t="shared" si="475"/>
        <v/>
      </c>
      <c r="N2040" s="13"/>
    </row>
    <row r="2041" spans="1:14" hidden="1">
      <c r="A2041" s="23">
        <v>160</v>
      </c>
      <c r="B2041" s="341"/>
      <c r="C2041" s="293">
        <v>2120</v>
      </c>
      <c r="D2041" s="300" t="s">
        <v>214</v>
      </c>
      <c r="E2041" s="295">
        <f>F2041+G2041+H2041</f>
        <v>0</v>
      </c>
      <c r="F2041" s="158"/>
      <c r="G2041" s="159"/>
      <c r="H2041" s="1420"/>
      <c r="I2041" s="158"/>
      <c r="J2041" s="159"/>
      <c r="K2041" s="1420"/>
      <c r="L2041" s="295">
        <f>I2041+J2041+K2041</f>
        <v>0</v>
      </c>
      <c r="M2041" s="12" t="str">
        <f t="shared" si="475"/>
        <v/>
      </c>
      <c r="N2041" s="13"/>
    </row>
    <row r="2042" spans="1:14" hidden="1">
      <c r="A2042" s="23">
        <v>165</v>
      </c>
      <c r="B2042" s="341"/>
      <c r="C2042" s="293">
        <v>2125</v>
      </c>
      <c r="D2042" s="300" t="s">
        <v>215</v>
      </c>
      <c r="E2042" s="295">
        <f>F2042+G2042+H2042</f>
        <v>0</v>
      </c>
      <c r="F2042" s="488">
        <v>0</v>
      </c>
      <c r="G2042" s="489">
        <v>0</v>
      </c>
      <c r="H2042" s="160">
        <v>0</v>
      </c>
      <c r="I2042" s="488">
        <v>0</v>
      </c>
      <c r="J2042" s="489">
        <v>0</v>
      </c>
      <c r="K2042" s="160">
        <v>0</v>
      </c>
      <c r="L2042" s="295">
        <f>I2042+J2042+K2042</f>
        <v>0</v>
      </c>
      <c r="M2042" s="12" t="str">
        <f t="shared" si="475"/>
        <v/>
      </c>
      <c r="N2042" s="13"/>
    </row>
    <row r="2043" spans="1:14" hidden="1">
      <c r="A2043" s="23">
        <v>175</v>
      </c>
      <c r="B2043" s="291"/>
      <c r="C2043" s="293">
        <v>2140</v>
      </c>
      <c r="D2043" s="300" t="s">
        <v>216</v>
      </c>
      <c r="E2043" s="295">
        <f>F2043+G2043+H2043</f>
        <v>0</v>
      </c>
      <c r="F2043" s="488">
        <v>0</v>
      </c>
      <c r="G2043" s="489">
        <v>0</v>
      </c>
      <c r="H2043" s="160">
        <v>0</v>
      </c>
      <c r="I2043" s="488">
        <v>0</v>
      </c>
      <c r="J2043" s="489">
        <v>0</v>
      </c>
      <c r="K2043" s="160">
        <v>0</v>
      </c>
      <c r="L2043" s="295">
        <f>I2043+J2043+K2043</f>
        <v>0</v>
      </c>
      <c r="M2043" s="12" t="str">
        <f t="shared" si="475"/>
        <v/>
      </c>
      <c r="N2043" s="13"/>
    </row>
    <row r="2044" spans="1:14" hidden="1">
      <c r="A2044" s="23">
        <v>180</v>
      </c>
      <c r="B2044" s="292"/>
      <c r="C2044" s="285">
        <v>2190</v>
      </c>
      <c r="D2044" s="345" t="s">
        <v>217</v>
      </c>
      <c r="E2044" s="287">
        <f>F2044+G2044+H2044</f>
        <v>0</v>
      </c>
      <c r="F2044" s="173"/>
      <c r="G2044" s="174"/>
      <c r="H2044" s="1421"/>
      <c r="I2044" s="173"/>
      <c r="J2044" s="174"/>
      <c r="K2044" s="1421"/>
      <c r="L2044" s="287">
        <f>I2044+J2044+K2044</f>
        <v>0</v>
      </c>
      <c r="M2044" s="12" t="str">
        <f t="shared" si="475"/>
        <v/>
      </c>
      <c r="N2044" s="13"/>
    </row>
    <row r="2045" spans="1:14" hidden="1">
      <c r="A2045" s="23">
        <v>185</v>
      </c>
      <c r="B2045" s="272">
        <v>2200</v>
      </c>
      <c r="C2045" s="1856" t="s">
        <v>218</v>
      </c>
      <c r="D2045" s="1857"/>
      <c r="E2045" s="310">
        <f t="shared" ref="E2045:L2045" si="485">SUM(E2046:E2047)</f>
        <v>0</v>
      </c>
      <c r="F2045" s="274">
        <f t="shared" si="485"/>
        <v>0</v>
      </c>
      <c r="G2045" s="275">
        <f t="shared" si="485"/>
        <v>0</v>
      </c>
      <c r="H2045" s="276">
        <f>SUM(H2046:H2047)</f>
        <v>0</v>
      </c>
      <c r="I2045" s="274">
        <f t="shared" si="485"/>
        <v>0</v>
      </c>
      <c r="J2045" s="275">
        <f t="shared" si="485"/>
        <v>0</v>
      </c>
      <c r="K2045" s="276">
        <f t="shared" si="485"/>
        <v>0</v>
      </c>
      <c r="L2045" s="310">
        <f t="shared" si="485"/>
        <v>0</v>
      </c>
      <c r="M2045" s="12" t="str">
        <f t="shared" si="475"/>
        <v/>
      </c>
      <c r="N2045" s="13"/>
    </row>
    <row r="2046" spans="1:14" hidden="1">
      <c r="A2046" s="23">
        <v>190</v>
      </c>
      <c r="B2046" s="292"/>
      <c r="C2046" s="279">
        <v>2221</v>
      </c>
      <c r="D2046" s="280" t="s">
        <v>306</v>
      </c>
      <c r="E2046" s="281">
        <f t="shared" ref="E2046:E2051" si="486">F2046+G2046+H2046</f>
        <v>0</v>
      </c>
      <c r="F2046" s="152"/>
      <c r="G2046" s="153"/>
      <c r="H2046" s="1418"/>
      <c r="I2046" s="152"/>
      <c r="J2046" s="153"/>
      <c r="K2046" s="1418"/>
      <c r="L2046" s="281">
        <f t="shared" ref="L2046:L2051" si="487">I2046+J2046+K2046</f>
        <v>0</v>
      </c>
      <c r="M2046" s="12" t="str">
        <f t="shared" si="475"/>
        <v/>
      </c>
      <c r="N2046" s="13"/>
    </row>
    <row r="2047" spans="1:14" hidden="1">
      <c r="A2047" s="23">
        <v>200</v>
      </c>
      <c r="B2047" s="292"/>
      <c r="C2047" s="285">
        <v>2224</v>
      </c>
      <c r="D2047" s="286" t="s">
        <v>219</v>
      </c>
      <c r="E2047" s="287">
        <f t="shared" si="486"/>
        <v>0</v>
      </c>
      <c r="F2047" s="173"/>
      <c r="G2047" s="174"/>
      <c r="H2047" s="1421"/>
      <c r="I2047" s="173"/>
      <c r="J2047" s="174"/>
      <c r="K2047" s="1421"/>
      <c r="L2047" s="287">
        <f t="shared" si="487"/>
        <v>0</v>
      </c>
      <c r="M2047" s="12" t="str">
        <f t="shared" si="475"/>
        <v/>
      </c>
      <c r="N2047" s="13"/>
    </row>
    <row r="2048" spans="1:14" hidden="1">
      <c r="A2048" s="23">
        <v>200</v>
      </c>
      <c r="B2048" s="272">
        <v>2500</v>
      </c>
      <c r="C2048" s="1856" t="s">
        <v>220</v>
      </c>
      <c r="D2048" s="1857"/>
      <c r="E2048" s="310">
        <f t="shared" si="486"/>
        <v>0</v>
      </c>
      <c r="F2048" s="1422"/>
      <c r="G2048" s="1423"/>
      <c r="H2048" s="1424"/>
      <c r="I2048" s="1422"/>
      <c r="J2048" s="1423"/>
      <c r="K2048" s="1424"/>
      <c r="L2048" s="310">
        <f t="shared" si="487"/>
        <v>0</v>
      </c>
      <c r="M2048" s="12" t="str">
        <f t="shared" si="475"/>
        <v/>
      </c>
      <c r="N2048" s="13"/>
    </row>
    <row r="2049" spans="1:14" hidden="1">
      <c r="A2049" s="23">
        <v>205</v>
      </c>
      <c r="B2049" s="272">
        <v>2600</v>
      </c>
      <c r="C2049" s="1862" t="s">
        <v>221</v>
      </c>
      <c r="D2049" s="1863"/>
      <c r="E2049" s="310">
        <f t="shared" si="486"/>
        <v>0</v>
      </c>
      <c r="F2049" s="1422"/>
      <c r="G2049" s="1423"/>
      <c r="H2049" s="1424"/>
      <c r="I2049" s="1422"/>
      <c r="J2049" s="1423"/>
      <c r="K2049" s="1424"/>
      <c r="L2049" s="310">
        <f t="shared" si="487"/>
        <v>0</v>
      </c>
      <c r="M2049" s="12" t="str">
        <f t="shared" si="475"/>
        <v/>
      </c>
      <c r="N2049" s="13"/>
    </row>
    <row r="2050" spans="1:14" hidden="1">
      <c r="A2050" s="23">
        <v>210</v>
      </c>
      <c r="B2050" s="272">
        <v>2700</v>
      </c>
      <c r="C2050" s="1862" t="s">
        <v>222</v>
      </c>
      <c r="D2050" s="1863"/>
      <c r="E2050" s="310">
        <f t="shared" si="486"/>
        <v>0</v>
      </c>
      <c r="F2050" s="1422"/>
      <c r="G2050" s="1423"/>
      <c r="H2050" s="1424"/>
      <c r="I2050" s="1422"/>
      <c r="J2050" s="1423"/>
      <c r="K2050" s="1424"/>
      <c r="L2050" s="310">
        <f t="shared" si="487"/>
        <v>0</v>
      </c>
      <c r="M2050" s="12" t="str">
        <f t="shared" si="475"/>
        <v/>
      </c>
      <c r="N2050" s="13"/>
    </row>
    <row r="2051" spans="1:14" ht="36" hidden="1" customHeight="1">
      <c r="A2051" s="23">
        <v>215</v>
      </c>
      <c r="B2051" s="272">
        <v>2800</v>
      </c>
      <c r="C2051" s="1862" t="s">
        <v>1660</v>
      </c>
      <c r="D2051" s="1863"/>
      <c r="E2051" s="310">
        <f t="shared" si="486"/>
        <v>0</v>
      </c>
      <c r="F2051" s="1422"/>
      <c r="G2051" s="1423"/>
      <c r="H2051" s="1424"/>
      <c r="I2051" s="1422"/>
      <c r="J2051" s="1423"/>
      <c r="K2051" s="1424"/>
      <c r="L2051" s="310">
        <f t="shared" si="487"/>
        <v>0</v>
      </c>
      <c r="M2051" s="12" t="str">
        <f t="shared" si="475"/>
        <v/>
      </c>
      <c r="N2051" s="13"/>
    </row>
    <row r="2052" spans="1:14" hidden="1">
      <c r="A2052" s="22">
        <v>220</v>
      </c>
      <c r="B2052" s="272">
        <v>2900</v>
      </c>
      <c r="C2052" s="1856" t="s">
        <v>223</v>
      </c>
      <c r="D2052" s="1857"/>
      <c r="E2052" s="310">
        <f>SUM(E2053:E2060)</f>
        <v>0</v>
      </c>
      <c r="F2052" s="274">
        <f>SUM(F2053:F2060)</f>
        <v>0</v>
      </c>
      <c r="G2052" s="274">
        <f t="shared" ref="G2052:L2052" si="488">SUM(G2053:G2060)</f>
        <v>0</v>
      </c>
      <c r="H2052" s="274">
        <f t="shared" si="488"/>
        <v>0</v>
      </c>
      <c r="I2052" s="274">
        <f t="shared" si="488"/>
        <v>0</v>
      </c>
      <c r="J2052" s="274">
        <f t="shared" si="488"/>
        <v>0</v>
      </c>
      <c r="K2052" s="274">
        <f t="shared" si="488"/>
        <v>0</v>
      </c>
      <c r="L2052" s="274">
        <f t="shared" si="488"/>
        <v>0</v>
      </c>
      <c r="M2052" s="12" t="str">
        <f t="shared" si="475"/>
        <v/>
      </c>
      <c r="N2052" s="13"/>
    </row>
    <row r="2053" spans="1:14" hidden="1">
      <c r="A2053" s="23">
        <v>225</v>
      </c>
      <c r="B2053" s="346"/>
      <c r="C2053" s="279">
        <v>2910</v>
      </c>
      <c r="D2053" s="347" t="s">
        <v>2048</v>
      </c>
      <c r="E2053" s="281">
        <f>F2053+G2053+H2053</f>
        <v>0</v>
      </c>
      <c r="F2053" s="152"/>
      <c r="G2053" s="153"/>
      <c r="H2053" s="1418"/>
      <c r="I2053" s="152"/>
      <c r="J2053" s="153"/>
      <c r="K2053" s="1418"/>
      <c r="L2053" s="281">
        <f>I2053+J2053+K2053</f>
        <v>0</v>
      </c>
      <c r="M2053" s="12" t="str">
        <f t="shared" si="475"/>
        <v/>
      </c>
      <c r="N2053" s="13"/>
    </row>
    <row r="2054" spans="1:14" hidden="1">
      <c r="A2054" s="23">
        <v>230</v>
      </c>
      <c r="B2054" s="346"/>
      <c r="C2054" s="279">
        <v>2920</v>
      </c>
      <c r="D2054" s="347" t="s">
        <v>224</v>
      </c>
      <c r="E2054" s="281">
        <f t="shared" ref="E2054:E2060" si="489">F2054+G2054+H2054</f>
        <v>0</v>
      </c>
      <c r="F2054" s="152"/>
      <c r="G2054" s="153"/>
      <c r="H2054" s="1418"/>
      <c r="I2054" s="152"/>
      <c r="J2054" s="153"/>
      <c r="K2054" s="1418"/>
      <c r="L2054" s="281">
        <f t="shared" ref="L2054:L2060" si="490">I2054+J2054+K2054</f>
        <v>0</v>
      </c>
      <c r="M2054" s="12" t="str">
        <f t="shared" si="475"/>
        <v/>
      </c>
      <c r="N2054" s="13"/>
    </row>
    <row r="2055" spans="1:14" ht="31.5" hidden="1">
      <c r="A2055" s="23">
        <v>245</v>
      </c>
      <c r="B2055" s="346"/>
      <c r="C2055" s="324">
        <v>2969</v>
      </c>
      <c r="D2055" s="348" t="s">
        <v>225</v>
      </c>
      <c r="E2055" s="326">
        <f t="shared" si="489"/>
        <v>0</v>
      </c>
      <c r="F2055" s="449"/>
      <c r="G2055" s="450"/>
      <c r="H2055" s="1425"/>
      <c r="I2055" s="449"/>
      <c r="J2055" s="450"/>
      <c r="K2055" s="1425"/>
      <c r="L2055" s="326">
        <f t="shared" si="490"/>
        <v>0</v>
      </c>
      <c r="M2055" s="12" t="str">
        <f t="shared" si="475"/>
        <v/>
      </c>
      <c r="N2055" s="13"/>
    </row>
    <row r="2056" spans="1:14" ht="31.5" hidden="1">
      <c r="A2056" s="22">
        <v>220</v>
      </c>
      <c r="B2056" s="346"/>
      <c r="C2056" s="349">
        <v>2970</v>
      </c>
      <c r="D2056" s="350" t="s">
        <v>226</v>
      </c>
      <c r="E2056" s="351">
        <f t="shared" si="489"/>
        <v>0</v>
      </c>
      <c r="F2056" s="636"/>
      <c r="G2056" s="637"/>
      <c r="H2056" s="1426"/>
      <c r="I2056" s="636"/>
      <c r="J2056" s="637"/>
      <c r="K2056" s="1426"/>
      <c r="L2056" s="351">
        <f t="shared" si="490"/>
        <v>0</v>
      </c>
      <c r="M2056" s="12" t="str">
        <f t="shared" si="475"/>
        <v/>
      </c>
      <c r="N2056" s="13"/>
    </row>
    <row r="2057" spans="1:14" hidden="1">
      <c r="A2057" s="23">
        <v>225</v>
      </c>
      <c r="B2057" s="346"/>
      <c r="C2057" s="333">
        <v>2989</v>
      </c>
      <c r="D2057" s="355" t="s">
        <v>227</v>
      </c>
      <c r="E2057" s="335">
        <f t="shared" si="489"/>
        <v>0</v>
      </c>
      <c r="F2057" s="600"/>
      <c r="G2057" s="601"/>
      <c r="H2057" s="1427"/>
      <c r="I2057" s="600"/>
      <c r="J2057" s="601"/>
      <c r="K2057" s="1427"/>
      <c r="L2057" s="335">
        <f t="shared" si="490"/>
        <v>0</v>
      </c>
      <c r="M2057" s="12" t="str">
        <f t="shared" si="475"/>
        <v/>
      </c>
      <c r="N2057" s="13"/>
    </row>
    <row r="2058" spans="1:14" hidden="1">
      <c r="A2058" s="23">
        <v>230</v>
      </c>
      <c r="B2058" s="292"/>
      <c r="C2058" s="318">
        <v>2990</v>
      </c>
      <c r="D2058" s="356" t="s">
        <v>2067</v>
      </c>
      <c r="E2058" s="320">
        <f>F2058+G2058+H2058</f>
        <v>0</v>
      </c>
      <c r="F2058" s="454"/>
      <c r="G2058" s="455"/>
      <c r="H2058" s="1428"/>
      <c r="I2058" s="454"/>
      <c r="J2058" s="455"/>
      <c r="K2058" s="1428"/>
      <c r="L2058" s="320">
        <f>I2058+J2058+K2058</f>
        <v>0</v>
      </c>
      <c r="M2058" s="12" t="str">
        <f t="shared" si="475"/>
        <v/>
      </c>
      <c r="N2058" s="13"/>
    </row>
    <row r="2059" spans="1:14" hidden="1">
      <c r="A2059" s="23">
        <v>235</v>
      </c>
      <c r="B2059" s="292"/>
      <c r="C2059" s="318">
        <v>2991</v>
      </c>
      <c r="D2059" s="356" t="s">
        <v>228</v>
      </c>
      <c r="E2059" s="320">
        <f t="shared" si="489"/>
        <v>0</v>
      </c>
      <c r="F2059" s="454"/>
      <c r="G2059" s="455"/>
      <c r="H2059" s="1428"/>
      <c r="I2059" s="454"/>
      <c r="J2059" s="455"/>
      <c r="K2059" s="1428"/>
      <c r="L2059" s="320">
        <f t="shared" si="490"/>
        <v>0</v>
      </c>
      <c r="M2059" s="12" t="str">
        <f t="shared" si="475"/>
        <v/>
      </c>
      <c r="N2059" s="13"/>
    </row>
    <row r="2060" spans="1:14" hidden="1">
      <c r="A2060" s="23">
        <v>240</v>
      </c>
      <c r="B2060" s="292"/>
      <c r="C2060" s="285">
        <v>2992</v>
      </c>
      <c r="D2060" s="357" t="s">
        <v>229</v>
      </c>
      <c r="E2060" s="287">
        <f t="shared" si="489"/>
        <v>0</v>
      </c>
      <c r="F2060" s="173"/>
      <c r="G2060" s="174"/>
      <c r="H2060" s="1421"/>
      <c r="I2060" s="173"/>
      <c r="J2060" s="174"/>
      <c r="K2060" s="1421"/>
      <c r="L2060" s="287">
        <f t="shared" si="490"/>
        <v>0</v>
      </c>
      <c r="M2060" s="12" t="str">
        <f t="shared" si="475"/>
        <v/>
      </c>
      <c r="N2060" s="13"/>
    </row>
    <row r="2061" spans="1:14" hidden="1">
      <c r="A2061" s="23">
        <v>245</v>
      </c>
      <c r="B2061" s="272">
        <v>3300</v>
      </c>
      <c r="C2061" s="358" t="s">
        <v>2098</v>
      </c>
      <c r="D2061" s="1773"/>
      <c r="E2061" s="310">
        <f t="shared" ref="E2061:L2061" si="491">SUM(E2062:E2066)</f>
        <v>0</v>
      </c>
      <c r="F2061" s="274">
        <f t="shared" si="491"/>
        <v>0</v>
      </c>
      <c r="G2061" s="275">
        <f t="shared" si="491"/>
        <v>0</v>
      </c>
      <c r="H2061" s="276">
        <f t="shared" si="491"/>
        <v>0</v>
      </c>
      <c r="I2061" s="274">
        <f t="shared" si="491"/>
        <v>0</v>
      </c>
      <c r="J2061" s="275">
        <f t="shared" si="491"/>
        <v>0</v>
      </c>
      <c r="K2061" s="276">
        <f t="shared" si="491"/>
        <v>0</v>
      </c>
      <c r="L2061" s="310">
        <f t="shared" si="491"/>
        <v>0</v>
      </c>
      <c r="M2061" s="12" t="str">
        <f t="shared" si="475"/>
        <v/>
      </c>
      <c r="N2061" s="13"/>
    </row>
    <row r="2062" spans="1:14" hidden="1">
      <c r="A2062" s="22">
        <v>250</v>
      </c>
      <c r="B2062" s="291"/>
      <c r="C2062" s="279">
        <v>3301</v>
      </c>
      <c r="D2062" s="359" t="s">
        <v>230</v>
      </c>
      <c r="E2062" s="281">
        <f t="shared" ref="E2062:E2069" si="492">F2062+G2062+H2062</f>
        <v>0</v>
      </c>
      <c r="F2062" s="486">
        <v>0</v>
      </c>
      <c r="G2062" s="487">
        <v>0</v>
      </c>
      <c r="H2062" s="154">
        <v>0</v>
      </c>
      <c r="I2062" s="486">
        <v>0</v>
      </c>
      <c r="J2062" s="487">
        <v>0</v>
      </c>
      <c r="K2062" s="154">
        <v>0</v>
      </c>
      <c r="L2062" s="281">
        <f t="shared" ref="L2062:L2069" si="493">I2062+J2062+K2062</f>
        <v>0</v>
      </c>
      <c r="M2062" s="12" t="str">
        <f t="shared" si="475"/>
        <v/>
      </c>
      <c r="N2062" s="13"/>
    </row>
    <row r="2063" spans="1:14" hidden="1">
      <c r="A2063" s="23">
        <v>255</v>
      </c>
      <c r="B2063" s="291"/>
      <c r="C2063" s="293">
        <v>3302</v>
      </c>
      <c r="D2063" s="360" t="s">
        <v>715</v>
      </c>
      <c r="E2063" s="295">
        <f t="shared" si="492"/>
        <v>0</v>
      </c>
      <c r="F2063" s="488">
        <v>0</v>
      </c>
      <c r="G2063" s="489">
        <v>0</v>
      </c>
      <c r="H2063" s="160">
        <v>0</v>
      </c>
      <c r="I2063" s="488">
        <v>0</v>
      </c>
      <c r="J2063" s="489">
        <v>0</v>
      </c>
      <c r="K2063" s="160">
        <v>0</v>
      </c>
      <c r="L2063" s="295">
        <f t="shared" si="493"/>
        <v>0</v>
      </c>
      <c r="M2063" s="12" t="str">
        <f t="shared" si="475"/>
        <v/>
      </c>
      <c r="N2063" s="13"/>
    </row>
    <row r="2064" spans="1:14" hidden="1">
      <c r="A2064" s="23">
        <v>265</v>
      </c>
      <c r="B2064" s="291"/>
      <c r="C2064" s="293">
        <v>3303</v>
      </c>
      <c r="D2064" s="360" t="s">
        <v>231</v>
      </c>
      <c r="E2064" s="295">
        <f t="shared" si="492"/>
        <v>0</v>
      </c>
      <c r="F2064" s="488">
        <v>0</v>
      </c>
      <c r="G2064" s="489">
        <v>0</v>
      </c>
      <c r="H2064" s="160">
        <v>0</v>
      </c>
      <c r="I2064" s="488">
        <v>0</v>
      </c>
      <c r="J2064" s="489">
        <v>0</v>
      </c>
      <c r="K2064" s="160">
        <v>0</v>
      </c>
      <c r="L2064" s="295">
        <f t="shared" si="493"/>
        <v>0</v>
      </c>
      <c r="M2064" s="12" t="str">
        <f t="shared" si="475"/>
        <v/>
      </c>
      <c r="N2064" s="13"/>
    </row>
    <row r="2065" spans="1:14" hidden="1">
      <c r="A2065" s="22">
        <v>270</v>
      </c>
      <c r="B2065" s="291"/>
      <c r="C2065" s="293">
        <v>3304</v>
      </c>
      <c r="D2065" s="360" t="s">
        <v>232</v>
      </c>
      <c r="E2065" s="295">
        <f t="shared" si="492"/>
        <v>0</v>
      </c>
      <c r="F2065" s="488">
        <v>0</v>
      </c>
      <c r="G2065" s="489">
        <v>0</v>
      </c>
      <c r="H2065" s="160">
        <v>0</v>
      </c>
      <c r="I2065" s="488">
        <v>0</v>
      </c>
      <c r="J2065" s="489">
        <v>0</v>
      </c>
      <c r="K2065" s="160">
        <v>0</v>
      </c>
      <c r="L2065" s="295">
        <f t="shared" si="493"/>
        <v>0</v>
      </c>
      <c r="M2065" s="12" t="str">
        <f t="shared" si="475"/>
        <v/>
      </c>
      <c r="N2065" s="13"/>
    </row>
    <row r="2066" spans="1:14" ht="31.5" hidden="1">
      <c r="A2066" s="22">
        <v>290</v>
      </c>
      <c r="B2066" s="291"/>
      <c r="C2066" s="285">
        <v>3306</v>
      </c>
      <c r="D2066" s="361" t="s">
        <v>1657</v>
      </c>
      <c r="E2066" s="287">
        <f t="shared" si="492"/>
        <v>0</v>
      </c>
      <c r="F2066" s="490">
        <v>0</v>
      </c>
      <c r="G2066" s="491">
        <v>0</v>
      </c>
      <c r="H2066" s="175">
        <v>0</v>
      </c>
      <c r="I2066" s="490">
        <v>0</v>
      </c>
      <c r="J2066" s="491">
        <v>0</v>
      </c>
      <c r="K2066" s="175">
        <v>0</v>
      </c>
      <c r="L2066" s="287">
        <f t="shared" si="493"/>
        <v>0</v>
      </c>
      <c r="M2066" s="12" t="str">
        <f t="shared" si="475"/>
        <v/>
      </c>
      <c r="N2066" s="13"/>
    </row>
    <row r="2067" spans="1:14" hidden="1">
      <c r="A2067" s="39">
        <v>320</v>
      </c>
      <c r="B2067" s="272">
        <v>3900</v>
      </c>
      <c r="C2067" s="1856" t="s">
        <v>233</v>
      </c>
      <c r="D2067" s="1857"/>
      <c r="E2067" s="310">
        <f t="shared" si="492"/>
        <v>0</v>
      </c>
      <c r="F2067" s="1471">
        <v>0</v>
      </c>
      <c r="G2067" s="1472">
        <v>0</v>
      </c>
      <c r="H2067" s="1473">
        <v>0</v>
      </c>
      <c r="I2067" s="1471">
        <v>0</v>
      </c>
      <c r="J2067" s="1472">
        <v>0</v>
      </c>
      <c r="K2067" s="1473">
        <v>0</v>
      </c>
      <c r="L2067" s="310">
        <f t="shared" si="493"/>
        <v>0</v>
      </c>
      <c r="M2067" s="12" t="str">
        <f t="shared" ref="M2067:M2113" si="494">(IF($E2067&lt;&gt;0,$M$2,IF($L2067&lt;&gt;0,$M$2,"")))</f>
        <v/>
      </c>
      <c r="N2067" s="13"/>
    </row>
    <row r="2068" spans="1:14" hidden="1">
      <c r="A2068" s="22">
        <v>330</v>
      </c>
      <c r="B2068" s="272">
        <v>4000</v>
      </c>
      <c r="C2068" s="1856" t="s">
        <v>234</v>
      </c>
      <c r="D2068" s="1857"/>
      <c r="E2068" s="310">
        <f t="shared" si="492"/>
        <v>0</v>
      </c>
      <c r="F2068" s="1422"/>
      <c r="G2068" s="1423"/>
      <c r="H2068" s="1424"/>
      <c r="I2068" s="1422"/>
      <c r="J2068" s="1423"/>
      <c r="K2068" s="1424"/>
      <c r="L2068" s="310">
        <f t="shared" si="493"/>
        <v>0</v>
      </c>
      <c r="M2068" s="12" t="str">
        <f t="shared" si="494"/>
        <v/>
      </c>
      <c r="N2068" s="13"/>
    </row>
    <row r="2069" spans="1:14" hidden="1">
      <c r="A2069" s="22">
        <v>350</v>
      </c>
      <c r="B2069" s="272">
        <v>4100</v>
      </c>
      <c r="C2069" s="1856" t="s">
        <v>235</v>
      </c>
      <c r="D2069" s="1857"/>
      <c r="E2069" s="310">
        <f t="shared" si="492"/>
        <v>0</v>
      </c>
      <c r="F2069" s="1472">
        <v>0</v>
      </c>
      <c r="G2069" s="1472">
        <v>0</v>
      </c>
      <c r="H2069" s="1473">
        <v>0</v>
      </c>
      <c r="I2069" s="1771">
        <v>0</v>
      </c>
      <c r="J2069" s="1472">
        <v>0</v>
      </c>
      <c r="K2069" s="1472">
        <v>0</v>
      </c>
      <c r="L2069" s="310">
        <f t="shared" si="493"/>
        <v>0</v>
      </c>
      <c r="M2069" s="12" t="str">
        <f t="shared" si="494"/>
        <v/>
      </c>
      <c r="N2069" s="13"/>
    </row>
    <row r="2070" spans="1:14" hidden="1">
      <c r="A2070" s="23">
        <v>355</v>
      </c>
      <c r="B2070" s="272">
        <v>4200</v>
      </c>
      <c r="C2070" s="1856" t="s">
        <v>236</v>
      </c>
      <c r="D2070" s="1857"/>
      <c r="E2070" s="310">
        <f t="shared" ref="E2070:L2070" si="495">SUM(E2071:E2076)</f>
        <v>0</v>
      </c>
      <c r="F2070" s="274">
        <f t="shared" si="495"/>
        <v>0</v>
      </c>
      <c r="G2070" s="275">
        <f t="shared" si="495"/>
        <v>0</v>
      </c>
      <c r="H2070" s="276">
        <f>SUM(H2071:H2076)</f>
        <v>0</v>
      </c>
      <c r="I2070" s="274">
        <f t="shared" si="495"/>
        <v>0</v>
      </c>
      <c r="J2070" s="275">
        <f t="shared" si="495"/>
        <v>0</v>
      </c>
      <c r="K2070" s="276">
        <f t="shared" si="495"/>
        <v>0</v>
      </c>
      <c r="L2070" s="310">
        <f t="shared" si="495"/>
        <v>0</v>
      </c>
      <c r="M2070" s="12" t="str">
        <f t="shared" si="494"/>
        <v/>
      </c>
      <c r="N2070" s="13"/>
    </row>
    <row r="2071" spans="1:14" hidden="1">
      <c r="A2071" s="23">
        <v>355</v>
      </c>
      <c r="B2071" s="362"/>
      <c r="C2071" s="279">
        <v>4201</v>
      </c>
      <c r="D2071" s="280" t="s">
        <v>237</v>
      </c>
      <c r="E2071" s="281">
        <f t="shared" ref="E2071:E2076" si="496">F2071+G2071+H2071</f>
        <v>0</v>
      </c>
      <c r="F2071" s="152"/>
      <c r="G2071" s="153"/>
      <c r="H2071" s="1418"/>
      <c r="I2071" s="152"/>
      <c r="J2071" s="153"/>
      <c r="K2071" s="1418"/>
      <c r="L2071" s="281">
        <f t="shared" ref="L2071:L2076" si="497">I2071+J2071+K2071</f>
        <v>0</v>
      </c>
      <c r="M2071" s="12" t="str">
        <f t="shared" si="494"/>
        <v/>
      </c>
      <c r="N2071" s="13"/>
    </row>
    <row r="2072" spans="1:14" hidden="1">
      <c r="A2072" s="23">
        <v>375</v>
      </c>
      <c r="B2072" s="362"/>
      <c r="C2072" s="293">
        <v>4202</v>
      </c>
      <c r="D2072" s="363" t="s">
        <v>238</v>
      </c>
      <c r="E2072" s="295">
        <f t="shared" si="496"/>
        <v>0</v>
      </c>
      <c r="F2072" s="158"/>
      <c r="G2072" s="159"/>
      <c r="H2072" s="1420"/>
      <c r="I2072" s="158"/>
      <c r="J2072" s="159"/>
      <c r="K2072" s="1420"/>
      <c r="L2072" s="295">
        <f t="shared" si="497"/>
        <v>0</v>
      </c>
      <c r="M2072" s="12" t="str">
        <f t="shared" si="494"/>
        <v/>
      </c>
      <c r="N2072" s="13"/>
    </row>
    <row r="2073" spans="1:14" hidden="1">
      <c r="A2073" s="23">
        <v>380</v>
      </c>
      <c r="B2073" s="362"/>
      <c r="C2073" s="293">
        <v>4214</v>
      </c>
      <c r="D2073" s="363" t="s">
        <v>239</v>
      </c>
      <c r="E2073" s="295">
        <f t="shared" si="496"/>
        <v>0</v>
      </c>
      <c r="F2073" s="158"/>
      <c r="G2073" s="159"/>
      <c r="H2073" s="1420"/>
      <c r="I2073" s="158"/>
      <c r="J2073" s="159"/>
      <c r="K2073" s="1420"/>
      <c r="L2073" s="295">
        <f t="shared" si="497"/>
        <v>0</v>
      </c>
      <c r="M2073" s="12" t="str">
        <f t="shared" si="494"/>
        <v/>
      </c>
      <c r="N2073" s="13"/>
    </row>
    <row r="2074" spans="1:14" hidden="1">
      <c r="A2074" s="23">
        <v>385</v>
      </c>
      <c r="B2074" s="362"/>
      <c r="C2074" s="293">
        <v>4217</v>
      </c>
      <c r="D2074" s="363" t="s">
        <v>240</v>
      </c>
      <c r="E2074" s="295">
        <f t="shared" si="496"/>
        <v>0</v>
      </c>
      <c r="F2074" s="158"/>
      <c r="G2074" s="159"/>
      <c r="H2074" s="1420"/>
      <c r="I2074" s="158"/>
      <c r="J2074" s="159"/>
      <c r="K2074" s="1420"/>
      <c r="L2074" s="295">
        <f t="shared" si="497"/>
        <v>0</v>
      </c>
      <c r="M2074" s="12" t="str">
        <f t="shared" si="494"/>
        <v/>
      </c>
      <c r="N2074" s="13"/>
    </row>
    <row r="2075" spans="1:14" hidden="1">
      <c r="A2075" s="23">
        <v>390</v>
      </c>
      <c r="B2075" s="362"/>
      <c r="C2075" s="293">
        <v>4218</v>
      </c>
      <c r="D2075" s="294" t="s">
        <v>241</v>
      </c>
      <c r="E2075" s="295">
        <f t="shared" si="496"/>
        <v>0</v>
      </c>
      <c r="F2075" s="158"/>
      <c r="G2075" s="159"/>
      <c r="H2075" s="1420"/>
      <c r="I2075" s="158"/>
      <c r="J2075" s="159"/>
      <c r="K2075" s="1420"/>
      <c r="L2075" s="295">
        <f t="shared" si="497"/>
        <v>0</v>
      </c>
      <c r="M2075" s="12" t="str">
        <f t="shared" si="494"/>
        <v/>
      </c>
      <c r="N2075" s="13"/>
    </row>
    <row r="2076" spans="1:14" hidden="1">
      <c r="A2076" s="23">
        <v>390</v>
      </c>
      <c r="B2076" s="362"/>
      <c r="C2076" s="285">
        <v>4219</v>
      </c>
      <c r="D2076" s="343" t="s">
        <v>242</v>
      </c>
      <c r="E2076" s="287">
        <f t="shared" si="496"/>
        <v>0</v>
      </c>
      <c r="F2076" s="173"/>
      <c r="G2076" s="174"/>
      <c r="H2076" s="1421"/>
      <c r="I2076" s="173"/>
      <c r="J2076" s="174"/>
      <c r="K2076" s="1421"/>
      <c r="L2076" s="287">
        <f t="shared" si="497"/>
        <v>0</v>
      </c>
      <c r="M2076" s="12" t="str">
        <f t="shared" si="494"/>
        <v/>
      </c>
      <c r="N2076" s="13"/>
    </row>
    <row r="2077" spans="1:14" hidden="1">
      <c r="A2077" s="23">
        <v>395</v>
      </c>
      <c r="B2077" s="272">
        <v>4300</v>
      </c>
      <c r="C2077" s="1856" t="s">
        <v>1661</v>
      </c>
      <c r="D2077" s="1857"/>
      <c r="E2077" s="310">
        <f t="shared" ref="E2077:L2077" si="498">SUM(E2078:E2080)</f>
        <v>0</v>
      </c>
      <c r="F2077" s="274">
        <f t="shared" si="498"/>
        <v>0</v>
      </c>
      <c r="G2077" s="275">
        <f t="shared" si="498"/>
        <v>0</v>
      </c>
      <c r="H2077" s="276">
        <f>SUM(H2078:H2080)</f>
        <v>0</v>
      </c>
      <c r="I2077" s="274">
        <f t="shared" si="498"/>
        <v>0</v>
      </c>
      <c r="J2077" s="275">
        <f t="shared" si="498"/>
        <v>0</v>
      </c>
      <c r="K2077" s="276">
        <f t="shared" si="498"/>
        <v>0</v>
      </c>
      <c r="L2077" s="310">
        <f t="shared" si="498"/>
        <v>0</v>
      </c>
      <c r="M2077" s="12" t="str">
        <f t="shared" si="494"/>
        <v/>
      </c>
      <c r="N2077" s="13"/>
    </row>
    <row r="2078" spans="1:14" hidden="1">
      <c r="A2078" s="18">
        <v>397</v>
      </c>
      <c r="B2078" s="362"/>
      <c r="C2078" s="279">
        <v>4301</v>
      </c>
      <c r="D2078" s="311" t="s">
        <v>243</v>
      </c>
      <c r="E2078" s="281">
        <f t="shared" ref="E2078:E2083" si="499">F2078+G2078+H2078</f>
        <v>0</v>
      </c>
      <c r="F2078" s="152"/>
      <c r="G2078" s="153"/>
      <c r="H2078" s="1418"/>
      <c r="I2078" s="152"/>
      <c r="J2078" s="153"/>
      <c r="K2078" s="1418"/>
      <c r="L2078" s="281">
        <f t="shared" ref="L2078:L2083" si="500">I2078+J2078+K2078</f>
        <v>0</v>
      </c>
      <c r="M2078" s="12" t="str">
        <f t="shared" si="494"/>
        <v/>
      </c>
      <c r="N2078" s="13"/>
    </row>
    <row r="2079" spans="1:14" hidden="1">
      <c r="A2079" s="14">
        <v>398</v>
      </c>
      <c r="B2079" s="362"/>
      <c r="C2079" s="293">
        <v>4302</v>
      </c>
      <c r="D2079" s="363" t="s">
        <v>244</v>
      </c>
      <c r="E2079" s="295">
        <f t="shared" si="499"/>
        <v>0</v>
      </c>
      <c r="F2079" s="158"/>
      <c r="G2079" s="159"/>
      <c r="H2079" s="1420"/>
      <c r="I2079" s="158"/>
      <c r="J2079" s="159"/>
      <c r="K2079" s="1420"/>
      <c r="L2079" s="295">
        <f t="shared" si="500"/>
        <v>0</v>
      </c>
      <c r="M2079" s="12" t="str">
        <f t="shared" si="494"/>
        <v/>
      </c>
      <c r="N2079" s="13"/>
    </row>
    <row r="2080" spans="1:14" hidden="1">
      <c r="A2080" s="14">
        <v>399</v>
      </c>
      <c r="B2080" s="362"/>
      <c r="C2080" s="285">
        <v>4309</v>
      </c>
      <c r="D2080" s="301" t="s">
        <v>245</v>
      </c>
      <c r="E2080" s="287">
        <f t="shared" si="499"/>
        <v>0</v>
      </c>
      <c r="F2080" s="173"/>
      <c r="G2080" s="174"/>
      <c r="H2080" s="1421"/>
      <c r="I2080" s="173"/>
      <c r="J2080" s="174"/>
      <c r="K2080" s="1421"/>
      <c r="L2080" s="287">
        <f t="shared" si="500"/>
        <v>0</v>
      </c>
      <c r="M2080" s="12" t="str">
        <f t="shared" si="494"/>
        <v/>
      </c>
      <c r="N2080" s="13"/>
    </row>
    <row r="2081" spans="1:14" hidden="1">
      <c r="A2081" s="14">
        <v>400</v>
      </c>
      <c r="B2081" s="272">
        <v>4400</v>
      </c>
      <c r="C2081" s="1856" t="s">
        <v>1658</v>
      </c>
      <c r="D2081" s="1857"/>
      <c r="E2081" s="310">
        <f t="shared" si="499"/>
        <v>0</v>
      </c>
      <c r="F2081" s="1422"/>
      <c r="G2081" s="1423"/>
      <c r="H2081" s="1424"/>
      <c r="I2081" s="1422"/>
      <c r="J2081" s="1423"/>
      <c r="K2081" s="1424"/>
      <c r="L2081" s="310">
        <f t="shared" si="500"/>
        <v>0</v>
      </c>
      <c r="M2081" s="12" t="str">
        <f t="shared" si="494"/>
        <v/>
      </c>
      <c r="N2081" s="13"/>
    </row>
    <row r="2082" spans="1:14" hidden="1">
      <c r="A2082" s="14">
        <v>401</v>
      </c>
      <c r="B2082" s="272">
        <v>4500</v>
      </c>
      <c r="C2082" s="1856" t="s">
        <v>1659</v>
      </c>
      <c r="D2082" s="1857"/>
      <c r="E2082" s="310">
        <f t="shared" si="499"/>
        <v>0</v>
      </c>
      <c r="F2082" s="1422"/>
      <c r="G2082" s="1423"/>
      <c r="H2082" s="1424"/>
      <c r="I2082" s="1422"/>
      <c r="J2082" s="1423"/>
      <c r="K2082" s="1424"/>
      <c r="L2082" s="310">
        <f t="shared" si="500"/>
        <v>0</v>
      </c>
      <c r="M2082" s="12" t="str">
        <f t="shared" si="494"/>
        <v/>
      </c>
      <c r="N2082" s="13"/>
    </row>
    <row r="2083" spans="1:14" hidden="1">
      <c r="A2083" s="40">
        <v>404</v>
      </c>
      <c r="B2083" s="272">
        <v>4600</v>
      </c>
      <c r="C2083" s="1862" t="s">
        <v>246</v>
      </c>
      <c r="D2083" s="1863"/>
      <c r="E2083" s="310">
        <f t="shared" si="499"/>
        <v>0</v>
      </c>
      <c r="F2083" s="1422"/>
      <c r="G2083" s="1423"/>
      <c r="H2083" s="1424"/>
      <c r="I2083" s="1422"/>
      <c r="J2083" s="1423"/>
      <c r="K2083" s="1424"/>
      <c r="L2083" s="310">
        <f t="shared" si="500"/>
        <v>0</v>
      </c>
      <c r="M2083" s="12" t="str">
        <f t="shared" si="494"/>
        <v/>
      </c>
      <c r="N2083" s="13"/>
    </row>
    <row r="2084" spans="1:14" hidden="1">
      <c r="A2084" s="40">
        <v>404</v>
      </c>
      <c r="B2084" s="272">
        <v>4900</v>
      </c>
      <c r="C2084" s="1856" t="s">
        <v>273</v>
      </c>
      <c r="D2084" s="1857"/>
      <c r="E2084" s="310">
        <f t="shared" ref="E2084:L2084" si="501">+E2085+E2086</f>
        <v>0</v>
      </c>
      <c r="F2084" s="274">
        <f t="shared" si="501"/>
        <v>0</v>
      </c>
      <c r="G2084" s="275">
        <f t="shared" si="501"/>
        <v>0</v>
      </c>
      <c r="H2084" s="276">
        <f>+H2085+H2086</f>
        <v>0</v>
      </c>
      <c r="I2084" s="274">
        <f t="shared" si="501"/>
        <v>0</v>
      </c>
      <c r="J2084" s="275">
        <f t="shared" si="501"/>
        <v>0</v>
      </c>
      <c r="K2084" s="276">
        <f t="shared" si="501"/>
        <v>0</v>
      </c>
      <c r="L2084" s="310">
        <f t="shared" si="501"/>
        <v>0</v>
      </c>
      <c r="M2084" s="12" t="str">
        <f t="shared" si="494"/>
        <v/>
      </c>
      <c r="N2084" s="13"/>
    </row>
    <row r="2085" spans="1:14" hidden="1">
      <c r="A2085" s="22">
        <v>440</v>
      </c>
      <c r="B2085" s="362"/>
      <c r="C2085" s="279">
        <v>4901</v>
      </c>
      <c r="D2085" s="364" t="s">
        <v>274</v>
      </c>
      <c r="E2085" s="281">
        <f>F2085+G2085+H2085</f>
        <v>0</v>
      </c>
      <c r="F2085" s="152"/>
      <c r="G2085" s="153"/>
      <c r="H2085" s="1418"/>
      <c r="I2085" s="152"/>
      <c r="J2085" s="153"/>
      <c r="K2085" s="1418"/>
      <c r="L2085" s="281">
        <f>I2085+J2085+K2085</f>
        <v>0</v>
      </c>
      <c r="M2085" s="12" t="str">
        <f t="shared" si="494"/>
        <v/>
      </c>
      <c r="N2085" s="13"/>
    </row>
    <row r="2086" spans="1:14" hidden="1">
      <c r="A2086" s="22">
        <v>450</v>
      </c>
      <c r="B2086" s="362"/>
      <c r="C2086" s="285">
        <v>4902</v>
      </c>
      <c r="D2086" s="301" t="s">
        <v>275</v>
      </c>
      <c r="E2086" s="287">
        <f>F2086+G2086+H2086</f>
        <v>0</v>
      </c>
      <c r="F2086" s="173"/>
      <c r="G2086" s="174"/>
      <c r="H2086" s="1421"/>
      <c r="I2086" s="173"/>
      <c r="J2086" s="174"/>
      <c r="K2086" s="1421"/>
      <c r="L2086" s="287">
        <f>I2086+J2086+K2086</f>
        <v>0</v>
      </c>
      <c r="M2086" s="12" t="str">
        <f t="shared" si="494"/>
        <v/>
      </c>
      <c r="N2086" s="13"/>
    </row>
    <row r="2087" spans="1:14" hidden="1">
      <c r="A2087" s="22">
        <v>495</v>
      </c>
      <c r="B2087" s="365">
        <v>5100</v>
      </c>
      <c r="C2087" s="1854" t="s">
        <v>247</v>
      </c>
      <c r="D2087" s="1855"/>
      <c r="E2087" s="310">
        <f>F2087+G2087+H2087</f>
        <v>0</v>
      </c>
      <c r="F2087" s="1422"/>
      <c r="G2087" s="1423"/>
      <c r="H2087" s="1424"/>
      <c r="I2087" s="1422"/>
      <c r="J2087" s="1423"/>
      <c r="K2087" s="1424"/>
      <c r="L2087" s="310">
        <f>I2087+J2087+K2087</f>
        <v>0</v>
      </c>
      <c r="M2087" s="12" t="str">
        <f t="shared" si="494"/>
        <v/>
      </c>
      <c r="N2087" s="13"/>
    </row>
    <row r="2088" spans="1:14" hidden="1">
      <c r="A2088" s="23">
        <v>500</v>
      </c>
      <c r="B2088" s="365">
        <v>5200</v>
      </c>
      <c r="C2088" s="1854" t="s">
        <v>248</v>
      </c>
      <c r="D2088" s="1855"/>
      <c r="E2088" s="310">
        <f t="shared" ref="E2088:L2088" si="502">SUM(E2089:E2095)</f>
        <v>0</v>
      </c>
      <c r="F2088" s="274">
        <f t="shared" si="502"/>
        <v>0</v>
      </c>
      <c r="G2088" s="275">
        <f t="shared" si="502"/>
        <v>0</v>
      </c>
      <c r="H2088" s="276">
        <f>SUM(H2089:H2095)</f>
        <v>0</v>
      </c>
      <c r="I2088" s="274">
        <f t="shared" si="502"/>
        <v>0</v>
      </c>
      <c r="J2088" s="275">
        <f t="shared" si="502"/>
        <v>0</v>
      </c>
      <c r="K2088" s="276">
        <f t="shared" si="502"/>
        <v>0</v>
      </c>
      <c r="L2088" s="310">
        <f t="shared" si="502"/>
        <v>0</v>
      </c>
      <c r="M2088" s="12" t="str">
        <f t="shared" si="494"/>
        <v/>
      </c>
      <c r="N2088" s="13"/>
    </row>
    <row r="2089" spans="1:14" hidden="1">
      <c r="A2089" s="23">
        <v>505</v>
      </c>
      <c r="B2089" s="366"/>
      <c r="C2089" s="367">
        <v>5201</v>
      </c>
      <c r="D2089" s="368" t="s">
        <v>249</v>
      </c>
      <c r="E2089" s="281">
        <f t="shared" ref="E2089:E2095" si="503">F2089+G2089+H2089</f>
        <v>0</v>
      </c>
      <c r="F2089" s="152"/>
      <c r="G2089" s="153"/>
      <c r="H2089" s="1418"/>
      <c r="I2089" s="152"/>
      <c r="J2089" s="153"/>
      <c r="K2089" s="1418"/>
      <c r="L2089" s="281">
        <f t="shared" ref="L2089:L2095" si="504">I2089+J2089+K2089</f>
        <v>0</v>
      </c>
      <c r="M2089" s="12" t="str">
        <f t="shared" si="494"/>
        <v/>
      </c>
      <c r="N2089" s="13"/>
    </row>
    <row r="2090" spans="1:14" hidden="1">
      <c r="A2090" s="23">
        <v>510</v>
      </c>
      <c r="B2090" s="366"/>
      <c r="C2090" s="369">
        <v>5202</v>
      </c>
      <c r="D2090" s="370" t="s">
        <v>250</v>
      </c>
      <c r="E2090" s="295">
        <f t="shared" si="503"/>
        <v>0</v>
      </c>
      <c r="F2090" s="158"/>
      <c r="G2090" s="159"/>
      <c r="H2090" s="1420"/>
      <c r="I2090" s="158"/>
      <c r="J2090" s="159"/>
      <c r="K2090" s="1420"/>
      <c r="L2090" s="295">
        <f t="shared" si="504"/>
        <v>0</v>
      </c>
      <c r="M2090" s="12" t="str">
        <f t="shared" si="494"/>
        <v/>
      </c>
      <c r="N2090" s="13"/>
    </row>
    <row r="2091" spans="1:14" hidden="1">
      <c r="A2091" s="23">
        <v>515</v>
      </c>
      <c r="B2091" s="366"/>
      <c r="C2091" s="369">
        <v>5203</v>
      </c>
      <c r="D2091" s="370" t="s">
        <v>618</v>
      </c>
      <c r="E2091" s="295">
        <f t="shared" si="503"/>
        <v>0</v>
      </c>
      <c r="F2091" s="158"/>
      <c r="G2091" s="159"/>
      <c r="H2091" s="1420"/>
      <c r="I2091" s="158"/>
      <c r="J2091" s="159"/>
      <c r="K2091" s="1420"/>
      <c r="L2091" s="295">
        <f t="shared" si="504"/>
        <v>0</v>
      </c>
      <c r="M2091" s="12" t="str">
        <f t="shared" si="494"/>
        <v/>
      </c>
      <c r="N2091" s="13"/>
    </row>
    <row r="2092" spans="1:14" hidden="1">
      <c r="A2092" s="23">
        <v>520</v>
      </c>
      <c r="B2092" s="366"/>
      <c r="C2092" s="369">
        <v>5204</v>
      </c>
      <c r="D2092" s="370" t="s">
        <v>619</v>
      </c>
      <c r="E2092" s="295">
        <f t="shared" si="503"/>
        <v>0</v>
      </c>
      <c r="F2092" s="158"/>
      <c r="G2092" s="159"/>
      <c r="H2092" s="1420"/>
      <c r="I2092" s="158"/>
      <c r="J2092" s="159"/>
      <c r="K2092" s="1420"/>
      <c r="L2092" s="295">
        <f t="shared" si="504"/>
        <v>0</v>
      </c>
      <c r="M2092" s="12" t="str">
        <f t="shared" si="494"/>
        <v/>
      </c>
      <c r="N2092" s="13"/>
    </row>
    <row r="2093" spans="1:14" hidden="1">
      <c r="A2093" s="23">
        <v>525</v>
      </c>
      <c r="B2093" s="366"/>
      <c r="C2093" s="369">
        <v>5205</v>
      </c>
      <c r="D2093" s="370" t="s">
        <v>620</v>
      </c>
      <c r="E2093" s="295">
        <f t="shared" si="503"/>
        <v>0</v>
      </c>
      <c r="F2093" s="158"/>
      <c r="G2093" s="159"/>
      <c r="H2093" s="1420"/>
      <c r="I2093" s="158"/>
      <c r="J2093" s="159"/>
      <c r="K2093" s="1420"/>
      <c r="L2093" s="295">
        <f t="shared" si="504"/>
        <v>0</v>
      </c>
      <c r="M2093" s="12" t="str">
        <f t="shared" si="494"/>
        <v/>
      </c>
      <c r="N2093" s="13"/>
    </row>
    <row r="2094" spans="1:14" hidden="1">
      <c r="A2094" s="22">
        <v>635</v>
      </c>
      <c r="B2094" s="366"/>
      <c r="C2094" s="369">
        <v>5206</v>
      </c>
      <c r="D2094" s="370" t="s">
        <v>621</v>
      </c>
      <c r="E2094" s="295">
        <f t="shared" si="503"/>
        <v>0</v>
      </c>
      <c r="F2094" s="158"/>
      <c r="G2094" s="159"/>
      <c r="H2094" s="1420"/>
      <c r="I2094" s="158"/>
      <c r="J2094" s="159"/>
      <c r="K2094" s="1420"/>
      <c r="L2094" s="295">
        <f t="shared" si="504"/>
        <v>0</v>
      </c>
      <c r="M2094" s="12" t="str">
        <f t="shared" si="494"/>
        <v/>
      </c>
      <c r="N2094" s="13"/>
    </row>
    <row r="2095" spans="1:14" hidden="1">
      <c r="A2095" s="23">
        <v>640</v>
      </c>
      <c r="B2095" s="366"/>
      <c r="C2095" s="371">
        <v>5219</v>
      </c>
      <c r="D2095" s="372" t="s">
        <v>622</v>
      </c>
      <c r="E2095" s="287">
        <f t="shared" si="503"/>
        <v>0</v>
      </c>
      <c r="F2095" s="173"/>
      <c r="G2095" s="174"/>
      <c r="H2095" s="1421"/>
      <c r="I2095" s="173"/>
      <c r="J2095" s="174"/>
      <c r="K2095" s="1421"/>
      <c r="L2095" s="287">
        <f t="shared" si="504"/>
        <v>0</v>
      </c>
      <c r="M2095" s="12" t="str">
        <f t="shared" si="494"/>
        <v/>
      </c>
      <c r="N2095" s="13"/>
    </row>
    <row r="2096" spans="1:14" hidden="1">
      <c r="A2096" s="23">
        <v>645</v>
      </c>
      <c r="B2096" s="365">
        <v>5300</v>
      </c>
      <c r="C2096" s="1854" t="s">
        <v>623</v>
      </c>
      <c r="D2096" s="1855"/>
      <c r="E2096" s="310">
        <f t="shared" ref="E2096:L2096" si="505">SUM(E2097:E2098)</f>
        <v>0</v>
      </c>
      <c r="F2096" s="274">
        <f t="shared" si="505"/>
        <v>0</v>
      </c>
      <c r="G2096" s="275">
        <f t="shared" si="505"/>
        <v>0</v>
      </c>
      <c r="H2096" s="276">
        <f>SUM(H2097:H2098)</f>
        <v>0</v>
      </c>
      <c r="I2096" s="274">
        <f t="shared" si="505"/>
        <v>0</v>
      </c>
      <c r="J2096" s="275">
        <f t="shared" si="505"/>
        <v>0</v>
      </c>
      <c r="K2096" s="276">
        <f t="shared" si="505"/>
        <v>0</v>
      </c>
      <c r="L2096" s="310">
        <f t="shared" si="505"/>
        <v>0</v>
      </c>
      <c r="M2096" s="12" t="str">
        <f t="shared" si="494"/>
        <v/>
      </c>
      <c r="N2096" s="13"/>
    </row>
    <row r="2097" spans="1:14" hidden="1">
      <c r="A2097" s="23">
        <v>650</v>
      </c>
      <c r="B2097" s="366"/>
      <c r="C2097" s="367">
        <v>5301</v>
      </c>
      <c r="D2097" s="368" t="s">
        <v>307</v>
      </c>
      <c r="E2097" s="281">
        <f>F2097+G2097+H2097</f>
        <v>0</v>
      </c>
      <c r="F2097" s="152"/>
      <c r="G2097" s="153"/>
      <c r="H2097" s="1418"/>
      <c r="I2097" s="152"/>
      <c r="J2097" s="153"/>
      <c r="K2097" s="1418"/>
      <c r="L2097" s="281">
        <f>I2097+J2097+K2097</f>
        <v>0</v>
      </c>
      <c r="M2097" s="12" t="str">
        <f t="shared" si="494"/>
        <v/>
      </c>
      <c r="N2097" s="13"/>
    </row>
    <row r="2098" spans="1:14" hidden="1">
      <c r="A2098" s="22">
        <v>655</v>
      </c>
      <c r="B2098" s="366"/>
      <c r="C2098" s="371">
        <v>5309</v>
      </c>
      <c r="D2098" s="372" t="s">
        <v>624</v>
      </c>
      <c r="E2098" s="287">
        <f>F2098+G2098+H2098</f>
        <v>0</v>
      </c>
      <c r="F2098" s="173"/>
      <c r="G2098" s="174"/>
      <c r="H2098" s="1421"/>
      <c r="I2098" s="173"/>
      <c r="J2098" s="174"/>
      <c r="K2098" s="1421"/>
      <c r="L2098" s="287">
        <f>I2098+J2098+K2098</f>
        <v>0</v>
      </c>
      <c r="M2098" s="12" t="str">
        <f t="shared" si="494"/>
        <v/>
      </c>
      <c r="N2098" s="13"/>
    </row>
    <row r="2099" spans="1:14" hidden="1">
      <c r="A2099" s="22">
        <v>665</v>
      </c>
      <c r="B2099" s="365">
        <v>5400</v>
      </c>
      <c r="C2099" s="1854" t="s">
        <v>685</v>
      </c>
      <c r="D2099" s="1855"/>
      <c r="E2099" s="310">
        <f>F2099+G2099+H2099</f>
        <v>0</v>
      </c>
      <c r="F2099" s="1422"/>
      <c r="G2099" s="1423"/>
      <c r="H2099" s="1424"/>
      <c r="I2099" s="1422"/>
      <c r="J2099" s="1423"/>
      <c r="K2099" s="1424"/>
      <c r="L2099" s="310">
        <f>I2099+J2099+K2099</f>
        <v>0</v>
      </c>
      <c r="M2099" s="12" t="str">
        <f t="shared" si="494"/>
        <v/>
      </c>
      <c r="N2099" s="13"/>
    </row>
    <row r="2100" spans="1:14" hidden="1">
      <c r="A2100" s="22">
        <v>675</v>
      </c>
      <c r="B2100" s="272">
        <v>5500</v>
      </c>
      <c r="C2100" s="1856" t="s">
        <v>686</v>
      </c>
      <c r="D2100" s="1857"/>
      <c r="E2100" s="310">
        <f t="shared" ref="E2100:L2100" si="506">SUM(E2101:E2104)</f>
        <v>0</v>
      </c>
      <c r="F2100" s="274">
        <f t="shared" si="506"/>
        <v>0</v>
      </c>
      <c r="G2100" s="275">
        <f t="shared" si="506"/>
        <v>0</v>
      </c>
      <c r="H2100" s="276">
        <f>SUM(H2101:H2104)</f>
        <v>0</v>
      </c>
      <c r="I2100" s="274">
        <f t="shared" si="506"/>
        <v>0</v>
      </c>
      <c r="J2100" s="275">
        <f t="shared" si="506"/>
        <v>0</v>
      </c>
      <c r="K2100" s="276">
        <f t="shared" si="506"/>
        <v>0</v>
      </c>
      <c r="L2100" s="310">
        <f t="shared" si="506"/>
        <v>0</v>
      </c>
      <c r="M2100" s="12" t="str">
        <f t="shared" si="494"/>
        <v/>
      </c>
      <c r="N2100" s="13"/>
    </row>
    <row r="2101" spans="1:14" hidden="1">
      <c r="A2101" s="22">
        <v>685</v>
      </c>
      <c r="B2101" s="362"/>
      <c r="C2101" s="279">
        <v>5501</v>
      </c>
      <c r="D2101" s="311" t="s">
        <v>687</v>
      </c>
      <c r="E2101" s="281">
        <f>F2101+G2101+H2101</f>
        <v>0</v>
      </c>
      <c r="F2101" s="152"/>
      <c r="G2101" s="153"/>
      <c r="H2101" s="1418"/>
      <c r="I2101" s="152"/>
      <c r="J2101" s="153"/>
      <c r="K2101" s="1418"/>
      <c r="L2101" s="281">
        <f>I2101+J2101+K2101</f>
        <v>0</v>
      </c>
      <c r="M2101" s="12" t="str">
        <f t="shared" si="494"/>
        <v/>
      </c>
      <c r="N2101" s="13"/>
    </row>
    <row r="2102" spans="1:14" hidden="1">
      <c r="A2102" s="23">
        <v>690</v>
      </c>
      <c r="B2102" s="362"/>
      <c r="C2102" s="293">
        <v>5502</v>
      </c>
      <c r="D2102" s="294" t="s">
        <v>688</v>
      </c>
      <c r="E2102" s="295">
        <f>F2102+G2102+H2102</f>
        <v>0</v>
      </c>
      <c r="F2102" s="158"/>
      <c r="G2102" s="159"/>
      <c r="H2102" s="1420"/>
      <c r="I2102" s="158"/>
      <c r="J2102" s="159"/>
      <c r="K2102" s="1420"/>
      <c r="L2102" s="295">
        <f>I2102+J2102+K2102</f>
        <v>0</v>
      </c>
      <c r="M2102" s="12" t="str">
        <f t="shared" si="494"/>
        <v/>
      </c>
      <c r="N2102" s="13"/>
    </row>
    <row r="2103" spans="1:14" hidden="1">
      <c r="A2103" s="23">
        <v>695</v>
      </c>
      <c r="B2103" s="362"/>
      <c r="C2103" s="293">
        <v>5503</v>
      </c>
      <c r="D2103" s="363" t="s">
        <v>689</v>
      </c>
      <c r="E2103" s="295">
        <f>F2103+G2103+H2103</f>
        <v>0</v>
      </c>
      <c r="F2103" s="158"/>
      <c r="G2103" s="159"/>
      <c r="H2103" s="1420"/>
      <c r="I2103" s="158"/>
      <c r="J2103" s="159"/>
      <c r="K2103" s="1420"/>
      <c r="L2103" s="295">
        <f>I2103+J2103+K2103</f>
        <v>0</v>
      </c>
      <c r="M2103" s="12" t="str">
        <f t="shared" si="494"/>
        <v/>
      </c>
      <c r="N2103" s="13"/>
    </row>
    <row r="2104" spans="1:14" hidden="1">
      <c r="A2104" s="22">
        <v>700</v>
      </c>
      <c r="B2104" s="362"/>
      <c r="C2104" s="285">
        <v>5504</v>
      </c>
      <c r="D2104" s="339" t="s">
        <v>690</v>
      </c>
      <c r="E2104" s="287">
        <f>F2104+G2104+H2104</f>
        <v>0</v>
      </c>
      <c r="F2104" s="173"/>
      <c r="G2104" s="174"/>
      <c r="H2104" s="1421"/>
      <c r="I2104" s="173"/>
      <c r="J2104" s="174"/>
      <c r="K2104" s="1421"/>
      <c r="L2104" s="287">
        <f>I2104+J2104+K2104</f>
        <v>0</v>
      </c>
      <c r="M2104" s="12" t="str">
        <f t="shared" si="494"/>
        <v/>
      </c>
      <c r="N2104" s="13"/>
    </row>
    <row r="2105" spans="1:14" hidden="1">
      <c r="A2105" s="22">
        <v>710</v>
      </c>
      <c r="B2105" s="365">
        <v>5700</v>
      </c>
      <c r="C2105" s="1858" t="s">
        <v>914</v>
      </c>
      <c r="D2105" s="1859"/>
      <c r="E2105" s="310">
        <f>SUM(E2106:E2108)</f>
        <v>0</v>
      </c>
      <c r="F2105" s="1471">
        <v>0</v>
      </c>
      <c r="G2105" s="1471">
        <v>0</v>
      </c>
      <c r="H2105" s="1471">
        <v>0</v>
      </c>
      <c r="I2105" s="1471">
        <v>0</v>
      </c>
      <c r="J2105" s="1471">
        <v>0</v>
      </c>
      <c r="K2105" s="1471">
        <v>0</v>
      </c>
      <c r="L2105" s="310">
        <f>SUM(L2106:L2108)</f>
        <v>0</v>
      </c>
      <c r="M2105" s="12" t="str">
        <f t="shared" si="494"/>
        <v/>
      </c>
      <c r="N2105" s="13"/>
    </row>
    <row r="2106" spans="1:14" hidden="1">
      <c r="A2106" s="23">
        <v>715</v>
      </c>
      <c r="B2106" s="366"/>
      <c r="C2106" s="367">
        <v>5701</v>
      </c>
      <c r="D2106" s="368" t="s">
        <v>691</v>
      </c>
      <c r="E2106" s="281">
        <f>F2106+G2106+H2106</f>
        <v>0</v>
      </c>
      <c r="F2106" s="1472">
        <v>0</v>
      </c>
      <c r="G2106" s="1472">
        <v>0</v>
      </c>
      <c r="H2106" s="1473">
        <v>0</v>
      </c>
      <c r="I2106" s="1771">
        <v>0</v>
      </c>
      <c r="J2106" s="1472">
        <v>0</v>
      </c>
      <c r="K2106" s="1472">
        <v>0</v>
      </c>
      <c r="L2106" s="281">
        <f>I2106+J2106+K2106</f>
        <v>0</v>
      </c>
      <c r="M2106" s="12" t="str">
        <f t="shared" si="494"/>
        <v/>
      </c>
      <c r="N2106" s="13"/>
    </row>
    <row r="2107" spans="1:14" hidden="1">
      <c r="A2107" s="23">
        <v>720</v>
      </c>
      <c r="B2107" s="366"/>
      <c r="C2107" s="373">
        <v>5702</v>
      </c>
      <c r="D2107" s="374" t="s">
        <v>692</v>
      </c>
      <c r="E2107" s="314">
        <f>F2107+G2107+H2107</f>
        <v>0</v>
      </c>
      <c r="F2107" s="1472">
        <v>0</v>
      </c>
      <c r="G2107" s="1472">
        <v>0</v>
      </c>
      <c r="H2107" s="1473">
        <v>0</v>
      </c>
      <c r="I2107" s="1771">
        <v>0</v>
      </c>
      <c r="J2107" s="1472">
        <v>0</v>
      </c>
      <c r="K2107" s="1472">
        <v>0</v>
      </c>
      <c r="L2107" s="314">
        <f>I2107+J2107+K2107</f>
        <v>0</v>
      </c>
      <c r="M2107" s="12" t="str">
        <f t="shared" si="494"/>
        <v/>
      </c>
      <c r="N2107" s="13"/>
    </row>
    <row r="2108" spans="1:14" hidden="1">
      <c r="A2108" s="23">
        <v>725</v>
      </c>
      <c r="B2108" s="292"/>
      <c r="C2108" s="375">
        <v>4071</v>
      </c>
      <c r="D2108" s="376" t="s">
        <v>693</v>
      </c>
      <c r="E2108" s="377">
        <f>F2108+G2108+H2108</f>
        <v>0</v>
      </c>
      <c r="F2108" s="1472">
        <v>0</v>
      </c>
      <c r="G2108" s="1472">
        <v>0</v>
      </c>
      <c r="H2108" s="1473">
        <v>0</v>
      </c>
      <c r="I2108" s="1771">
        <v>0</v>
      </c>
      <c r="J2108" s="1472">
        <v>0</v>
      </c>
      <c r="K2108" s="1472">
        <v>0</v>
      </c>
      <c r="L2108" s="377">
        <f>I2108+J2108+K2108</f>
        <v>0</v>
      </c>
      <c r="M2108" s="12" t="str">
        <f t="shared" si="494"/>
        <v/>
      </c>
      <c r="N2108" s="13"/>
    </row>
    <row r="2109" spans="1:14" hidden="1">
      <c r="A2109" s="23">
        <v>730</v>
      </c>
      <c r="B2109" s="582"/>
      <c r="C2109" s="1860" t="s">
        <v>694</v>
      </c>
      <c r="D2109" s="1861"/>
      <c r="E2109" s="1438"/>
      <c r="F2109" s="1438"/>
      <c r="G2109" s="1438"/>
      <c r="H2109" s="1438"/>
      <c r="I2109" s="1438"/>
      <c r="J2109" s="1438"/>
      <c r="K2109" s="1438"/>
      <c r="L2109" s="1439"/>
      <c r="M2109" s="12" t="str">
        <f t="shared" si="494"/>
        <v/>
      </c>
      <c r="N2109" s="13"/>
    </row>
    <row r="2110" spans="1:14" hidden="1">
      <c r="A2110" s="23">
        <v>735</v>
      </c>
      <c r="B2110" s="381">
        <v>98</v>
      </c>
      <c r="C2110" s="1860" t="s">
        <v>694</v>
      </c>
      <c r="D2110" s="1861"/>
      <c r="E2110" s="382">
        <f>F2110+G2110+H2110</f>
        <v>0</v>
      </c>
      <c r="F2110" s="1429"/>
      <c r="G2110" s="1430"/>
      <c r="H2110" s="1431"/>
      <c r="I2110" s="1461">
        <v>0</v>
      </c>
      <c r="J2110" s="1462">
        <v>0</v>
      </c>
      <c r="K2110" s="1463">
        <v>0</v>
      </c>
      <c r="L2110" s="382">
        <f>I2110+J2110+K2110</f>
        <v>0</v>
      </c>
      <c r="M2110" s="12" t="str">
        <f t="shared" si="494"/>
        <v/>
      </c>
      <c r="N2110" s="13"/>
    </row>
    <row r="2111" spans="1:14" hidden="1">
      <c r="A2111" s="23">
        <v>740</v>
      </c>
      <c r="B2111" s="1433"/>
      <c r="C2111" s="1434"/>
      <c r="D2111" s="1435"/>
      <c r="E2111" s="269"/>
      <c r="F2111" s="269"/>
      <c r="G2111" s="269"/>
      <c r="H2111" s="269"/>
      <c r="I2111" s="269"/>
      <c r="J2111" s="269"/>
      <c r="K2111" s="269"/>
      <c r="L2111" s="270"/>
      <c r="M2111" s="12" t="str">
        <f t="shared" si="494"/>
        <v/>
      </c>
      <c r="N2111" s="13"/>
    </row>
    <row r="2112" spans="1:14" hidden="1">
      <c r="A2112" s="23">
        <v>745</v>
      </c>
      <c r="B2112" s="1436"/>
      <c r="C2112" s="111"/>
      <c r="D2112" s="1437"/>
      <c r="E2112" s="218"/>
      <c r="F2112" s="218"/>
      <c r="G2112" s="218"/>
      <c r="H2112" s="218"/>
      <c r="I2112" s="218"/>
      <c r="J2112" s="218"/>
      <c r="K2112" s="218"/>
      <c r="L2112" s="389"/>
      <c r="M2112" s="12" t="str">
        <f t="shared" si="494"/>
        <v/>
      </c>
      <c r="N2112" s="13"/>
    </row>
    <row r="2113" spans="1:14" hidden="1">
      <c r="A2113" s="22">
        <v>750</v>
      </c>
      <c r="B2113" s="1436"/>
      <c r="C2113" s="111"/>
      <c r="D2113" s="1437"/>
      <c r="E2113" s="218"/>
      <c r="F2113" s="218"/>
      <c r="G2113" s="218"/>
      <c r="H2113" s="218"/>
      <c r="I2113" s="218"/>
      <c r="J2113" s="218"/>
      <c r="K2113" s="218"/>
      <c r="L2113" s="389"/>
      <c r="M2113" s="12" t="str">
        <f t="shared" si="494"/>
        <v/>
      </c>
      <c r="N2113" s="13"/>
    </row>
    <row r="2114" spans="1:14" ht="16.5" hidden="1" thickBot="1">
      <c r="A2114" s="23">
        <v>755</v>
      </c>
      <c r="B2114" s="1464"/>
      <c r="C2114" s="393" t="s">
        <v>741</v>
      </c>
      <c r="D2114" s="1432">
        <f>+B2114</f>
        <v>0</v>
      </c>
      <c r="E2114" s="395">
        <f t="shared" ref="E2114:L2114" si="507">SUM(E1999,E2002,E2008,E2016,E2017,E2035,E2039,E2045,E2048,E2049,E2050,E2051,E2052,E2061,E2067,E2068,E2069,E2070,E2077,E2081,E2082,E2083,E2084,E2087,E2088,E2096,E2099,E2100,E2105)+E2110</f>
        <v>0</v>
      </c>
      <c r="F2114" s="396">
        <f t="shared" si="507"/>
        <v>0</v>
      </c>
      <c r="G2114" s="397">
        <f t="shared" si="507"/>
        <v>0</v>
      </c>
      <c r="H2114" s="398">
        <f t="shared" si="507"/>
        <v>0</v>
      </c>
      <c r="I2114" s="396">
        <f t="shared" si="507"/>
        <v>0</v>
      </c>
      <c r="J2114" s="397">
        <f t="shared" si="507"/>
        <v>0</v>
      </c>
      <c r="K2114" s="398">
        <f t="shared" si="507"/>
        <v>0</v>
      </c>
      <c r="L2114" s="395">
        <f t="shared" si="507"/>
        <v>0</v>
      </c>
      <c r="M2114" s="12" t="str">
        <f>(IF($E2114&lt;&gt;0,$M$2,IF($L2114&lt;&gt;0,$M$2,"")))</f>
        <v/>
      </c>
      <c r="N2114" s="73" t="str">
        <f>LEFT(C1996,1)</f>
        <v>3</v>
      </c>
    </row>
    <row r="2115" spans="1:14" hidden="1">
      <c r="A2115" s="23">
        <v>760</v>
      </c>
      <c r="B2115" s="79" t="s">
        <v>120</v>
      </c>
      <c r="C2115" s="1"/>
      <c r="L2115" s="6"/>
      <c r="M2115" s="7" t="str">
        <f>(IF($E2114&lt;&gt;0,$M$2,IF($L2114&lt;&gt;0,$M$2,"")))</f>
        <v/>
      </c>
    </row>
    <row r="2116" spans="1:14" hidden="1">
      <c r="A2116" s="22">
        <v>765</v>
      </c>
      <c r="B2116" s="1367"/>
      <c r="C2116" s="1367"/>
      <c r="D2116" s="1368"/>
      <c r="E2116" s="1367"/>
      <c r="F2116" s="1367"/>
      <c r="G2116" s="1367"/>
      <c r="H2116" s="1367"/>
      <c r="I2116" s="1367"/>
      <c r="J2116" s="1367"/>
      <c r="K2116" s="1367"/>
      <c r="L2116" s="1369"/>
      <c r="M2116" s="7" t="str">
        <f>(IF($E2114&lt;&gt;0,$M$2,IF($L2114&lt;&gt;0,$M$2,"")))</f>
        <v/>
      </c>
    </row>
    <row r="2117" spans="1:14" ht="18.75" hidden="1">
      <c r="A2117" s="22">
        <v>775</v>
      </c>
      <c r="B2117" s="65"/>
      <c r="C2117" s="65"/>
      <c r="D2117" s="65"/>
      <c r="E2117" s="65"/>
      <c r="F2117" s="65"/>
      <c r="G2117" s="65"/>
      <c r="H2117" s="65"/>
      <c r="I2117" s="65"/>
      <c r="J2117" s="65"/>
      <c r="K2117" s="65"/>
      <c r="L2117" s="77"/>
      <c r="M2117" s="74" t="str">
        <f>(IF(E2112&lt;&gt;0,$G$2,IF(L2112&lt;&gt;0,$G$2,"")))</f>
        <v/>
      </c>
      <c r="N2117" s="65"/>
    </row>
    <row r="2118" spans="1:14" hidden="1">
      <c r="A2118" s="23">
        <v>780</v>
      </c>
      <c r="B2118" s="6"/>
      <c r="C2118" s="6"/>
      <c r="D2118" s="521"/>
      <c r="E2118" s="38"/>
      <c r="F2118" s="38"/>
      <c r="G2118" s="38"/>
      <c r="H2118" s="38"/>
      <c r="I2118" s="38"/>
      <c r="J2118" s="38"/>
      <c r="K2118" s="38"/>
      <c r="L2118" s="38"/>
      <c r="M2118" s="7" t="str">
        <f>(IF($E2251&lt;&gt;0,$M$2,IF($L2251&lt;&gt;0,$M$2,"")))</f>
        <v/>
      </c>
    </row>
    <row r="2119" spans="1:14" hidden="1">
      <c r="A2119" s="23">
        <v>785</v>
      </c>
      <c r="B2119" s="6"/>
      <c r="C2119" s="1365"/>
      <c r="D2119" s="1366"/>
      <c r="E2119" s="38"/>
      <c r="F2119" s="38"/>
      <c r="G2119" s="38"/>
      <c r="H2119" s="38"/>
      <c r="I2119" s="38"/>
      <c r="J2119" s="38"/>
      <c r="K2119" s="38"/>
      <c r="L2119" s="38"/>
      <c r="M2119" s="7" t="str">
        <f>(IF($E2251&lt;&gt;0,$M$2,IF($L2251&lt;&gt;0,$M$2,"")))</f>
        <v/>
      </c>
    </row>
    <row r="2120" spans="1:14" hidden="1">
      <c r="A2120" s="23">
        <v>790</v>
      </c>
      <c r="B2120" s="1870" t="str">
        <f>$B$7</f>
        <v>ОТЧЕТНИ ДАННИ ПО ЕБК ЗА ИЗПЪЛНЕНИЕТО НА БЮДЖЕТА</v>
      </c>
      <c r="C2120" s="1871"/>
      <c r="D2120" s="1871"/>
      <c r="E2120" s="242"/>
      <c r="F2120" s="242"/>
      <c r="G2120" s="237"/>
      <c r="H2120" s="237"/>
      <c r="I2120" s="237"/>
      <c r="J2120" s="237"/>
      <c r="K2120" s="237"/>
      <c r="L2120" s="237"/>
      <c r="M2120" s="7" t="str">
        <f>(IF($E2251&lt;&gt;0,$M$2,IF($L2251&lt;&gt;0,$M$2,"")))</f>
        <v/>
      </c>
    </row>
    <row r="2121" spans="1:14" hidden="1">
      <c r="A2121" s="23">
        <v>795</v>
      </c>
      <c r="B2121" s="228"/>
      <c r="C2121" s="391"/>
      <c r="D2121" s="400"/>
      <c r="E2121" s="406" t="s">
        <v>464</v>
      </c>
      <c r="F2121" s="406" t="s">
        <v>835</v>
      </c>
      <c r="G2121" s="237"/>
      <c r="H2121" s="1362" t="s">
        <v>1251</v>
      </c>
      <c r="I2121" s="1363"/>
      <c r="J2121" s="1364"/>
      <c r="K2121" s="237"/>
      <c r="L2121" s="237"/>
      <c r="M2121" s="7" t="str">
        <f>(IF($E2251&lt;&gt;0,$M$2,IF($L2251&lt;&gt;0,$M$2,"")))</f>
        <v/>
      </c>
    </row>
    <row r="2122" spans="1:14" ht="18.75" hidden="1">
      <c r="A2122" s="22">
        <v>805</v>
      </c>
      <c r="B2122" s="1872" t="str">
        <f>$B$9</f>
        <v>ДГ ЩАСТЛИВО ДЕТСТВО</v>
      </c>
      <c r="C2122" s="1873"/>
      <c r="D2122" s="1874"/>
      <c r="E2122" s="115">
        <f>$E$9</f>
        <v>43831</v>
      </c>
      <c r="F2122" s="226" t="str">
        <f>$F$9</f>
        <v>30.06.2020</v>
      </c>
      <c r="G2122" s="237"/>
      <c r="H2122" s="237"/>
      <c r="I2122" s="237"/>
      <c r="J2122" s="237"/>
      <c r="K2122" s="237"/>
      <c r="L2122" s="237"/>
      <c r="M2122" s="7" t="str">
        <f>(IF($E2251&lt;&gt;0,$M$2,IF($L2251&lt;&gt;0,$M$2,"")))</f>
        <v/>
      </c>
    </row>
    <row r="2123" spans="1:14" hidden="1">
      <c r="A2123" s="23">
        <v>810</v>
      </c>
      <c r="B2123" s="227" t="str">
        <f>$B$10</f>
        <v>(наименование на разпоредителя с бюджет)</v>
      </c>
      <c r="C2123" s="228"/>
      <c r="D2123" s="229"/>
      <c r="E2123" s="237"/>
      <c r="F2123" s="237"/>
      <c r="G2123" s="237"/>
      <c r="H2123" s="237"/>
      <c r="I2123" s="237"/>
      <c r="J2123" s="237"/>
      <c r="K2123" s="237"/>
      <c r="L2123" s="237"/>
      <c r="M2123" s="7" t="str">
        <f>(IF($E2251&lt;&gt;0,$M$2,IF($L2251&lt;&gt;0,$M$2,"")))</f>
        <v/>
      </c>
    </row>
    <row r="2124" spans="1:14" hidden="1">
      <c r="A2124" s="23">
        <v>815</v>
      </c>
      <c r="B2124" s="227"/>
      <c r="C2124" s="228"/>
      <c r="D2124" s="229"/>
      <c r="E2124" s="237"/>
      <c r="F2124" s="237"/>
      <c r="G2124" s="237"/>
      <c r="H2124" s="237"/>
      <c r="I2124" s="237"/>
      <c r="J2124" s="237"/>
      <c r="K2124" s="237"/>
      <c r="L2124" s="237"/>
      <c r="M2124" s="7" t="str">
        <f>(IF($E2251&lt;&gt;0,$M$2,IF($L2251&lt;&gt;0,$M$2,"")))</f>
        <v/>
      </c>
    </row>
    <row r="2125" spans="1:14" ht="19.5" hidden="1">
      <c r="A2125" s="28">
        <v>525</v>
      </c>
      <c r="B2125" s="1875" t="str">
        <f>$B$12</f>
        <v>Раковски</v>
      </c>
      <c r="C2125" s="1876"/>
      <c r="D2125" s="1877"/>
      <c r="E2125" s="410" t="s">
        <v>890</v>
      </c>
      <c r="F2125" s="1360" t="str">
        <f>$F$12</f>
        <v>6611</v>
      </c>
      <c r="G2125" s="237"/>
      <c r="H2125" s="237"/>
      <c r="I2125" s="237"/>
      <c r="J2125" s="237"/>
      <c r="K2125" s="237"/>
      <c r="L2125" s="237"/>
      <c r="M2125" s="7" t="str">
        <f>(IF($E2251&lt;&gt;0,$M$2,IF($L2251&lt;&gt;0,$M$2,"")))</f>
        <v/>
      </c>
    </row>
    <row r="2126" spans="1:14" hidden="1">
      <c r="A2126" s="22">
        <v>820</v>
      </c>
      <c r="B2126" s="233" t="str">
        <f>$B$13</f>
        <v>(наименование на първостепенния разпоредител с бюджет)</v>
      </c>
      <c r="C2126" s="228"/>
      <c r="D2126" s="229"/>
      <c r="E2126" s="1361"/>
      <c r="F2126" s="242"/>
      <c r="G2126" s="237"/>
      <c r="H2126" s="237"/>
      <c r="I2126" s="237"/>
      <c r="J2126" s="237"/>
      <c r="K2126" s="237"/>
      <c r="L2126" s="237"/>
      <c r="M2126" s="7" t="str">
        <f>(IF($E2251&lt;&gt;0,$M$2,IF($L2251&lt;&gt;0,$M$2,"")))</f>
        <v/>
      </c>
    </row>
    <row r="2127" spans="1:14" ht="19.5" hidden="1">
      <c r="A2127" s="23">
        <v>821</v>
      </c>
      <c r="B2127" s="236"/>
      <c r="C2127" s="237"/>
      <c r="D2127" s="124" t="s">
        <v>891</v>
      </c>
      <c r="E2127" s="238">
        <f>$E$15</f>
        <v>0</v>
      </c>
      <c r="F2127" s="414" t="str">
        <f>$F$15</f>
        <v>БЮДЖЕТ</v>
      </c>
      <c r="G2127" s="218"/>
      <c r="H2127" s="218"/>
      <c r="I2127" s="218"/>
      <c r="J2127" s="218"/>
      <c r="K2127" s="218"/>
      <c r="L2127" s="218"/>
      <c r="M2127" s="7" t="str">
        <f>(IF($E2251&lt;&gt;0,$M$2,IF($L2251&lt;&gt;0,$M$2,"")))</f>
        <v/>
      </c>
    </row>
    <row r="2128" spans="1:14" hidden="1">
      <c r="A2128" s="23">
        <v>822</v>
      </c>
      <c r="B2128" s="228"/>
      <c r="C2128" s="391"/>
      <c r="D2128" s="400"/>
      <c r="E2128" s="237"/>
      <c r="F2128" s="409"/>
      <c r="G2128" s="409"/>
      <c r="H2128" s="409"/>
      <c r="I2128" s="409"/>
      <c r="J2128" s="409"/>
      <c r="K2128" s="409"/>
      <c r="L2128" s="1377" t="s">
        <v>465</v>
      </c>
      <c r="M2128" s="7" t="str">
        <f>(IF($E2251&lt;&gt;0,$M$2,IF($L2251&lt;&gt;0,$M$2,"")))</f>
        <v/>
      </c>
    </row>
    <row r="2129" spans="1:14" ht="24.95" hidden="1" customHeight="1">
      <c r="A2129" s="23">
        <v>823</v>
      </c>
      <c r="B2129" s="247"/>
      <c r="C2129" s="248"/>
      <c r="D2129" s="249" t="s">
        <v>712</v>
      </c>
      <c r="E2129" s="1878" t="s">
        <v>2108</v>
      </c>
      <c r="F2129" s="1879"/>
      <c r="G2129" s="1879"/>
      <c r="H2129" s="1880"/>
      <c r="I2129" s="1881" t="s">
        <v>2109</v>
      </c>
      <c r="J2129" s="1882"/>
      <c r="K2129" s="1882"/>
      <c r="L2129" s="1883"/>
      <c r="M2129" s="7" t="str">
        <f>(IF($E2251&lt;&gt;0,$M$2,IF($L2251&lt;&gt;0,$M$2,"")))</f>
        <v/>
      </c>
    </row>
    <row r="2130" spans="1:14" ht="54.95" hidden="1" customHeight="1" thickBot="1">
      <c r="A2130" s="23">
        <v>825</v>
      </c>
      <c r="B2130" s="250" t="s">
        <v>62</v>
      </c>
      <c r="C2130" s="251" t="s">
        <v>466</v>
      </c>
      <c r="D2130" s="252" t="s">
        <v>713</v>
      </c>
      <c r="E2130" s="1403" t="str">
        <f>$E$20</f>
        <v>Уточнен план                Общо</v>
      </c>
      <c r="F2130" s="1407" t="str">
        <f>$F$20</f>
        <v>държавни дейности</v>
      </c>
      <c r="G2130" s="1408" t="str">
        <f>$G$20</f>
        <v>местни дейности</v>
      </c>
      <c r="H2130" s="1409" t="str">
        <f>$H$20</f>
        <v>дофинансиране</v>
      </c>
      <c r="I2130" s="253" t="str">
        <f>$I$20</f>
        <v>държавни дейности -ОТЧЕТ</v>
      </c>
      <c r="J2130" s="254" t="str">
        <f>$J$20</f>
        <v>местни дейности - ОТЧЕТ</v>
      </c>
      <c r="K2130" s="255" t="str">
        <f>$K$20</f>
        <v>дофинансиране - ОТЧЕТ</v>
      </c>
      <c r="L2130" s="1735" t="str">
        <f>$L$20</f>
        <v>ОТЧЕТ                                    ОБЩО</v>
      </c>
      <c r="M2130" s="7" t="str">
        <f>(IF($E2251&lt;&gt;0,$M$2,IF($L2251&lt;&gt;0,$M$2,"")))</f>
        <v/>
      </c>
    </row>
    <row r="2131" spans="1:14" ht="18.75" hidden="1">
      <c r="A2131" s="23"/>
      <c r="B2131" s="258"/>
      <c r="C2131" s="259"/>
      <c r="D2131" s="260" t="s">
        <v>743</v>
      </c>
      <c r="E2131" s="1455" t="str">
        <f>$E$21</f>
        <v>(1)</v>
      </c>
      <c r="F2131" s="143" t="str">
        <f>$F$21</f>
        <v>(2)</v>
      </c>
      <c r="G2131" s="144" t="str">
        <f>$G$21</f>
        <v>(3)</v>
      </c>
      <c r="H2131" s="145" t="str">
        <f>$H$21</f>
        <v>(4)</v>
      </c>
      <c r="I2131" s="261" t="str">
        <f>$I$21</f>
        <v>(5)</v>
      </c>
      <c r="J2131" s="262" t="str">
        <f>$J$21</f>
        <v>(6)</v>
      </c>
      <c r="K2131" s="263" t="str">
        <f>$K$21</f>
        <v>(7)</v>
      </c>
      <c r="L2131" s="264" t="str">
        <f>$L$21</f>
        <v>(8)</v>
      </c>
      <c r="M2131" s="7" t="str">
        <f>(IF($E2251&lt;&gt;0,$M$2,IF($L2251&lt;&gt;0,$M$2,"")))</f>
        <v/>
      </c>
    </row>
    <row r="2132" spans="1:14" hidden="1">
      <c r="A2132" s="23"/>
      <c r="B2132" s="1451"/>
      <c r="C2132" s="1598" t="e">
        <f>VLOOKUP(D2132,OP_LIST2,2,FALSE)</f>
        <v>#N/A</v>
      </c>
      <c r="D2132" s="1458"/>
      <c r="E2132" s="389"/>
      <c r="F2132" s="1441"/>
      <c r="G2132" s="1442"/>
      <c r="H2132" s="1443"/>
      <c r="I2132" s="1441"/>
      <c r="J2132" s="1442"/>
      <c r="K2132" s="1443"/>
      <c r="L2132" s="1440"/>
      <c r="M2132" s="7" t="str">
        <f>(IF($E2251&lt;&gt;0,$M$2,IF($L2251&lt;&gt;0,$M$2,"")))</f>
        <v/>
      </c>
    </row>
    <row r="2133" spans="1:14" hidden="1">
      <c r="A2133" s="23"/>
      <c r="B2133" s="1454"/>
      <c r="C2133" s="1459">
        <f>VLOOKUP(D2134,EBK_DEIN2,2,FALSE)</f>
        <v>3326</v>
      </c>
      <c r="D2133" s="1458" t="s">
        <v>792</v>
      </c>
      <c r="E2133" s="389"/>
      <c r="F2133" s="1444"/>
      <c r="G2133" s="1445"/>
      <c r="H2133" s="1446"/>
      <c r="I2133" s="1444"/>
      <c r="J2133" s="1445"/>
      <c r="K2133" s="1446"/>
      <c r="L2133" s="1440"/>
      <c r="M2133" s="7" t="str">
        <f>(IF($E2251&lt;&gt;0,$M$2,IF($L2251&lt;&gt;0,$M$2,"")))</f>
        <v/>
      </c>
    </row>
    <row r="2134" spans="1:14" hidden="1">
      <c r="A2134" s="23"/>
      <c r="B2134" s="1450"/>
      <c r="C2134" s="1587">
        <f>+C2133</f>
        <v>3326</v>
      </c>
      <c r="D2134" s="1452" t="s">
        <v>2057</v>
      </c>
      <c r="E2134" s="389"/>
      <c r="F2134" s="1444"/>
      <c r="G2134" s="1445"/>
      <c r="H2134" s="1446"/>
      <c r="I2134" s="1444"/>
      <c r="J2134" s="1445"/>
      <c r="K2134" s="1446"/>
      <c r="L2134" s="1440"/>
      <c r="M2134" s="7" t="str">
        <f>(IF($E2251&lt;&gt;0,$M$2,IF($L2251&lt;&gt;0,$M$2,"")))</f>
        <v/>
      </c>
    </row>
    <row r="2135" spans="1:14" hidden="1">
      <c r="A2135" s="23"/>
      <c r="B2135" s="1456"/>
      <c r="C2135" s="1453"/>
      <c r="D2135" s="1457" t="s">
        <v>714</v>
      </c>
      <c r="E2135" s="389"/>
      <c r="F2135" s="1447"/>
      <c r="G2135" s="1448"/>
      <c r="H2135" s="1449"/>
      <c r="I2135" s="1447"/>
      <c r="J2135" s="1448"/>
      <c r="K2135" s="1449"/>
      <c r="L2135" s="1440"/>
      <c r="M2135" s="7" t="str">
        <f>(IF($E2251&lt;&gt;0,$M$2,IF($L2251&lt;&gt;0,$M$2,"")))</f>
        <v/>
      </c>
    </row>
    <row r="2136" spans="1:14" hidden="1">
      <c r="A2136" s="23"/>
      <c r="B2136" s="272">
        <v>100</v>
      </c>
      <c r="C2136" s="1884" t="s">
        <v>744</v>
      </c>
      <c r="D2136" s="1885"/>
      <c r="E2136" s="273">
        <f t="shared" ref="E2136:L2136" si="508">SUM(E2137:E2138)</f>
        <v>0</v>
      </c>
      <c r="F2136" s="274">
        <f t="shared" si="508"/>
        <v>0</v>
      </c>
      <c r="G2136" s="275">
        <f t="shared" si="508"/>
        <v>0</v>
      </c>
      <c r="H2136" s="276">
        <f>SUM(H2137:H2138)</f>
        <v>0</v>
      </c>
      <c r="I2136" s="274">
        <f t="shared" si="508"/>
        <v>0</v>
      </c>
      <c r="J2136" s="275">
        <f t="shared" si="508"/>
        <v>0</v>
      </c>
      <c r="K2136" s="276">
        <f t="shared" si="508"/>
        <v>0</v>
      </c>
      <c r="L2136" s="273">
        <f t="shared" si="508"/>
        <v>0</v>
      </c>
      <c r="M2136" s="12" t="str">
        <f>(IF($E2136&lt;&gt;0,$M$2,IF($L2136&lt;&gt;0,$M$2,"")))</f>
        <v/>
      </c>
      <c r="N2136" s="13"/>
    </row>
    <row r="2137" spans="1:14" hidden="1">
      <c r="A2137" s="23"/>
      <c r="B2137" s="278"/>
      <c r="C2137" s="279">
        <v>101</v>
      </c>
      <c r="D2137" s="280" t="s">
        <v>745</v>
      </c>
      <c r="E2137" s="281">
        <f>F2137+G2137+H2137</f>
        <v>0</v>
      </c>
      <c r="F2137" s="152"/>
      <c r="G2137" s="153"/>
      <c r="H2137" s="1418"/>
      <c r="I2137" s="152"/>
      <c r="J2137" s="153"/>
      <c r="K2137" s="1418"/>
      <c r="L2137" s="281">
        <f>I2137+J2137+K2137</f>
        <v>0</v>
      </c>
      <c r="M2137" s="12" t="str">
        <f t="shared" ref="M2137:M2203" si="509">(IF($E2137&lt;&gt;0,$M$2,IF($L2137&lt;&gt;0,$M$2,"")))</f>
        <v/>
      </c>
      <c r="N2137" s="13"/>
    </row>
    <row r="2138" spans="1:14" hidden="1">
      <c r="A2138" s="10"/>
      <c r="B2138" s="278"/>
      <c r="C2138" s="285">
        <v>102</v>
      </c>
      <c r="D2138" s="286" t="s">
        <v>746</v>
      </c>
      <c r="E2138" s="287">
        <f>F2138+G2138+H2138</f>
        <v>0</v>
      </c>
      <c r="F2138" s="173"/>
      <c r="G2138" s="174"/>
      <c r="H2138" s="1421"/>
      <c r="I2138" s="173"/>
      <c r="J2138" s="174"/>
      <c r="K2138" s="1421"/>
      <c r="L2138" s="287">
        <f>I2138+J2138+K2138</f>
        <v>0</v>
      </c>
      <c r="M2138" s="12" t="str">
        <f t="shared" si="509"/>
        <v/>
      </c>
      <c r="N2138" s="13"/>
    </row>
    <row r="2139" spans="1:14" hidden="1">
      <c r="A2139" s="10"/>
      <c r="B2139" s="272">
        <v>200</v>
      </c>
      <c r="C2139" s="1864" t="s">
        <v>747</v>
      </c>
      <c r="D2139" s="1865"/>
      <c r="E2139" s="273">
        <f t="shared" ref="E2139:L2139" si="510">SUM(E2140:E2144)</f>
        <v>0</v>
      </c>
      <c r="F2139" s="274">
        <f t="shared" si="510"/>
        <v>0</v>
      </c>
      <c r="G2139" s="275">
        <f t="shared" si="510"/>
        <v>0</v>
      </c>
      <c r="H2139" s="276">
        <f>SUM(H2140:H2144)</f>
        <v>0</v>
      </c>
      <c r="I2139" s="274">
        <f t="shared" si="510"/>
        <v>0</v>
      </c>
      <c r="J2139" s="275">
        <f t="shared" si="510"/>
        <v>0</v>
      </c>
      <c r="K2139" s="276">
        <f t="shared" si="510"/>
        <v>0</v>
      </c>
      <c r="L2139" s="273">
        <f t="shared" si="510"/>
        <v>0</v>
      </c>
      <c r="M2139" s="12" t="str">
        <f t="shared" si="509"/>
        <v/>
      </c>
      <c r="N2139" s="13"/>
    </row>
    <row r="2140" spans="1:14" hidden="1">
      <c r="A2140" s="10"/>
      <c r="B2140" s="291"/>
      <c r="C2140" s="279">
        <v>201</v>
      </c>
      <c r="D2140" s="280" t="s">
        <v>748</v>
      </c>
      <c r="E2140" s="281">
        <f>F2140+G2140+H2140</f>
        <v>0</v>
      </c>
      <c r="F2140" s="152"/>
      <c r="G2140" s="153"/>
      <c r="H2140" s="1418"/>
      <c r="I2140" s="152"/>
      <c r="J2140" s="153"/>
      <c r="K2140" s="1418"/>
      <c r="L2140" s="281">
        <f>I2140+J2140+K2140</f>
        <v>0</v>
      </c>
      <c r="M2140" s="12" t="str">
        <f t="shared" si="509"/>
        <v/>
      </c>
      <c r="N2140" s="13"/>
    </row>
    <row r="2141" spans="1:14" hidden="1">
      <c r="A2141" s="10"/>
      <c r="B2141" s="292"/>
      <c r="C2141" s="293">
        <v>202</v>
      </c>
      <c r="D2141" s="294" t="s">
        <v>749</v>
      </c>
      <c r="E2141" s="295">
        <f>F2141+G2141+H2141</f>
        <v>0</v>
      </c>
      <c r="F2141" s="158"/>
      <c r="G2141" s="159"/>
      <c r="H2141" s="1420"/>
      <c r="I2141" s="158"/>
      <c r="J2141" s="159"/>
      <c r="K2141" s="1420"/>
      <c r="L2141" s="295">
        <f>I2141+J2141+K2141</f>
        <v>0</v>
      </c>
      <c r="M2141" s="12" t="str">
        <f t="shared" si="509"/>
        <v/>
      </c>
      <c r="N2141" s="13"/>
    </row>
    <row r="2142" spans="1:14" ht="31.5" hidden="1">
      <c r="A2142" s="10"/>
      <c r="B2142" s="299"/>
      <c r="C2142" s="293">
        <v>205</v>
      </c>
      <c r="D2142" s="294" t="s">
        <v>595</v>
      </c>
      <c r="E2142" s="295">
        <f>F2142+G2142+H2142</f>
        <v>0</v>
      </c>
      <c r="F2142" s="158"/>
      <c r="G2142" s="159"/>
      <c r="H2142" s="1420"/>
      <c r="I2142" s="158"/>
      <c r="J2142" s="159"/>
      <c r="K2142" s="1420"/>
      <c r="L2142" s="295">
        <f>I2142+J2142+K2142</f>
        <v>0</v>
      </c>
      <c r="M2142" s="12" t="str">
        <f t="shared" si="509"/>
        <v/>
      </c>
      <c r="N2142" s="13"/>
    </row>
    <row r="2143" spans="1:14" hidden="1">
      <c r="A2143" s="10"/>
      <c r="B2143" s="299"/>
      <c r="C2143" s="293">
        <v>208</v>
      </c>
      <c r="D2143" s="300" t="s">
        <v>596</v>
      </c>
      <c r="E2143" s="295">
        <f>F2143+G2143+H2143</f>
        <v>0</v>
      </c>
      <c r="F2143" s="158"/>
      <c r="G2143" s="159"/>
      <c r="H2143" s="1420"/>
      <c r="I2143" s="158"/>
      <c r="J2143" s="159"/>
      <c r="K2143" s="1420"/>
      <c r="L2143" s="295">
        <f>I2143+J2143+K2143</f>
        <v>0</v>
      </c>
      <c r="M2143" s="12" t="str">
        <f t="shared" si="509"/>
        <v/>
      </c>
      <c r="N2143" s="13"/>
    </row>
    <row r="2144" spans="1:14" hidden="1">
      <c r="A2144" s="10"/>
      <c r="B2144" s="291"/>
      <c r="C2144" s="285">
        <v>209</v>
      </c>
      <c r="D2144" s="301" t="s">
        <v>597</v>
      </c>
      <c r="E2144" s="287">
        <f>F2144+G2144+H2144</f>
        <v>0</v>
      </c>
      <c r="F2144" s="173"/>
      <c r="G2144" s="174"/>
      <c r="H2144" s="1421"/>
      <c r="I2144" s="173"/>
      <c r="J2144" s="174"/>
      <c r="K2144" s="1421"/>
      <c r="L2144" s="287">
        <f>I2144+J2144+K2144</f>
        <v>0</v>
      </c>
      <c r="M2144" s="12" t="str">
        <f t="shared" si="509"/>
        <v/>
      </c>
      <c r="N2144" s="13"/>
    </row>
    <row r="2145" spans="1:14" hidden="1">
      <c r="A2145" s="10"/>
      <c r="B2145" s="272">
        <v>500</v>
      </c>
      <c r="C2145" s="1866" t="s">
        <v>193</v>
      </c>
      <c r="D2145" s="1867"/>
      <c r="E2145" s="273">
        <f t="shared" ref="E2145:L2145" si="511">SUM(E2146:E2152)</f>
        <v>0</v>
      </c>
      <c r="F2145" s="274">
        <f t="shared" si="511"/>
        <v>0</v>
      </c>
      <c r="G2145" s="275">
        <f t="shared" si="511"/>
        <v>0</v>
      </c>
      <c r="H2145" s="276">
        <f>SUM(H2146:H2152)</f>
        <v>0</v>
      </c>
      <c r="I2145" s="274">
        <f t="shared" si="511"/>
        <v>0</v>
      </c>
      <c r="J2145" s="275">
        <f t="shared" si="511"/>
        <v>0</v>
      </c>
      <c r="K2145" s="276">
        <f t="shared" si="511"/>
        <v>0</v>
      </c>
      <c r="L2145" s="273">
        <f t="shared" si="511"/>
        <v>0</v>
      </c>
      <c r="M2145" s="12" t="str">
        <f t="shared" si="509"/>
        <v/>
      </c>
      <c r="N2145" s="13"/>
    </row>
    <row r="2146" spans="1:14" ht="18" hidden="1" customHeight="1">
      <c r="A2146" s="10"/>
      <c r="B2146" s="291"/>
      <c r="C2146" s="302">
        <v>551</v>
      </c>
      <c r="D2146" s="303" t="s">
        <v>194</v>
      </c>
      <c r="E2146" s="281">
        <f t="shared" ref="E2146:E2153" si="512">F2146+G2146+H2146</f>
        <v>0</v>
      </c>
      <c r="F2146" s="152"/>
      <c r="G2146" s="153"/>
      <c r="H2146" s="1418"/>
      <c r="I2146" s="152"/>
      <c r="J2146" s="153"/>
      <c r="K2146" s="1418"/>
      <c r="L2146" s="281">
        <f t="shared" ref="L2146:L2153" si="513">I2146+J2146+K2146</f>
        <v>0</v>
      </c>
      <c r="M2146" s="12" t="str">
        <f t="shared" si="509"/>
        <v/>
      </c>
      <c r="N2146" s="13"/>
    </row>
    <row r="2147" spans="1:14" hidden="1">
      <c r="A2147" s="10"/>
      <c r="B2147" s="291"/>
      <c r="C2147" s="304">
        <v>552</v>
      </c>
      <c r="D2147" s="305" t="s">
        <v>909</v>
      </c>
      <c r="E2147" s="295">
        <f t="shared" si="512"/>
        <v>0</v>
      </c>
      <c r="F2147" s="158"/>
      <c r="G2147" s="159"/>
      <c r="H2147" s="1420"/>
      <c r="I2147" s="158"/>
      <c r="J2147" s="159"/>
      <c r="K2147" s="1420"/>
      <c r="L2147" s="295">
        <f t="shared" si="513"/>
        <v>0</v>
      </c>
      <c r="M2147" s="12" t="str">
        <f t="shared" si="509"/>
        <v/>
      </c>
      <c r="N2147" s="13"/>
    </row>
    <row r="2148" spans="1:14" hidden="1">
      <c r="A2148" s="10"/>
      <c r="B2148" s="306"/>
      <c r="C2148" s="304">
        <v>558</v>
      </c>
      <c r="D2148" s="307" t="s">
        <v>871</v>
      </c>
      <c r="E2148" s="295">
        <f>F2148+G2148+H2148</f>
        <v>0</v>
      </c>
      <c r="F2148" s="488">
        <v>0</v>
      </c>
      <c r="G2148" s="489">
        <v>0</v>
      </c>
      <c r="H2148" s="160">
        <v>0</v>
      </c>
      <c r="I2148" s="488">
        <v>0</v>
      </c>
      <c r="J2148" s="489">
        <v>0</v>
      </c>
      <c r="K2148" s="160">
        <v>0</v>
      </c>
      <c r="L2148" s="295">
        <f>I2148+J2148+K2148</f>
        <v>0</v>
      </c>
      <c r="M2148" s="12" t="str">
        <f t="shared" si="509"/>
        <v/>
      </c>
      <c r="N2148" s="13"/>
    </row>
    <row r="2149" spans="1:14" hidden="1">
      <c r="A2149" s="10"/>
      <c r="B2149" s="306"/>
      <c r="C2149" s="304">
        <v>560</v>
      </c>
      <c r="D2149" s="307" t="s">
        <v>195</v>
      </c>
      <c r="E2149" s="295">
        <f t="shared" si="512"/>
        <v>0</v>
      </c>
      <c r="F2149" s="158"/>
      <c r="G2149" s="159"/>
      <c r="H2149" s="1420"/>
      <c r="I2149" s="158"/>
      <c r="J2149" s="159"/>
      <c r="K2149" s="1420"/>
      <c r="L2149" s="295">
        <f t="shared" si="513"/>
        <v>0</v>
      </c>
      <c r="M2149" s="12" t="str">
        <f t="shared" si="509"/>
        <v/>
      </c>
      <c r="N2149" s="13"/>
    </row>
    <row r="2150" spans="1:14" hidden="1">
      <c r="A2150" s="10"/>
      <c r="B2150" s="306"/>
      <c r="C2150" s="304">
        <v>580</v>
      </c>
      <c r="D2150" s="305" t="s">
        <v>196</v>
      </c>
      <c r="E2150" s="295">
        <f t="shared" si="512"/>
        <v>0</v>
      </c>
      <c r="F2150" s="158"/>
      <c r="G2150" s="159"/>
      <c r="H2150" s="1420"/>
      <c r="I2150" s="158"/>
      <c r="J2150" s="159"/>
      <c r="K2150" s="1420"/>
      <c r="L2150" s="295">
        <f t="shared" si="513"/>
        <v>0</v>
      </c>
      <c r="M2150" s="12" t="str">
        <f t="shared" si="509"/>
        <v/>
      </c>
      <c r="N2150" s="13"/>
    </row>
    <row r="2151" spans="1:14" hidden="1">
      <c r="A2151" s="10"/>
      <c r="B2151" s="291"/>
      <c r="C2151" s="304">
        <v>588</v>
      </c>
      <c r="D2151" s="305" t="s">
        <v>873</v>
      </c>
      <c r="E2151" s="295">
        <f>F2151+G2151+H2151</f>
        <v>0</v>
      </c>
      <c r="F2151" s="488">
        <v>0</v>
      </c>
      <c r="G2151" s="489">
        <v>0</v>
      </c>
      <c r="H2151" s="160">
        <v>0</v>
      </c>
      <c r="I2151" s="488">
        <v>0</v>
      </c>
      <c r="J2151" s="489">
        <v>0</v>
      </c>
      <c r="K2151" s="160">
        <v>0</v>
      </c>
      <c r="L2151" s="295">
        <f>I2151+J2151+K2151</f>
        <v>0</v>
      </c>
      <c r="M2151" s="12" t="str">
        <f t="shared" si="509"/>
        <v/>
      </c>
      <c r="N2151" s="13"/>
    </row>
    <row r="2152" spans="1:14" ht="31.5" hidden="1">
      <c r="A2152" s="10"/>
      <c r="B2152" s="291"/>
      <c r="C2152" s="308">
        <v>590</v>
      </c>
      <c r="D2152" s="309" t="s">
        <v>197</v>
      </c>
      <c r="E2152" s="287">
        <f t="shared" si="512"/>
        <v>0</v>
      </c>
      <c r="F2152" s="173"/>
      <c r="G2152" s="174"/>
      <c r="H2152" s="1421"/>
      <c r="I2152" s="173"/>
      <c r="J2152" s="174"/>
      <c r="K2152" s="1421"/>
      <c r="L2152" s="287">
        <f t="shared" si="513"/>
        <v>0</v>
      </c>
      <c r="M2152" s="12" t="str">
        <f t="shared" si="509"/>
        <v/>
      </c>
      <c r="N2152" s="13"/>
    </row>
    <row r="2153" spans="1:14" hidden="1">
      <c r="A2153" s="22">
        <v>5</v>
      </c>
      <c r="B2153" s="272">
        <v>800</v>
      </c>
      <c r="C2153" s="1868" t="s">
        <v>198</v>
      </c>
      <c r="D2153" s="1869"/>
      <c r="E2153" s="310">
        <f t="shared" si="512"/>
        <v>0</v>
      </c>
      <c r="F2153" s="1422"/>
      <c r="G2153" s="1423"/>
      <c r="H2153" s="1424"/>
      <c r="I2153" s="1422"/>
      <c r="J2153" s="1423"/>
      <c r="K2153" s="1424"/>
      <c r="L2153" s="310">
        <f t="shared" si="513"/>
        <v>0</v>
      </c>
      <c r="M2153" s="12" t="str">
        <f t="shared" si="509"/>
        <v/>
      </c>
      <c r="N2153" s="13"/>
    </row>
    <row r="2154" spans="1:14" hidden="1">
      <c r="A2154" s="23">
        <v>10</v>
      </c>
      <c r="B2154" s="272">
        <v>1000</v>
      </c>
      <c r="C2154" s="1864" t="s">
        <v>199</v>
      </c>
      <c r="D2154" s="1865"/>
      <c r="E2154" s="310">
        <f t="shared" ref="E2154:L2154" si="514">SUM(E2155:E2171)</f>
        <v>0</v>
      </c>
      <c r="F2154" s="274">
        <f t="shared" si="514"/>
        <v>0</v>
      </c>
      <c r="G2154" s="275">
        <f t="shared" si="514"/>
        <v>0</v>
      </c>
      <c r="H2154" s="276">
        <f>SUM(H2155:H2171)</f>
        <v>0</v>
      </c>
      <c r="I2154" s="274">
        <f t="shared" si="514"/>
        <v>0</v>
      </c>
      <c r="J2154" s="275">
        <f t="shared" si="514"/>
        <v>0</v>
      </c>
      <c r="K2154" s="276">
        <f t="shared" si="514"/>
        <v>0</v>
      </c>
      <c r="L2154" s="310">
        <f t="shared" si="514"/>
        <v>0</v>
      </c>
      <c r="M2154" s="12" t="str">
        <f t="shared" si="509"/>
        <v/>
      </c>
      <c r="N2154" s="13"/>
    </row>
    <row r="2155" spans="1:14" hidden="1">
      <c r="A2155" s="23">
        <v>15</v>
      </c>
      <c r="B2155" s="292"/>
      <c r="C2155" s="279">
        <v>1011</v>
      </c>
      <c r="D2155" s="311" t="s">
        <v>200</v>
      </c>
      <c r="E2155" s="281">
        <f t="shared" ref="E2155:E2171" si="515">F2155+G2155+H2155</f>
        <v>0</v>
      </c>
      <c r="F2155" s="152"/>
      <c r="G2155" s="153"/>
      <c r="H2155" s="1418"/>
      <c r="I2155" s="152"/>
      <c r="J2155" s="153"/>
      <c r="K2155" s="1418"/>
      <c r="L2155" s="281">
        <f t="shared" ref="L2155:L2171" si="516">I2155+J2155+K2155</f>
        <v>0</v>
      </c>
      <c r="M2155" s="12" t="str">
        <f t="shared" si="509"/>
        <v/>
      </c>
      <c r="N2155" s="13"/>
    </row>
    <row r="2156" spans="1:14" hidden="1">
      <c r="A2156" s="22">
        <v>35</v>
      </c>
      <c r="B2156" s="292"/>
      <c r="C2156" s="293">
        <v>1012</v>
      </c>
      <c r="D2156" s="294" t="s">
        <v>201</v>
      </c>
      <c r="E2156" s="295">
        <f t="shared" si="515"/>
        <v>0</v>
      </c>
      <c r="F2156" s="158"/>
      <c r="G2156" s="159"/>
      <c r="H2156" s="1420"/>
      <c r="I2156" s="158"/>
      <c r="J2156" s="159"/>
      <c r="K2156" s="1420"/>
      <c r="L2156" s="295">
        <f t="shared" si="516"/>
        <v>0</v>
      </c>
      <c r="M2156" s="12" t="str">
        <f t="shared" si="509"/>
        <v/>
      </c>
      <c r="N2156" s="13"/>
    </row>
    <row r="2157" spans="1:14" hidden="1">
      <c r="A2157" s="23">
        <v>40</v>
      </c>
      <c r="B2157" s="292"/>
      <c r="C2157" s="293">
        <v>1013</v>
      </c>
      <c r="D2157" s="294" t="s">
        <v>202</v>
      </c>
      <c r="E2157" s="295">
        <f t="shared" si="515"/>
        <v>0</v>
      </c>
      <c r="F2157" s="158"/>
      <c r="G2157" s="159"/>
      <c r="H2157" s="1420"/>
      <c r="I2157" s="158"/>
      <c r="J2157" s="159"/>
      <c r="K2157" s="1420"/>
      <c r="L2157" s="295">
        <f t="shared" si="516"/>
        <v>0</v>
      </c>
      <c r="M2157" s="12" t="str">
        <f t="shared" si="509"/>
        <v/>
      </c>
      <c r="N2157" s="13"/>
    </row>
    <row r="2158" spans="1:14" hidden="1">
      <c r="A2158" s="23">
        <v>45</v>
      </c>
      <c r="B2158" s="292"/>
      <c r="C2158" s="293">
        <v>1014</v>
      </c>
      <c r="D2158" s="294" t="s">
        <v>203</v>
      </c>
      <c r="E2158" s="295">
        <f t="shared" si="515"/>
        <v>0</v>
      </c>
      <c r="F2158" s="158"/>
      <c r="G2158" s="159"/>
      <c r="H2158" s="1420"/>
      <c r="I2158" s="158"/>
      <c r="J2158" s="159"/>
      <c r="K2158" s="1420"/>
      <c r="L2158" s="295">
        <f t="shared" si="516"/>
        <v>0</v>
      </c>
      <c r="M2158" s="12" t="str">
        <f t="shared" si="509"/>
        <v/>
      </c>
      <c r="N2158" s="13"/>
    </row>
    <row r="2159" spans="1:14" hidden="1">
      <c r="A2159" s="23">
        <v>50</v>
      </c>
      <c r="B2159" s="292"/>
      <c r="C2159" s="293">
        <v>1015</v>
      </c>
      <c r="D2159" s="294" t="s">
        <v>204</v>
      </c>
      <c r="E2159" s="295">
        <f t="shared" si="515"/>
        <v>0</v>
      </c>
      <c r="F2159" s="158"/>
      <c r="G2159" s="159"/>
      <c r="H2159" s="1420"/>
      <c r="I2159" s="158"/>
      <c r="J2159" s="159"/>
      <c r="K2159" s="1420"/>
      <c r="L2159" s="295">
        <f t="shared" si="516"/>
        <v>0</v>
      </c>
      <c r="M2159" s="12" t="str">
        <f t="shared" si="509"/>
        <v/>
      </c>
      <c r="N2159" s="13"/>
    </row>
    <row r="2160" spans="1:14" hidden="1">
      <c r="A2160" s="23">
        <v>55</v>
      </c>
      <c r="B2160" s="292"/>
      <c r="C2160" s="312">
        <v>1016</v>
      </c>
      <c r="D2160" s="313" t="s">
        <v>205</v>
      </c>
      <c r="E2160" s="314">
        <f t="shared" si="515"/>
        <v>0</v>
      </c>
      <c r="F2160" s="164"/>
      <c r="G2160" s="165"/>
      <c r="H2160" s="1419"/>
      <c r="I2160" s="164"/>
      <c r="J2160" s="165"/>
      <c r="K2160" s="1419"/>
      <c r="L2160" s="314">
        <f t="shared" si="516"/>
        <v>0</v>
      </c>
      <c r="M2160" s="12" t="str">
        <f t="shared" si="509"/>
        <v/>
      </c>
      <c r="N2160" s="13"/>
    </row>
    <row r="2161" spans="1:14" hidden="1">
      <c r="A2161" s="23">
        <v>60</v>
      </c>
      <c r="B2161" s="278"/>
      <c r="C2161" s="318">
        <v>1020</v>
      </c>
      <c r="D2161" s="319" t="s">
        <v>206</v>
      </c>
      <c r="E2161" s="320">
        <f t="shared" si="515"/>
        <v>0</v>
      </c>
      <c r="F2161" s="454"/>
      <c r="G2161" s="455"/>
      <c r="H2161" s="1428"/>
      <c r="I2161" s="454"/>
      <c r="J2161" s="455"/>
      <c r="K2161" s="1428"/>
      <c r="L2161" s="320">
        <f t="shared" si="516"/>
        <v>0</v>
      </c>
      <c r="M2161" s="12" t="str">
        <f t="shared" si="509"/>
        <v/>
      </c>
      <c r="N2161" s="13"/>
    </row>
    <row r="2162" spans="1:14" hidden="1">
      <c r="A2162" s="22">
        <v>65</v>
      </c>
      <c r="B2162" s="292"/>
      <c r="C2162" s="324">
        <v>1030</v>
      </c>
      <c r="D2162" s="325" t="s">
        <v>207</v>
      </c>
      <c r="E2162" s="326">
        <f t="shared" si="515"/>
        <v>0</v>
      </c>
      <c r="F2162" s="449"/>
      <c r="G2162" s="450"/>
      <c r="H2162" s="1425"/>
      <c r="I2162" s="449"/>
      <c r="J2162" s="450"/>
      <c r="K2162" s="1425"/>
      <c r="L2162" s="326">
        <f t="shared" si="516"/>
        <v>0</v>
      </c>
      <c r="M2162" s="12" t="str">
        <f t="shared" si="509"/>
        <v/>
      </c>
      <c r="N2162" s="13"/>
    </row>
    <row r="2163" spans="1:14" hidden="1">
      <c r="A2163" s="23">
        <v>70</v>
      </c>
      <c r="B2163" s="292"/>
      <c r="C2163" s="318">
        <v>1051</v>
      </c>
      <c r="D2163" s="331" t="s">
        <v>208</v>
      </c>
      <c r="E2163" s="320">
        <f t="shared" si="515"/>
        <v>0</v>
      </c>
      <c r="F2163" s="454"/>
      <c r="G2163" s="455"/>
      <c r="H2163" s="1428"/>
      <c r="I2163" s="454"/>
      <c r="J2163" s="455"/>
      <c r="K2163" s="1428"/>
      <c r="L2163" s="320">
        <f t="shared" si="516"/>
        <v>0</v>
      </c>
      <c r="M2163" s="12" t="str">
        <f t="shared" si="509"/>
        <v/>
      </c>
      <c r="N2163" s="13"/>
    </row>
    <row r="2164" spans="1:14" hidden="1">
      <c r="A2164" s="23">
        <v>75</v>
      </c>
      <c r="B2164" s="292"/>
      <c r="C2164" s="293">
        <v>1052</v>
      </c>
      <c r="D2164" s="294" t="s">
        <v>209</v>
      </c>
      <c r="E2164" s="295">
        <f t="shared" si="515"/>
        <v>0</v>
      </c>
      <c r="F2164" s="158"/>
      <c r="G2164" s="159"/>
      <c r="H2164" s="1420"/>
      <c r="I2164" s="158"/>
      <c r="J2164" s="159"/>
      <c r="K2164" s="1420"/>
      <c r="L2164" s="295">
        <f t="shared" si="516"/>
        <v>0</v>
      </c>
      <c r="M2164" s="12" t="str">
        <f t="shared" si="509"/>
        <v/>
      </c>
      <c r="N2164" s="13"/>
    </row>
    <row r="2165" spans="1:14" hidden="1">
      <c r="A2165" s="23">
        <v>80</v>
      </c>
      <c r="B2165" s="292"/>
      <c r="C2165" s="324">
        <v>1053</v>
      </c>
      <c r="D2165" s="325" t="s">
        <v>874</v>
      </c>
      <c r="E2165" s="326">
        <f t="shared" si="515"/>
        <v>0</v>
      </c>
      <c r="F2165" s="449"/>
      <c r="G2165" s="450"/>
      <c r="H2165" s="1425"/>
      <c r="I2165" s="449"/>
      <c r="J2165" s="450"/>
      <c r="K2165" s="1425"/>
      <c r="L2165" s="326">
        <f t="shared" si="516"/>
        <v>0</v>
      </c>
      <c r="M2165" s="12" t="str">
        <f t="shared" si="509"/>
        <v/>
      </c>
      <c r="N2165" s="13"/>
    </row>
    <row r="2166" spans="1:14" hidden="1">
      <c r="A2166" s="23">
        <v>80</v>
      </c>
      <c r="B2166" s="292"/>
      <c r="C2166" s="318">
        <v>1062</v>
      </c>
      <c r="D2166" s="319" t="s">
        <v>210</v>
      </c>
      <c r="E2166" s="320">
        <f t="shared" si="515"/>
        <v>0</v>
      </c>
      <c r="F2166" s="454"/>
      <c r="G2166" s="455"/>
      <c r="H2166" s="1428"/>
      <c r="I2166" s="454"/>
      <c r="J2166" s="455"/>
      <c r="K2166" s="1428"/>
      <c r="L2166" s="320">
        <f t="shared" si="516"/>
        <v>0</v>
      </c>
      <c r="M2166" s="12" t="str">
        <f t="shared" si="509"/>
        <v/>
      </c>
      <c r="N2166" s="13"/>
    </row>
    <row r="2167" spans="1:14" hidden="1">
      <c r="A2167" s="23">
        <v>85</v>
      </c>
      <c r="B2167" s="292"/>
      <c r="C2167" s="324">
        <v>1063</v>
      </c>
      <c r="D2167" s="332" t="s">
        <v>801</v>
      </c>
      <c r="E2167" s="326">
        <f t="shared" si="515"/>
        <v>0</v>
      </c>
      <c r="F2167" s="449"/>
      <c r="G2167" s="450"/>
      <c r="H2167" s="1425"/>
      <c r="I2167" s="449"/>
      <c r="J2167" s="450"/>
      <c r="K2167" s="1425"/>
      <c r="L2167" s="326">
        <f t="shared" si="516"/>
        <v>0</v>
      </c>
      <c r="M2167" s="12" t="str">
        <f t="shared" si="509"/>
        <v/>
      </c>
      <c r="N2167" s="13"/>
    </row>
    <row r="2168" spans="1:14" hidden="1">
      <c r="A2168" s="23">
        <v>90</v>
      </c>
      <c r="B2168" s="292"/>
      <c r="C2168" s="333">
        <v>1069</v>
      </c>
      <c r="D2168" s="334" t="s">
        <v>211</v>
      </c>
      <c r="E2168" s="335">
        <f t="shared" si="515"/>
        <v>0</v>
      </c>
      <c r="F2168" s="600"/>
      <c r="G2168" s="601"/>
      <c r="H2168" s="1427"/>
      <c r="I2168" s="600"/>
      <c r="J2168" s="601"/>
      <c r="K2168" s="1427"/>
      <c r="L2168" s="335">
        <f t="shared" si="516"/>
        <v>0</v>
      </c>
      <c r="M2168" s="12" t="str">
        <f t="shared" si="509"/>
        <v/>
      </c>
      <c r="N2168" s="13"/>
    </row>
    <row r="2169" spans="1:14" hidden="1">
      <c r="A2169" s="23">
        <v>90</v>
      </c>
      <c r="B2169" s="278"/>
      <c r="C2169" s="318">
        <v>1091</v>
      </c>
      <c r="D2169" s="331" t="s">
        <v>910</v>
      </c>
      <c r="E2169" s="320">
        <f t="shared" si="515"/>
        <v>0</v>
      </c>
      <c r="F2169" s="454"/>
      <c r="G2169" s="455"/>
      <c r="H2169" s="1428"/>
      <c r="I2169" s="454"/>
      <c r="J2169" s="455"/>
      <c r="K2169" s="1428"/>
      <c r="L2169" s="320">
        <f t="shared" si="516"/>
        <v>0</v>
      </c>
      <c r="M2169" s="12" t="str">
        <f t="shared" si="509"/>
        <v/>
      </c>
      <c r="N2169" s="13"/>
    </row>
    <row r="2170" spans="1:14" hidden="1">
      <c r="A2170" s="22">
        <v>115</v>
      </c>
      <c r="B2170" s="292"/>
      <c r="C2170" s="293">
        <v>1092</v>
      </c>
      <c r="D2170" s="294" t="s">
        <v>305</v>
      </c>
      <c r="E2170" s="295">
        <f t="shared" si="515"/>
        <v>0</v>
      </c>
      <c r="F2170" s="158"/>
      <c r="G2170" s="159"/>
      <c r="H2170" s="1420"/>
      <c r="I2170" s="158"/>
      <c r="J2170" s="159"/>
      <c r="K2170" s="1420"/>
      <c r="L2170" s="295">
        <f t="shared" si="516"/>
        <v>0</v>
      </c>
      <c r="M2170" s="12" t="str">
        <f t="shared" si="509"/>
        <v/>
      </c>
      <c r="N2170" s="13"/>
    </row>
    <row r="2171" spans="1:14" hidden="1">
      <c r="A2171" s="22">
        <v>125</v>
      </c>
      <c r="B2171" s="292"/>
      <c r="C2171" s="285">
        <v>1098</v>
      </c>
      <c r="D2171" s="339" t="s">
        <v>212</v>
      </c>
      <c r="E2171" s="287">
        <f t="shared" si="515"/>
        <v>0</v>
      </c>
      <c r="F2171" s="173"/>
      <c r="G2171" s="174"/>
      <c r="H2171" s="1421"/>
      <c r="I2171" s="173"/>
      <c r="J2171" s="174"/>
      <c r="K2171" s="1421"/>
      <c r="L2171" s="287">
        <f t="shared" si="516"/>
        <v>0</v>
      </c>
      <c r="M2171" s="12" t="str">
        <f t="shared" si="509"/>
        <v/>
      </c>
      <c r="N2171" s="13"/>
    </row>
    <row r="2172" spans="1:14" hidden="1">
      <c r="A2172" s="23">
        <v>130</v>
      </c>
      <c r="B2172" s="272">
        <v>1900</v>
      </c>
      <c r="C2172" s="1856" t="s">
        <v>272</v>
      </c>
      <c r="D2172" s="1857"/>
      <c r="E2172" s="310">
        <f t="shared" ref="E2172:L2172" si="517">SUM(E2173:E2175)</f>
        <v>0</v>
      </c>
      <c r="F2172" s="274">
        <f t="shared" si="517"/>
        <v>0</v>
      </c>
      <c r="G2172" s="275">
        <f t="shared" si="517"/>
        <v>0</v>
      </c>
      <c r="H2172" s="276">
        <f>SUM(H2173:H2175)</f>
        <v>0</v>
      </c>
      <c r="I2172" s="274">
        <f t="shared" si="517"/>
        <v>0</v>
      </c>
      <c r="J2172" s="275">
        <f t="shared" si="517"/>
        <v>0</v>
      </c>
      <c r="K2172" s="276">
        <f t="shared" si="517"/>
        <v>0</v>
      </c>
      <c r="L2172" s="310">
        <f t="shared" si="517"/>
        <v>0</v>
      </c>
      <c r="M2172" s="12" t="str">
        <f t="shared" si="509"/>
        <v/>
      </c>
      <c r="N2172" s="13"/>
    </row>
    <row r="2173" spans="1:14" hidden="1">
      <c r="A2173" s="23">
        <v>135</v>
      </c>
      <c r="B2173" s="292"/>
      <c r="C2173" s="279">
        <v>1901</v>
      </c>
      <c r="D2173" s="340" t="s">
        <v>911</v>
      </c>
      <c r="E2173" s="281">
        <f>F2173+G2173+H2173</f>
        <v>0</v>
      </c>
      <c r="F2173" s="152"/>
      <c r="G2173" s="153"/>
      <c r="H2173" s="1418"/>
      <c r="I2173" s="152"/>
      <c r="J2173" s="153"/>
      <c r="K2173" s="1418"/>
      <c r="L2173" s="281">
        <f>I2173+J2173+K2173</f>
        <v>0</v>
      </c>
      <c r="M2173" s="12" t="str">
        <f t="shared" si="509"/>
        <v/>
      </c>
      <c r="N2173" s="13"/>
    </row>
    <row r="2174" spans="1:14" hidden="1">
      <c r="A2174" s="23">
        <v>140</v>
      </c>
      <c r="B2174" s="341"/>
      <c r="C2174" s="293">
        <v>1981</v>
      </c>
      <c r="D2174" s="342" t="s">
        <v>912</v>
      </c>
      <c r="E2174" s="295">
        <f>F2174+G2174+H2174</f>
        <v>0</v>
      </c>
      <c r="F2174" s="158"/>
      <c r="G2174" s="159"/>
      <c r="H2174" s="1420"/>
      <c r="I2174" s="158"/>
      <c r="J2174" s="159"/>
      <c r="K2174" s="1420"/>
      <c r="L2174" s="295">
        <f>I2174+J2174+K2174</f>
        <v>0</v>
      </c>
      <c r="M2174" s="12" t="str">
        <f t="shared" si="509"/>
        <v/>
      </c>
      <c r="N2174" s="13"/>
    </row>
    <row r="2175" spans="1:14" hidden="1">
      <c r="A2175" s="23">
        <v>145</v>
      </c>
      <c r="B2175" s="292"/>
      <c r="C2175" s="285">
        <v>1991</v>
      </c>
      <c r="D2175" s="343" t="s">
        <v>913</v>
      </c>
      <c r="E2175" s="287">
        <f>F2175+G2175+H2175</f>
        <v>0</v>
      </c>
      <c r="F2175" s="173"/>
      <c r="G2175" s="174"/>
      <c r="H2175" s="1421"/>
      <c r="I2175" s="173"/>
      <c r="J2175" s="174"/>
      <c r="K2175" s="1421"/>
      <c r="L2175" s="287">
        <f>I2175+J2175+K2175</f>
        <v>0</v>
      </c>
      <c r="M2175" s="12" t="str">
        <f t="shared" si="509"/>
        <v/>
      </c>
      <c r="N2175" s="13"/>
    </row>
    <row r="2176" spans="1:14" hidden="1">
      <c r="A2176" s="23">
        <v>150</v>
      </c>
      <c r="B2176" s="272">
        <v>2100</v>
      </c>
      <c r="C2176" s="1856" t="s">
        <v>722</v>
      </c>
      <c r="D2176" s="1857"/>
      <c r="E2176" s="310">
        <f t="shared" ref="E2176:L2176" si="518">SUM(E2177:E2181)</f>
        <v>0</v>
      </c>
      <c r="F2176" s="274">
        <f t="shared" si="518"/>
        <v>0</v>
      </c>
      <c r="G2176" s="275">
        <f t="shared" si="518"/>
        <v>0</v>
      </c>
      <c r="H2176" s="276">
        <f>SUM(H2177:H2181)</f>
        <v>0</v>
      </c>
      <c r="I2176" s="274">
        <f t="shared" si="518"/>
        <v>0</v>
      </c>
      <c r="J2176" s="275">
        <f t="shared" si="518"/>
        <v>0</v>
      </c>
      <c r="K2176" s="276">
        <f t="shared" si="518"/>
        <v>0</v>
      </c>
      <c r="L2176" s="310">
        <f t="shared" si="518"/>
        <v>0</v>
      </c>
      <c r="M2176" s="12" t="str">
        <f t="shared" si="509"/>
        <v/>
      </c>
      <c r="N2176" s="13"/>
    </row>
    <row r="2177" spans="1:14" hidden="1">
      <c r="A2177" s="23">
        <v>155</v>
      </c>
      <c r="B2177" s="292"/>
      <c r="C2177" s="279">
        <v>2110</v>
      </c>
      <c r="D2177" s="344" t="s">
        <v>213</v>
      </c>
      <c r="E2177" s="281">
        <f>F2177+G2177+H2177</f>
        <v>0</v>
      </c>
      <c r="F2177" s="152"/>
      <c r="G2177" s="153"/>
      <c r="H2177" s="1418"/>
      <c r="I2177" s="152"/>
      <c r="J2177" s="153"/>
      <c r="K2177" s="1418"/>
      <c r="L2177" s="281">
        <f>I2177+J2177+K2177</f>
        <v>0</v>
      </c>
      <c r="M2177" s="12" t="str">
        <f t="shared" si="509"/>
        <v/>
      </c>
      <c r="N2177" s="13"/>
    </row>
    <row r="2178" spans="1:14" hidden="1">
      <c r="A2178" s="23">
        <v>160</v>
      </c>
      <c r="B2178" s="341"/>
      <c r="C2178" s="293">
        <v>2120</v>
      </c>
      <c r="D2178" s="300" t="s">
        <v>214</v>
      </c>
      <c r="E2178" s="295">
        <f>F2178+G2178+H2178</f>
        <v>0</v>
      </c>
      <c r="F2178" s="158"/>
      <c r="G2178" s="159"/>
      <c r="H2178" s="1420"/>
      <c r="I2178" s="158"/>
      <c r="J2178" s="159"/>
      <c r="K2178" s="1420"/>
      <c r="L2178" s="295">
        <f>I2178+J2178+K2178</f>
        <v>0</v>
      </c>
      <c r="M2178" s="12" t="str">
        <f t="shared" si="509"/>
        <v/>
      </c>
      <c r="N2178" s="13"/>
    </row>
    <row r="2179" spans="1:14" hidden="1">
      <c r="A2179" s="23">
        <v>165</v>
      </c>
      <c r="B2179" s="341"/>
      <c r="C2179" s="293">
        <v>2125</v>
      </c>
      <c r="D2179" s="300" t="s">
        <v>215</v>
      </c>
      <c r="E2179" s="295">
        <f>F2179+G2179+H2179</f>
        <v>0</v>
      </c>
      <c r="F2179" s="488">
        <v>0</v>
      </c>
      <c r="G2179" s="489">
        <v>0</v>
      </c>
      <c r="H2179" s="160">
        <v>0</v>
      </c>
      <c r="I2179" s="488">
        <v>0</v>
      </c>
      <c r="J2179" s="489">
        <v>0</v>
      </c>
      <c r="K2179" s="160">
        <v>0</v>
      </c>
      <c r="L2179" s="295">
        <f>I2179+J2179+K2179</f>
        <v>0</v>
      </c>
      <c r="M2179" s="12" t="str">
        <f t="shared" si="509"/>
        <v/>
      </c>
      <c r="N2179" s="13"/>
    </row>
    <row r="2180" spans="1:14" hidden="1">
      <c r="A2180" s="23">
        <v>175</v>
      </c>
      <c r="B2180" s="291"/>
      <c r="C2180" s="293">
        <v>2140</v>
      </c>
      <c r="D2180" s="300" t="s">
        <v>216</v>
      </c>
      <c r="E2180" s="295">
        <f>F2180+G2180+H2180</f>
        <v>0</v>
      </c>
      <c r="F2180" s="488">
        <v>0</v>
      </c>
      <c r="G2180" s="489">
        <v>0</v>
      </c>
      <c r="H2180" s="160">
        <v>0</v>
      </c>
      <c r="I2180" s="488">
        <v>0</v>
      </c>
      <c r="J2180" s="489">
        <v>0</v>
      </c>
      <c r="K2180" s="160">
        <v>0</v>
      </c>
      <c r="L2180" s="295">
        <f>I2180+J2180+K2180</f>
        <v>0</v>
      </c>
      <c r="M2180" s="12" t="str">
        <f t="shared" si="509"/>
        <v/>
      </c>
      <c r="N2180" s="13"/>
    </row>
    <row r="2181" spans="1:14" hidden="1">
      <c r="A2181" s="23">
        <v>180</v>
      </c>
      <c r="B2181" s="292"/>
      <c r="C2181" s="285">
        <v>2190</v>
      </c>
      <c r="D2181" s="345" t="s">
        <v>217</v>
      </c>
      <c r="E2181" s="287">
        <f>F2181+G2181+H2181</f>
        <v>0</v>
      </c>
      <c r="F2181" s="173"/>
      <c r="G2181" s="174"/>
      <c r="H2181" s="1421"/>
      <c r="I2181" s="173"/>
      <c r="J2181" s="174"/>
      <c r="K2181" s="1421"/>
      <c r="L2181" s="287">
        <f>I2181+J2181+K2181</f>
        <v>0</v>
      </c>
      <c r="M2181" s="12" t="str">
        <f t="shared" si="509"/>
        <v/>
      </c>
      <c r="N2181" s="13"/>
    </row>
    <row r="2182" spans="1:14" hidden="1">
      <c r="A2182" s="23">
        <v>185</v>
      </c>
      <c r="B2182" s="272">
        <v>2200</v>
      </c>
      <c r="C2182" s="1856" t="s">
        <v>218</v>
      </c>
      <c r="D2182" s="1857"/>
      <c r="E2182" s="310">
        <f t="shared" ref="E2182:L2182" si="519">SUM(E2183:E2184)</f>
        <v>0</v>
      </c>
      <c r="F2182" s="274">
        <f t="shared" si="519"/>
        <v>0</v>
      </c>
      <c r="G2182" s="275">
        <f t="shared" si="519"/>
        <v>0</v>
      </c>
      <c r="H2182" s="276">
        <f>SUM(H2183:H2184)</f>
        <v>0</v>
      </c>
      <c r="I2182" s="274">
        <f t="shared" si="519"/>
        <v>0</v>
      </c>
      <c r="J2182" s="275">
        <f t="shared" si="519"/>
        <v>0</v>
      </c>
      <c r="K2182" s="276">
        <f t="shared" si="519"/>
        <v>0</v>
      </c>
      <c r="L2182" s="310">
        <f t="shared" si="519"/>
        <v>0</v>
      </c>
      <c r="M2182" s="12" t="str">
        <f t="shared" si="509"/>
        <v/>
      </c>
      <c r="N2182" s="13"/>
    </row>
    <row r="2183" spans="1:14" hidden="1">
      <c r="A2183" s="23">
        <v>190</v>
      </c>
      <c r="B2183" s="292"/>
      <c r="C2183" s="279">
        <v>2221</v>
      </c>
      <c r="D2183" s="280" t="s">
        <v>306</v>
      </c>
      <c r="E2183" s="281">
        <f t="shared" ref="E2183:E2188" si="520">F2183+G2183+H2183</f>
        <v>0</v>
      </c>
      <c r="F2183" s="152"/>
      <c r="G2183" s="153"/>
      <c r="H2183" s="1418"/>
      <c r="I2183" s="152"/>
      <c r="J2183" s="153"/>
      <c r="K2183" s="1418"/>
      <c r="L2183" s="281">
        <f t="shared" ref="L2183:L2188" si="521">I2183+J2183+K2183</f>
        <v>0</v>
      </c>
      <c r="M2183" s="12" t="str">
        <f t="shared" si="509"/>
        <v/>
      </c>
      <c r="N2183" s="13"/>
    </row>
    <row r="2184" spans="1:14" hidden="1">
      <c r="A2184" s="23">
        <v>200</v>
      </c>
      <c r="B2184" s="292"/>
      <c r="C2184" s="285">
        <v>2224</v>
      </c>
      <c r="D2184" s="286" t="s">
        <v>219</v>
      </c>
      <c r="E2184" s="287">
        <f t="shared" si="520"/>
        <v>0</v>
      </c>
      <c r="F2184" s="173"/>
      <c r="G2184" s="174"/>
      <c r="H2184" s="1421"/>
      <c r="I2184" s="173"/>
      <c r="J2184" s="174"/>
      <c r="K2184" s="1421"/>
      <c r="L2184" s="287">
        <f t="shared" si="521"/>
        <v>0</v>
      </c>
      <c r="M2184" s="12" t="str">
        <f t="shared" si="509"/>
        <v/>
      </c>
      <c r="N2184" s="13"/>
    </row>
    <row r="2185" spans="1:14" hidden="1">
      <c r="A2185" s="23">
        <v>200</v>
      </c>
      <c r="B2185" s="272">
        <v>2500</v>
      </c>
      <c r="C2185" s="1856" t="s">
        <v>220</v>
      </c>
      <c r="D2185" s="1857"/>
      <c r="E2185" s="310">
        <f t="shared" si="520"/>
        <v>0</v>
      </c>
      <c r="F2185" s="1422"/>
      <c r="G2185" s="1423"/>
      <c r="H2185" s="1424"/>
      <c r="I2185" s="1422"/>
      <c r="J2185" s="1423"/>
      <c r="K2185" s="1424"/>
      <c r="L2185" s="310">
        <f t="shared" si="521"/>
        <v>0</v>
      </c>
      <c r="M2185" s="12" t="str">
        <f t="shared" si="509"/>
        <v/>
      </c>
      <c r="N2185" s="13"/>
    </row>
    <row r="2186" spans="1:14" hidden="1">
      <c r="A2186" s="23">
        <v>205</v>
      </c>
      <c r="B2186" s="272">
        <v>2600</v>
      </c>
      <c r="C2186" s="1862" t="s">
        <v>221</v>
      </c>
      <c r="D2186" s="1863"/>
      <c r="E2186" s="310">
        <f t="shared" si="520"/>
        <v>0</v>
      </c>
      <c r="F2186" s="1422"/>
      <c r="G2186" s="1423"/>
      <c r="H2186" s="1424"/>
      <c r="I2186" s="1422"/>
      <c r="J2186" s="1423"/>
      <c r="K2186" s="1424"/>
      <c r="L2186" s="310">
        <f t="shared" si="521"/>
        <v>0</v>
      </c>
      <c r="M2186" s="12" t="str">
        <f t="shared" si="509"/>
        <v/>
      </c>
      <c r="N2186" s="13"/>
    </row>
    <row r="2187" spans="1:14" hidden="1">
      <c r="A2187" s="23">
        <v>210</v>
      </c>
      <c r="B2187" s="272">
        <v>2700</v>
      </c>
      <c r="C2187" s="1862" t="s">
        <v>222</v>
      </c>
      <c r="D2187" s="1863"/>
      <c r="E2187" s="310">
        <f t="shared" si="520"/>
        <v>0</v>
      </c>
      <c r="F2187" s="1422"/>
      <c r="G2187" s="1423"/>
      <c r="H2187" s="1424"/>
      <c r="I2187" s="1422"/>
      <c r="J2187" s="1423"/>
      <c r="K2187" s="1424"/>
      <c r="L2187" s="310">
        <f t="shared" si="521"/>
        <v>0</v>
      </c>
      <c r="M2187" s="12" t="str">
        <f t="shared" si="509"/>
        <v/>
      </c>
      <c r="N2187" s="13"/>
    </row>
    <row r="2188" spans="1:14" ht="36" hidden="1" customHeight="1">
      <c r="A2188" s="23">
        <v>215</v>
      </c>
      <c r="B2188" s="272">
        <v>2800</v>
      </c>
      <c r="C2188" s="1862" t="s">
        <v>1660</v>
      </c>
      <c r="D2188" s="1863"/>
      <c r="E2188" s="310">
        <f t="shared" si="520"/>
        <v>0</v>
      </c>
      <c r="F2188" s="1422"/>
      <c r="G2188" s="1423"/>
      <c r="H2188" s="1424"/>
      <c r="I2188" s="1422"/>
      <c r="J2188" s="1423"/>
      <c r="K2188" s="1424"/>
      <c r="L2188" s="310">
        <f t="shared" si="521"/>
        <v>0</v>
      </c>
      <c r="M2188" s="12" t="str">
        <f t="shared" si="509"/>
        <v/>
      </c>
      <c r="N2188" s="13"/>
    </row>
    <row r="2189" spans="1:14" hidden="1">
      <c r="A2189" s="22">
        <v>220</v>
      </c>
      <c r="B2189" s="272">
        <v>2900</v>
      </c>
      <c r="C2189" s="1856" t="s">
        <v>223</v>
      </c>
      <c r="D2189" s="1857"/>
      <c r="E2189" s="310">
        <f>SUM(E2190:E2197)</f>
        <v>0</v>
      </c>
      <c r="F2189" s="274">
        <f>SUM(F2190:F2197)</f>
        <v>0</v>
      </c>
      <c r="G2189" s="274">
        <f t="shared" ref="G2189:L2189" si="522">SUM(G2190:G2197)</f>
        <v>0</v>
      </c>
      <c r="H2189" s="274">
        <f t="shared" si="522"/>
        <v>0</v>
      </c>
      <c r="I2189" s="274">
        <f t="shared" si="522"/>
        <v>0</v>
      </c>
      <c r="J2189" s="274">
        <f t="shared" si="522"/>
        <v>0</v>
      </c>
      <c r="K2189" s="274">
        <f t="shared" si="522"/>
        <v>0</v>
      </c>
      <c r="L2189" s="274">
        <f t="shared" si="522"/>
        <v>0</v>
      </c>
      <c r="M2189" s="12" t="str">
        <f t="shared" si="509"/>
        <v/>
      </c>
      <c r="N2189" s="13"/>
    </row>
    <row r="2190" spans="1:14" hidden="1">
      <c r="A2190" s="23">
        <v>225</v>
      </c>
      <c r="B2190" s="346"/>
      <c r="C2190" s="279">
        <v>2910</v>
      </c>
      <c r="D2190" s="347" t="s">
        <v>2048</v>
      </c>
      <c r="E2190" s="281">
        <f>F2190+G2190+H2190</f>
        <v>0</v>
      </c>
      <c r="F2190" s="152"/>
      <c r="G2190" s="153"/>
      <c r="H2190" s="1418"/>
      <c r="I2190" s="152"/>
      <c r="J2190" s="153"/>
      <c r="K2190" s="1418"/>
      <c r="L2190" s="281">
        <f>I2190+J2190+K2190</f>
        <v>0</v>
      </c>
      <c r="M2190" s="12" t="str">
        <f t="shared" si="509"/>
        <v/>
      </c>
      <c r="N2190" s="13"/>
    </row>
    <row r="2191" spans="1:14" hidden="1">
      <c r="A2191" s="23">
        <v>230</v>
      </c>
      <c r="B2191" s="346"/>
      <c r="C2191" s="279">
        <v>2920</v>
      </c>
      <c r="D2191" s="347" t="s">
        <v>224</v>
      </c>
      <c r="E2191" s="281">
        <f t="shared" ref="E2191:E2197" si="523">F2191+G2191+H2191</f>
        <v>0</v>
      </c>
      <c r="F2191" s="152"/>
      <c r="G2191" s="153"/>
      <c r="H2191" s="1418"/>
      <c r="I2191" s="152"/>
      <c r="J2191" s="153"/>
      <c r="K2191" s="1418"/>
      <c r="L2191" s="281">
        <f t="shared" ref="L2191:L2197" si="524">I2191+J2191+K2191</f>
        <v>0</v>
      </c>
      <c r="M2191" s="12" t="str">
        <f t="shared" si="509"/>
        <v/>
      </c>
      <c r="N2191" s="13"/>
    </row>
    <row r="2192" spans="1:14" ht="31.5" hidden="1">
      <c r="A2192" s="23">
        <v>245</v>
      </c>
      <c r="B2192" s="346"/>
      <c r="C2192" s="324">
        <v>2969</v>
      </c>
      <c r="D2192" s="348" t="s">
        <v>225</v>
      </c>
      <c r="E2192" s="326">
        <f t="shared" si="523"/>
        <v>0</v>
      </c>
      <c r="F2192" s="449"/>
      <c r="G2192" s="450"/>
      <c r="H2192" s="1425"/>
      <c r="I2192" s="449"/>
      <c r="J2192" s="450"/>
      <c r="K2192" s="1425"/>
      <c r="L2192" s="326">
        <f t="shared" si="524"/>
        <v>0</v>
      </c>
      <c r="M2192" s="12" t="str">
        <f t="shared" si="509"/>
        <v/>
      </c>
      <c r="N2192" s="13"/>
    </row>
    <row r="2193" spans="1:14" ht="31.5" hidden="1">
      <c r="A2193" s="22">
        <v>220</v>
      </c>
      <c r="B2193" s="346"/>
      <c r="C2193" s="349">
        <v>2970</v>
      </c>
      <c r="D2193" s="350" t="s">
        <v>226</v>
      </c>
      <c r="E2193" s="351">
        <f t="shared" si="523"/>
        <v>0</v>
      </c>
      <c r="F2193" s="636"/>
      <c r="G2193" s="637"/>
      <c r="H2193" s="1426"/>
      <c r="I2193" s="636"/>
      <c r="J2193" s="637"/>
      <c r="K2193" s="1426"/>
      <c r="L2193" s="351">
        <f t="shared" si="524"/>
        <v>0</v>
      </c>
      <c r="M2193" s="12" t="str">
        <f t="shared" si="509"/>
        <v/>
      </c>
      <c r="N2193" s="13"/>
    </row>
    <row r="2194" spans="1:14" hidden="1">
      <c r="A2194" s="23">
        <v>225</v>
      </c>
      <c r="B2194" s="346"/>
      <c r="C2194" s="333">
        <v>2989</v>
      </c>
      <c r="D2194" s="355" t="s">
        <v>227</v>
      </c>
      <c r="E2194" s="335">
        <f t="shared" si="523"/>
        <v>0</v>
      </c>
      <c r="F2194" s="600"/>
      <c r="G2194" s="601"/>
      <c r="H2194" s="1427"/>
      <c r="I2194" s="600"/>
      <c r="J2194" s="601"/>
      <c r="K2194" s="1427"/>
      <c r="L2194" s="335">
        <f t="shared" si="524"/>
        <v>0</v>
      </c>
      <c r="M2194" s="12" t="str">
        <f t="shared" si="509"/>
        <v/>
      </c>
      <c r="N2194" s="13"/>
    </row>
    <row r="2195" spans="1:14" hidden="1">
      <c r="A2195" s="23">
        <v>230</v>
      </c>
      <c r="B2195" s="292"/>
      <c r="C2195" s="318">
        <v>2990</v>
      </c>
      <c r="D2195" s="356" t="s">
        <v>2067</v>
      </c>
      <c r="E2195" s="320">
        <f>F2195+G2195+H2195</f>
        <v>0</v>
      </c>
      <c r="F2195" s="454"/>
      <c r="G2195" s="455"/>
      <c r="H2195" s="1428"/>
      <c r="I2195" s="454"/>
      <c r="J2195" s="455"/>
      <c r="K2195" s="1428"/>
      <c r="L2195" s="320">
        <f>I2195+J2195+K2195</f>
        <v>0</v>
      </c>
      <c r="M2195" s="12" t="str">
        <f t="shared" si="509"/>
        <v/>
      </c>
      <c r="N2195" s="13"/>
    </row>
    <row r="2196" spans="1:14" hidden="1">
      <c r="A2196" s="23">
        <v>235</v>
      </c>
      <c r="B2196" s="292"/>
      <c r="C2196" s="318">
        <v>2991</v>
      </c>
      <c r="D2196" s="356" t="s">
        <v>228</v>
      </c>
      <c r="E2196" s="320">
        <f t="shared" si="523"/>
        <v>0</v>
      </c>
      <c r="F2196" s="454"/>
      <c r="G2196" s="455"/>
      <c r="H2196" s="1428"/>
      <c r="I2196" s="454"/>
      <c r="J2196" s="455"/>
      <c r="K2196" s="1428"/>
      <c r="L2196" s="320">
        <f t="shared" si="524"/>
        <v>0</v>
      </c>
      <c r="M2196" s="12" t="str">
        <f t="shared" si="509"/>
        <v/>
      </c>
      <c r="N2196" s="13"/>
    </row>
    <row r="2197" spans="1:14" hidden="1">
      <c r="A2197" s="23">
        <v>240</v>
      </c>
      <c r="B2197" s="292"/>
      <c r="C2197" s="285">
        <v>2992</v>
      </c>
      <c r="D2197" s="357" t="s">
        <v>229</v>
      </c>
      <c r="E2197" s="287">
        <f t="shared" si="523"/>
        <v>0</v>
      </c>
      <c r="F2197" s="173"/>
      <c r="G2197" s="174"/>
      <c r="H2197" s="1421"/>
      <c r="I2197" s="173"/>
      <c r="J2197" s="174"/>
      <c r="K2197" s="1421"/>
      <c r="L2197" s="287">
        <f t="shared" si="524"/>
        <v>0</v>
      </c>
      <c r="M2197" s="12" t="str">
        <f t="shared" si="509"/>
        <v/>
      </c>
      <c r="N2197" s="13"/>
    </row>
    <row r="2198" spans="1:14" hidden="1">
      <c r="A2198" s="23">
        <v>245</v>
      </c>
      <c r="B2198" s="272">
        <v>3300</v>
      </c>
      <c r="C2198" s="358" t="s">
        <v>2098</v>
      </c>
      <c r="D2198" s="1773"/>
      <c r="E2198" s="310">
        <f t="shared" ref="E2198:L2198" si="525">SUM(E2199:E2203)</f>
        <v>0</v>
      </c>
      <c r="F2198" s="274">
        <f t="shared" si="525"/>
        <v>0</v>
      </c>
      <c r="G2198" s="275">
        <f t="shared" si="525"/>
        <v>0</v>
      </c>
      <c r="H2198" s="276">
        <f t="shared" si="525"/>
        <v>0</v>
      </c>
      <c r="I2198" s="274">
        <f t="shared" si="525"/>
        <v>0</v>
      </c>
      <c r="J2198" s="275">
        <f t="shared" si="525"/>
        <v>0</v>
      </c>
      <c r="K2198" s="276">
        <f t="shared" si="525"/>
        <v>0</v>
      </c>
      <c r="L2198" s="310">
        <f t="shared" si="525"/>
        <v>0</v>
      </c>
      <c r="M2198" s="12" t="str">
        <f t="shared" si="509"/>
        <v/>
      </c>
      <c r="N2198" s="13"/>
    </row>
    <row r="2199" spans="1:14" hidden="1">
      <c r="A2199" s="22">
        <v>250</v>
      </c>
      <c r="B2199" s="291"/>
      <c r="C2199" s="279">
        <v>3301</v>
      </c>
      <c r="D2199" s="359" t="s">
        <v>230</v>
      </c>
      <c r="E2199" s="281">
        <f t="shared" ref="E2199:E2206" si="526">F2199+G2199+H2199</f>
        <v>0</v>
      </c>
      <c r="F2199" s="486">
        <v>0</v>
      </c>
      <c r="G2199" s="487">
        <v>0</v>
      </c>
      <c r="H2199" s="154">
        <v>0</v>
      </c>
      <c r="I2199" s="486">
        <v>0</v>
      </c>
      <c r="J2199" s="487">
        <v>0</v>
      </c>
      <c r="K2199" s="154">
        <v>0</v>
      </c>
      <c r="L2199" s="281">
        <f t="shared" ref="L2199:L2206" si="527">I2199+J2199+K2199</f>
        <v>0</v>
      </c>
      <c r="M2199" s="12" t="str">
        <f t="shared" si="509"/>
        <v/>
      </c>
      <c r="N2199" s="13"/>
    </row>
    <row r="2200" spans="1:14" hidden="1">
      <c r="A2200" s="23">
        <v>255</v>
      </c>
      <c r="B2200" s="291"/>
      <c r="C2200" s="293">
        <v>3302</v>
      </c>
      <c r="D2200" s="360" t="s">
        <v>715</v>
      </c>
      <c r="E2200" s="295">
        <f t="shared" si="526"/>
        <v>0</v>
      </c>
      <c r="F2200" s="488">
        <v>0</v>
      </c>
      <c r="G2200" s="489">
        <v>0</v>
      </c>
      <c r="H2200" s="160">
        <v>0</v>
      </c>
      <c r="I2200" s="488">
        <v>0</v>
      </c>
      <c r="J2200" s="489">
        <v>0</v>
      </c>
      <c r="K2200" s="160">
        <v>0</v>
      </c>
      <c r="L2200" s="295">
        <f t="shared" si="527"/>
        <v>0</v>
      </c>
      <c r="M2200" s="12" t="str">
        <f t="shared" si="509"/>
        <v/>
      </c>
      <c r="N2200" s="13"/>
    </row>
    <row r="2201" spans="1:14" hidden="1">
      <c r="A2201" s="23">
        <v>265</v>
      </c>
      <c r="B2201" s="291"/>
      <c r="C2201" s="293">
        <v>3303</v>
      </c>
      <c r="D2201" s="360" t="s">
        <v>231</v>
      </c>
      <c r="E2201" s="295">
        <f t="shared" si="526"/>
        <v>0</v>
      </c>
      <c r="F2201" s="488">
        <v>0</v>
      </c>
      <c r="G2201" s="489">
        <v>0</v>
      </c>
      <c r="H2201" s="160">
        <v>0</v>
      </c>
      <c r="I2201" s="488">
        <v>0</v>
      </c>
      <c r="J2201" s="489">
        <v>0</v>
      </c>
      <c r="K2201" s="160">
        <v>0</v>
      </c>
      <c r="L2201" s="295">
        <f t="shared" si="527"/>
        <v>0</v>
      </c>
      <c r="M2201" s="12" t="str">
        <f t="shared" si="509"/>
        <v/>
      </c>
      <c r="N2201" s="13"/>
    </row>
    <row r="2202" spans="1:14" hidden="1">
      <c r="A2202" s="22">
        <v>270</v>
      </c>
      <c r="B2202" s="291"/>
      <c r="C2202" s="293">
        <v>3304</v>
      </c>
      <c r="D2202" s="360" t="s">
        <v>232</v>
      </c>
      <c r="E2202" s="295">
        <f t="shared" si="526"/>
        <v>0</v>
      </c>
      <c r="F2202" s="488">
        <v>0</v>
      </c>
      <c r="G2202" s="489">
        <v>0</v>
      </c>
      <c r="H2202" s="160">
        <v>0</v>
      </c>
      <c r="I2202" s="488">
        <v>0</v>
      </c>
      <c r="J2202" s="489">
        <v>0</v>
      </c>
      <c r="K2202" s="160">
        <v>0</v>
      </c>
      <c r="L2202" s="295">
        <f t="shared" si="527"/>
        <v>0</v>
      </c>
      <c r="M2202" s="12" t="str">
        <f t="shared" si="509"/>
        <v/>
      </c>
      <c r="N2202" s="13"/>
    </row>
    <row r="2203" spans="1:14" ht="31.5" hidden="1">
      <c r="A2203" s="22">
        <v>290</v>
      </c>
      <c r="B2203" s="291"/>
      <c r="C2203" s="285">
        <v>3306</v>
      </c>
      <c r="D2203" s="361" t="s">
        <v>1657</v>
      </c>
      <c r="E2203" s="287">
        <f t="shared" si="526"/>
        <v>0</v>
      </c>
      <c r="F2203" s="490">
        <v>0</v>
      </c>
      <c r="G2203" s="491">
        <v>0</v>
      </c>
      <c r="H2203" s="175">
        <v>0</v>
      </c>
      <c r="I2203" s="490">
        <v>0</v>
      </c>
      <c r="J2203" s="491">
        <v>0</v>
      </c>
      <c r="K2203" s="175">
        <v>0</v>
      </c>
      <c r="L2203" s="287">
        <f t="shared" si="527"/>
        <v>0</v>
      </c>
      <c r="M2203" s="12" t="str">
        <f t="shared" si="509"/>
        <v/>
      </c>
      <c r="N2203" s="13"/>
    </row>
    <row r="2204" spans="1:14" hidden="1">
      <c r="A2204" s="39">
        <v>320</v>
      </c>
      <c r="B2204" s="272">
        <v>3900</v>
      </c>
      <c r="C2204" s="1856" t="s">
        <v>233</v>
      </c>
      <c r="D2204" s="1857"/>
      <c r="E2204" s="310">
        <f t="shared" si="526"/>
        <v>0</v>
      </c>
      <c r="F2204" s="1471">
        <v>0</v>
      </c>
      <c r="G2204" s="1472">
        <v>0</v>
      </c>
      <c r="H2204" s="1473">
        <v>0</v>
      </c>
      <c r="I2204" s="1471">
        <v>0</v>
      </c>
      <c r="J2204" s="1472">
        <v>0</v>
      </c>
      <c r="K2204" s="1473">
        <v>0</v>
      </c>
      <c r="L2204" s="310">
        <f t="shared" si="527"/>
        <v>0</v>
      </c>
      <c r="M2204" s="12" t="str">
        <f t="shared" ref="M2204:M2250" si="528">(IF($E2204&lt;&gt;0,$M$2,IF($L2204&lt;&gt;0,$M$2,"")))</f>
        <v/>
      </c>
      <c r="N2204" s="13"/>
    </row>
    <row r="2205" spans="1:14" hidden="1">
      <c r="A2205" s="22">
        <v>330</v>
      </c>
      <c r="B2205" s="272">
        <v>4000</v>
      </c>
      <c r="C2205" s="1856" t="s">
        <v>234</v>
      </c>
      <c r="D2205" s="1857"/>
      <c r="E2205" s="310">
        <f t="shared" si="526"/>
        <v>0</v>
      </c>
      <c r="F2205" s="1422"/>
      <c r="G2205" s="1423"/>
      <c r="H2205" s="1424"/>
      <c r="I2205" s="1422"/>
      <c r="J2205" s="1423"/>
      <c r="K2205" s="1424"/>
      <c r="L2205" s="310">
        <f t="shared" si="527"/>
        <v>0</v>
      </c>
      <c r="M2205" s="12" t="str">
        <f t="shared" si="528"/>
        <v/>
      </c>
      <c r="N2205" s="13"/>
    </row>
    <row r="2206" spans="1:14" hidden="1">
      <c r="A2206" s="22">
        <v>350</v>
      </c>
      <c r="B2206" s="272">
        <v>4100</v>
      </c>
      <c r="C2206" s="1856" t="s">
        <v>235</v>
      </c>
      <c r="D2206" s="1857"/>
      <c r="E2206" s="310">
        <f t="shared" si="526"/>
        <v>0</v>
      </c>
      <c r="F2206" s="1472">
        <v>0</v>
      </c>
      <c r="G2206" s="1472">
        <v>0</v>
      </c>
      <c r="H2206" s="1473">
        <v>0</v>
      </c>
      <c r="I2206" s="1771">
        <v>0</v>
      </c>
      <c r="J2206" s="1472">
        <v>0</v>
      </c>
      <c r="K2206" s="1472">
        <v>0</v>
      </c>
      <c r="L2206" s="310">
        <f t="shared" si="527"/>
        <v>0</v>
      </c>
      <c r="M2206" s="12" t="str">
        <f t="shared" si="528"/>
        <v/>
      </c>
      <c r="N2206" s="13"/>
    </row>
    <row r="2207" spans="1:14" hidden="1">
      <c r="A2207" s="23">
        <v>355</v>
      </c>
      <c r="B2207" s="272">
        <v>4200</v>
      </c>
      <c r="C2207" s="1856" t="s">
        <v>236</v>
      </c>
      <c r="D2207" s="1857"/>
      <c r="E2207" s="310">
        <f t="shared" ref="E2207:L2207" si="529">SUM(E2208:E2213)</f>
        <v>0</v>
      </c>
      <c r="F2207" s="274">
        <f t="shared" si="529"/>
        <v>0</v>
      </c>
      <c r="G2207" s="275">
        <f t="shared" si="529"/>
        <v>0</v>
      </c>
      <c r="H2207" s="276">
        <f>SUM(H2208:H2213)</f>
        <v>0</v>
      </c>
      <c r="I2207" s="274">
        <f t="shared" si="529"/>
        <v>0</v>
      </c>
      <c r="J2207" s="275">
        <f t="shared" si="529"/>
        <v>0</v>
      </c>
      <c r="K2207" s="276">
        <f t="shared" si="529"/>
        <v>0</v>
      </c>
      <c r="L2207" s="310">
        <f t="shared" si="529"/>
        <v>0</v>
      </c>
      <c r="M2207" s="12" t="str">
        <f t="shared" si="528"/>
        <v/>
      </c>
      <c r="N2207" s="13"/>
    </row>
    <row r="2208" spans="1:14" hidden="1">
      <c r="A2208" s="23">
        <v>355</v>
      </c>
      <c r="B2208" s="362"/>
      <c r="C2208" s="279">
        <v>4201</v>
      </c>
      <c r="D2208" s="280" t="s">
        <v>237</v>
      </c>
      <c r="E2208" s="281">
        <f t="shared" ref="E2208:E2213" si="530">F2208+G2208+H2208</f>
        <v>0</v>
      </c>
      <c r="F2208" s="152"/>
      <c r="G2208" s="153"/>
      <c r="H2208" s="1418"/>
      <c r="I2208" s="152"/>
      <c r="J2208" s="153"/>
      <c r="K2208" s="1418"/>
      <c r="L2208" s="281">
        <f t="shared" ref="L2208:L2213" si="531">I2208+J2208+K2208</f>
        <v>0</v>
      </c>
      <c r="M2208" s="12" t="str">
        <f t="shared" si="528"/>
        <v/>
      </c>
      <c r="N2208" s="13"/>
    </row>
    <row r="2209" spans="1:14" hidden="1">
      <c r="A2209" s="23">
        <v>375</v>
      </c>
      <c r="B2209" s="362"/>
      <c r="C2209" s="293">
        <v>4202</v>
      </c>
      <c r="D2209" s="363" t="s">
        <v>238</v>
      </c>
      <c r="E2209" s="295">
        <f t="shared" si="530"/>
        <v>0</v>
      </c>
      <c r="F2209" s="158"/>
      <c r="G2209" s="159"/>
      <c r="H2209" s="1420"/>
      <c r="I2209" s="158"/>
      <c r="J2209" s="159"/>
      <c r="K2209" s="1420"/>
      <c r="L2209" s="295">
        <f t="shared" si="531"/>
        <v>0</v>
      </c>
      <c r="M2209" s="12" t="str">
        <f t="shared" si="528"/>
        <v/>
      </c>
      <c r="N2209" s="13"/>
    </row>
    <row r="2210" spans="1:14" hidden="1">
      <c r="A2210" s="23">
        <v>380</v>
      </c>
      <c r="B2210" s="362"/>
      <c r="C2210" s="293">
        <v>4214</v>
      </c>
      <c r="D2210" s="363" t="s">
        <v>239</v>
      </c>
      <c r="E2210" s="295">
        <f t="shared" si="530"/>
        <v>0</v>
      </c>
      <c r="F2210" s="158"/>
      <c r="G2210" s="159"/>
      <c r="H2210" s="1420"/>
      <c r="I2210" s="158"/>
      <c r="J2210" s="159"/>
      <c r="K2210" s="1420"/>
      <c r="L2210" s="295">
        <f t="shared" si="531"/>
        <v>0</v>
      </c>
      <c r="M2210" s="12" t="str">
        <f t="shared" si="528"/>
        <v/>
      </c>
      <c r="N2210" s="13"/>
    </row>
    <row r="2211" spans="1:14" hidden="1">
      <c r="A2211" s="23">
        <v>385</v>
      </c>
      <c r="B2211" s="362"/>
      <c r="C2211" s="293">
        <v>4217</v>
      </c>
      <c r="D2211" s="363" t="s">
        <v>240</v>
      </c>
      <c r="E2211" s="295">
        <f t="shared" si="530"/>
        <v>0</v>
      </c>
      <c r="F2211" s="158"/>
      <c r="G2211" s="159"/>
      <c r="H2211" s="1420"/>
      <c r="I2211" s="158"/>
      <c r="J2211" s="159"/>
      <c r="K2211" s="1420"/>
      <c r="L2211" s="295">
        <f t="shared" si="531"/>
        <v>0</v>
      </c>
      <c r="M2211" s="12" t="str">
        <f t="shared" si="528"/>
        <v/>
      </c>
      <c r="N2211" s="13"/>
    </row>
    <row r="2212" spans="1:14" hidden="1">
      <c r="A2212" s="23">
        <v>390</v>
      </c>
      <c r="B2212" s="362"/>
      <c r="C2212" s="293">
        <v>4218</v>
      </c>
      <c r="D2212" s="294" t="s">
        <v>241</v>
      </c>
      <c r="E2212" s="295">
        <f t="shared" si="530"/>
        <v>0</v>
      </c>
      <c r="F2212" s="158"/>
      <c r="G2212" s="159"/>
      <c r="H2212" s="1420"/>
      <c r="I2212" s="158"/>
      <c r="J2212" s="159"/>
      <c r="K2212" s="1420"/>
      <c r="L2212" s="295">
        <f t="shared" si="531"/>
        <v>0</v>
      </c>
      <c r="M2212" s="12" t="str">
        <f t="shared" si="528"/>
        <v/>
      </c>
      <c r="N2212" s="13"/>
    </row>
    <row r="2213" spans="1:14" hidden="1">
      <c r="A2213" s="23">
        <v>390</v>
      </c>
      <c r="B2213" s="362"/>
      <c r="C2213" s="285">
        <v>4219</v>
      </c>
      <c r="D2213" s="343" t="s">
        <v>242</v>
      </c>
      <c r="E2213" s="287">
        <f t="shared" si="530"/>
        <v>0</v>
      </c>
      <c r="F2213" s="173"/>
      <c r="G2213" s="174"/>
      <c r="H2213" s="1421"/>
      <c r="I2213" s="173"/>
      <c r="J2213" s="174"/>
      <c r="K2213" s="1421"/>
      <c r="L2213" s="287">
        <f t="shared" si="531"/>
        <v>0</v>
      </c>
      <c r="M2213" s="12" t="str">
        <f t="shared" si="528"/>
        <v/>
      </c>
      <c r="N2213" s="13"/>
    </row>
    <row r="2214" spans="1:14" hidden="1">
      <c r="A2214" s="23">
        <v>395</v>
      </c>
      <c r="B2214" s="272">
        <v>4300</v>
      </c>
      <c r="C2214" s="1856" t="s">
        <v>1661</v>
      </c>
      <c r="D2214" s="1857"/>
      <c r="E2214" s="310">
        <f t="shared" ref="E2214:L2214" si="532">SUM(E2215:E2217)</f>
        <v>0</v>
      </c>
      <c r="F2214" s="274">
        <f t="shared" si="532"/>
        <v>0</v>
      </c>
      <c r="G2214" s="275">
        <f t="shared" si="532"/>
        <v>0</v>
      </c>
      <c r="H2214" s="276">
        <f>SUM(H2215:H2217)</f>
        <v>0</v>
      </c>
      <c r="I2214" s="274">
        <f t="shared" si="532"/>
        <v>0</v>
      </c>
      <c r="J2214" s="275">
        <f t="shared" si="532"/>
        <v>0</v>
      </c>
      <c r="K2214" s="276">
        <f t="shared" si="532"/>
        <v>0</v>
      </c>
      <c r="L2214" s="310">
        <f t="shared" si="532"/>
        <v>0</v>
      </c>
      <c r="M2214" s="12" t="str">
        <f t="shared" si="528"/>
        <v/>
      </c>
      <c r="N2214" s="13"/>
    </row>
    <row r="2215" spans="1:14" hidden="1">
      <c r="A2215" s="18">
        <v>397</v>
      </c>
      <c r="B2215" s="362"/>
      <c r="C2215" s="279">
        <v>4301</v>
      </c>
      <c r="D2215" s="311" t="s">
        <v>243</v>
      </c>
      <c r="E2215" s="281">
        <f t="shared" ref="E2215:E2220" si="533">F2215+G2215+H2215</f>
        <v>0</v>
      </c>
      <c r="F2215" s="152"/>
      <c r="G2215" s="153"/>
      <c r="H2215" s="1418"/>
      <c r="I2215" s="152"/>
      <c r="J2215" s="153"/>
      <c r="K2215" s="1418"/>
      <c r="L2215" s="281">
        <f t="shared" ref="L2215:L2220" si="534">I2215+J2215+K2215</f>
        <v>0</v>
      </c>
      <c r="M2215" s="12" t="str">
        <f t="shared" si="528"/>
        <v/>
      </c>
      <c r="N2215" s="13"/>
    </row>
    <row r="2216" spans="1:14" hidden="1">
      <c r="A2216" s="14">
        <v>398</v>
      </c>
      <c r="B2216" s="362"/>
      <c r="C2216" s="293">
        <v>4302</v>
      </c>
      <c r="D2216" s="363" t="s">
        <v>244</v>
      </c>
      <c r="E2216" s="295">
        <f t="shared" si="533"/>
        <v>0</v>
      </c>
      <c r="F2216" s="158"/>
      <c r="G2216" s="159"/>
      <c r="H2216" s="1420"/>
      <c r="I2216" s="158"/>
      <c r="J2216" s="159"/>
      <c r="K2216" s="1420"/>
      <c r="L2216" s="295">
        <f t="shared" si="534"/>
        <v>0</v>
      </c>
      <c r="M2216" s="12" t="str">
        <f t="shared" si="528"/>
        <v/>
      </c>
      <c r="N2216" s="13"/>
    </row>
    <row r="2217" spans="1:14" hidden="1">
      <c r="A2217" s="14">
        <v>399</v>
      </c>
      <c r="B2217" s="362"/>
      <c r="C2217" s="285">
        <v>4309</v>
      </c>
      <c r="D2217" s="301" t="s">
        <v>245</v>
      </c>
      <c r="E2217" s="287">
        <f t="shared" si="533"/>
        <v>0</v>
      </c>
      <c r="F2217" s="173"/>
      <c r="G2217" s="174"/>
      <c r="H2217" s="1421"/>
      <c r="I2217" s="173"/>
      <c r="J2217" s="174"/>
      <c r="K2217" s="1421"/>
      <c r="L2217" s="287">
        <f t="shared" si="534"/>
        <v>0</v>
      </c>
      <c r="M2217" s="12" t="str">
        <f t="shared" si="528"/>
        <v/>
      </c>
      <c r="N2217" s="13"/>
    </row>
    <row r="2218" spans="1:14" hidden="1">
      <c r="A2218" s="14">
        <v>400</v>
      </c>
      <c r="B2218" s="272">
        <v>4400</v>
      </c>
      <c r="C2218" s="1856" t="s">
        <v>1658</v>
      </c>
      <c r="D2218" s="1857"/>
      <c r="E2218" s="310">
        <f t="shared" si="533"/>
        <v>0</v>
      </c>
      <c r="F2218" s="1422"/>
      <c r="G2218" s="1423"/>
      <c r="H2218" s="1424"/>
      <c r="I2218" s="1422"/>
      <c r="J2218" s="1423"/>
      <c r="K2218" s="1424"/>
      <c r="L2218" s="310">
        <f t="shared" si="534"/>
        <v>0</v>
      </c>
      <c r="M2218" s="12" t="str">
        <f t="shared" si="528"/>
        <v/>
      </c>
      <c r="N2218" s="13"/>
    </row>
    <row r="2219" spans="1:14" hidden="1">
      <c r="A2219" s="14">
        <v>401</v>
      </c>
      <c r="B2219" s="272">
        <v>4500</v>
      </c>
      <c r="C2219" s="1856" t="s">
        <v>1659</v>
      </c>
      <c r="D2219" s="1857"/>
      <c r="E2219" s="310">
        <f t="shared" si="533"/>
        <v>0</v>
      </c>
      <c r="F2219" s="1422"/>
      <c r="G2219" s="1423"/>
      <c r="H2219" s="1424"/>
      <c r="I2219" s="1422"/>
      <c r="J2219" s="1423"/>
      <c r="K2219" s="1424"/>
      <c r="L2219" s="310">
        <f t="shared" si="534"/>
        <v>0</v>
      </c>
      <c r="M2219" s="12" t="str">
        <f t="shared" si="528"/>
        <v/>
      </c>
      <c r="N2219" s="13"/>
    </row>
    <row r="2220" spans="1:14" hidden="1">
      <c r="A2220" s="40">
        <v>404</v>
      </c>
      <c r="B2220" s="272">
        <v>4600</v>
      </c>
      <c r="C2220" s="1862" t="s">
        <v>246</v>
      </c>
      <c r="D2220" s="1863"/>
      <c r="E2220" s="310">
        <f t="shared" si="533"/>
        <v>0</v>
      </c>
      <c r="F2220" s="1422"/>
      <c r="G2220" s="1423"/>
      <c r="H2220" s="1424"/>
      <c r="I2220" s="1422"/>
      <c r="J2220" s="1423"/>
      <c r="K2220" s="1424"/>
      <c r="L2220" s="310">
        <f t="shared" si="534"/>
        <v>0</v>
      </c>
      <c r="M2220" s="12" t="str">
        <f t="shared" si="528"/>
        <v/>
      </c>
      <c r="N2220" s="13"/>
    </row>
    <row r="2221" spans="1:14" hidden="1">
      <c r="A2221" s="40">
        <v>404</v>
      </c>
      <c r="B2221" s="272">
        <v>4900</v>
      </c>
      <c r="C2221" s="1856" t="s">
        <v>273</v>
      </c>
      <c r="D2221" s="1857"/>
      <c r="E2221" s="310">
        <f t="shared" ref="E2221:L2221" si="535">+E2222+E2223</f>
        <v>0</v>
      </c>
      <c r="F2221" s="274">
        <f t="shared" si="535"/>
        <v>0</v>
      </c>
      <c r="G2221" s="275">
        <f t="shared" si="535"/>
        <v>0</v>
      </c>
      <c r="H2221" s="276">
        <f>+H2222+H2223</f>
        <v>0</v>
      </c>
      <c r="I2221" s="274">
        <f t="shared" si="535"/>
        <v>0</v>
      </c>
      <c r="J2221" s="275">
        <f t="shared" si="535"/>
        <v>0</v>
      </c>
      <c r="K2221" s="276">
        <f t="shared" si="535"/>
        <v>0</v>
      </c>
      <c r="L2221" s="310">
        <f t="shared" si="535"/>
        <v>0</v>
      </c>
      <c r="M2221" s="12" t="str">
        <f t="shared" si="528"/>
        <v/>
      </c>
      <c r="N2221" s="13"/>
    </row>
    <row r="2222" spans="1:14" hidden="1">
      <c r="A2222" s="22">
        <v>440</v>
      </c>
      <c r="B2222" s="362"/>
      <c r="C2222" s="279">
        <v>4901</v>
      </c>
      <c r="D2222" s="364" t="s">
        <v>274</v>
      </c>
      <c r="E2222" s="281">
        <f>F2222+G2222+H2222</f>
        <v>0</v>
      </c>
      <c r="F2222" s="152"/>
      <c r="G2222" s="153"/>
      <c r="H2222" s="1418"/>
      <c r="I2222" s="152"/>
      <c r="J2222" s="153"/>
      <c r="K2222" s="1418"/>
      <c r="L2222" s="281">
        <f>I2222+J2222+K2222</f>
        <v>0</v>
      </c>
      <c r="M2222" s="12" t="str">
        <f t="shared" si="528"/>
        <v/>
      </c>
      <c r="N2222" s="13"/>
    </row>
    <row r="2223" spans="1:14" hidden="1">
      <c r="A2223" s="22">
        <v>450</v>
      </c>
      <c r="B2223" s="362"/>
      <c r="C2223" s="285">
        <v>4902</v>
      </c>
      <c r="D2223" s="301" t="s">
        <v>275</v>
      </c>
      <c r="E2223" s="287">
        <f>F2223+G2223+H2223</f>
        <v>0</v>
      </c>
      <c r="F2223" s="173"/>
      <c r="G2223" s="174"/>
      <c r="H2223" s="1421"/>
      <c r="I2223" s="173"/>
      <c r="J2223" s="174"/>
      <c r="K2223" s="1421"/>
      <c r="L2223" s="287">
        <f>I2223+J2223+K2223</f>
        <v>0</v>
      </c>
      <c r="M2223" s="12" t="str">
        <f t="shared" si="528"/>
        <v/>
      </c>
      <c r="N2223" s="13"/>
    </row>
    <row r="2224" spans="1:14" hidden="1">
      <c r="A2224" s="22">
        <v>495</v>
      </c>
      <c r="B2224" s="365">
        <v>5100</v>
      </c>
      <c r="C2224" s="1854" t="s">
        <v>247</v>
      </c>
      <c r="D2224" s="1855"/>
      <c r="E2224" s="310">
        <f>F2224+G2224+H2224</f>
        <v>0</v>
      </c>
      <c r="F2224" s="1422"/>
      <c r="G2224" s="1423"/>
      <c r="H2224" s="1424"/>
      <c r="I2224" s="1422"/>
      <c r="J2224" s="1423"/>
      <c r="K2224" s="1424"/>
      <c r="L2224" s="310">
        <f>I2224+J2224+K2224</f>
        <v>0</v>
      </c>
      <c r="M2224" s="12" t="str">
        <f t="shared" si="528"/>
        <v/>
      </c>
      <c r="N2224" s="13"/>
    </row>
    <row r="2225" spans="1:14" hidden="1">
      <c r="A2225" s="23">
        <v>500</v>
      </c>
      <c r="B2225" s="365">
        <v>5200</v>
      </c>
      <c r="C2225" s="1854" t="s">
        <v>248</v>
      </c>
      <c r="D2225" s="1855"/>
      <c r="E2225" s="310">
        <f t="shared" ref="E2225:L2225" si="536">SUM(E2226:E2232)</f>
        <v>0</v>
      </c>
      <c r="F2225" s="274">
        <f t="shared" si="536"/>
        <v>0</v>
      </c>
      <c r="G2225" s="275">
        <f t="shared" si="536"/>
        <v>0</v>
      </c>
      <c r="H2225" s="276">
        <f>SUM(H2226:H2232)</f>
        <v>0</v>
      </c>
      <c r="I2225" s="274">
        <f t="shared" si="536"/>
        <v>0</v>
      </c>
      <c r="J2225" s="275">
        <f t="shared" si="536"/>
        <v>0</v>
      </c>
      <c r="K2225" s="276">
        <f t="shared" si="536"/>
        <v>0</v>
      </c>
      <c r="L2225" s="310">
        <f t="shared" si="536"/>
        <v>0</v>
      </c>
      <c r="M2225" s="12" t="str">
        <f t="shared" si="528"/>
        <v/>
      </c>
      <c r="N2225" s="13"/>
    </row>
    <row r="2226" spans="1:14" hidden="1">
      <c r="A2226" s="23">
        <v>505</v>
      </c>
      <c r="B2226" s="366"/>
      <c r="C2226" s="367">
        <v>5201</v>
      </c>
      <c r="D2226" s="368" t="s">
        <v>249</v>
      </c>
      <c r="E2226" s="281">
        <f t="shared" ref="E2226:E2232" si="537">F2226+G2226+H2226</f>
        <v>0</v>
      </c>
      <c r="F2226" s="152"/>
      <c r="G2226" s="153"/>
      <c r="H2226" s="1418"/>
      <c r="I2226" s="152"/>
      <c r="J2226" s="153"/>
      <c r="K2226" s="1418"/>
      <c r="L2226" s="281">
        <f t="shared" ref="L2226:L2232" si="538">I2226+J2226+K2226</f>
        <v>0</v>
      </c>
      <c r="M2226" s="12" t="str">
        <f t="shared" si="528"/>
        <v/>
      </c>
      <c r="N2226" s="13"/>
    </row>
    <row r="2227" spans="1:14" hidden="1">
      <c r="A2227" s="23">
        <v>510</v>
      </c>
      <c r="B2227" s="366"/>
      <c r="C2227" s="369">
        <v>5202</v>
      </c>
      <c r="D2227" s="370" t="s">
        <v>250</v>
      </c>
      <c r="E2227" s="295">
        <f t="shared" si="537"/>
        <v>0</v>
      </c>
      <c r="F2227" s="158"/>
      <c r="G2227" s="159"/>
      <c r="H2227" s="1420"/>
      <c r="I2227" s="158"/>
      <c r="J2227" s="159"/>
      <c r="K2227" s="1420"/>
      <c r="L2227" s="295">
        <f t="shared" si="538"/>
        <v>0</v>
      </c>
      <c r="M2227" s="12" t="str">
        <f t="shared" si="528"/>
        <v/>
      </c>
      <c r="N2227" s="13"/>
    </row>
    <row r="2228" spans="1:14" hidden="1">
      <c r="A2228" s="23">
        <v>515</v>
      </c>
      <c r="B2228" s="366"/>
      <c r="C2228" s="369">
        <v>5203</v>
      </c>
      <c r="D2228" s="370" t="s">
        <v>618</v>
      </c>
      <c r="E2228" s="295">
        <f t="shared" si="537"/>
        <v>0</v>
      </c>
      <c r="F2228" s="158"/>
      <c r="G2228" s="159"/>
      <c r="H2228" s="1420"/>
      <c r="I2228" s="158"/>
      <c r="J2228" s="159"/>
      <c r="K2228" s="1420"/>
      <c r="L2228" s="295">
        <f t="shared" si="538"/>
        <v>0</v>
      </c>
      <c r="M2228" s="12" t="str">
        <f t="shared" si="528"/>
        <v/>
      </c>
      <c r="N2228" s="13"/>
    </row>
    <row r="2229" spans="1:14" hidden="1">
      <c r="A2229" s="23">
        <v>520</v>
      </c>
      <c r="B2229" s="366"/>
      <c r="C2229" s="369">
        <v>5204</v>
      </c>
      <c r="D2229" s="370" t="s">
        <v>619</v>
      </c>
      <c r="E2229" s="295">
        <f t="shared" si="537"/>
        <v>0</v>
      </c>
      <c r="F2229" s="158"/>
      <c r="G2229" s="159"/>
      <c r="H2229" s="1420"/>
      <c r="I2229" s="158"/>
      <c r="J2229" s="159"/>
      <c r="K2229" s="1420"/>
      <c r="L2229" s="295">
        <f t="shared" si="538"/>
        <v>0</v>
      </c>
      <c r="M2229" s="12" t="str">
        <f t="shared" si="528"/>
        <v/>
      </c>
      <c r="N2229" s="13"/>
    </row>
    <row r="2230" spans="1:14" hidden="1">
      <c r="A2230" s="23">
        <v>525</v>
      </c>
      <c r="B2230" s="366"/>
      <c r="C2230" s="369">
        <v>5205</v>
      </c>
      <c r="D2230" s="370" t="s">
        <v>620</v>
      </c>
      <c r="E2230" s="295">
        <f t="shared" si="537"/>
        <v>0</v>
      </c>
      <c r="F2230" s="158"/>
      <c r="G2230" s="159"/>
      <c r="H2230" s="1420"/>
      <c r="I2230" s="158"/>
      <c r="J2230" s="159"/>
      <c r="K2230" s="1420"/>
      <c r="L2230" s="295">
        <f t="shared" si="538"/>
        <v>0</v>
      </c>
      <c r="M2230" s="12" t="str">
        <f t="shared" si="528"/>
        <v/>
      </c>
      <c r="N2230" s="13"/>
    </row>
    <row r="2231" spans="1:14" hidden="1">
      <c r="A2231" s="22">
        <v>635</v>
      </c>
      <c r="B2231" s="366"/>
      <c r="C2231" s="369">
        <v>5206</v>
      </c>
      <c r="D2231" s="370" t="s">
        <v>621</v>
      </c>
      <c r="E2231" s="295">
        <f t="shared" si="537"/>
        <v>0</v>
      </c>
      <c r="F2231" s="158"/>
      <c r="G2231" s="159"/>
      <c r="H2231" s="1420"/>
      <c r="I2231" s="158"/>
      <c r="J2231" s="159"/>
      <c r="K2231" s="1420"/>
      <c r="L2231" s="295">
        <f t="shared" si="538"/>
        <v>0</v>
      </c>
      <c r="M2231" s="12" t="str">
        <f t="shared" si="528"/>
        <v/>
      </c>
      <c r="N2231" s="13"/>
    </row>
    <row r="2232" spans="1:14" hidden="1">
      <c r="A2232" s="23">
        <v>640</v>
      </c>
      <c r="B2232" s="366"/>
      <c r="C2232" s="371">
        <v>5219</v>
      </c>
      <c r="D2232" s="372" t="s">
        <v>622</v>
      </c>
      <c r="E2232" s="287">
        <f t="shared" si="537"/>
        <v>0</v>
      </c>
      <c r="F2232" s="173"/>
      <c r="G2232" s="174"/>
      <c r="H2232" s="1421"/>
      <c r="I2232" s="173"/>
      <c r="J2232" s="174"/>
      <c r="K2232" s="1421"/>
      <c r="L2232" s="287">
        <f t="shared" si="538"/>
        <v>0</v>
      </c>
      <c r="M2232" s="12" t="str">
        <f t="shared" si="528"/>
        <v/>
      </c>
      <c r="N2232" s="13"/>
    </row>
    <row r="2233" spans="1:14" hidden="1">
      <c r="A2233" s="23">
        <v>645</v>
      </c>
      <c r="B2233" s="365">
        <v>5300</v>
      </c>
      <c r="C2233" s="1854" t="s">
        <v>623</v>
      </c>
      <c r="D2233" s="1855"/>
      <c r="E2233" s="310">
        <f t="shared" ref="E2233:L2233" si="539">SUM(E2234:E2235)</f>
        <v>0</v>
      </c>
      <c r="F2233" s="274">
        <f t="shared" si="539"/>
        <v>0</v>
      </c>
      <c r="G2233" s="275">
        <f t="shared" si="539"/>
        <v>0</v>
      </c>
      <c r="H2233" s="276">
        <f>SUM(H2234:H2235)</f>
        <v>0</v>
      </c>
      <c r="I2233" s="274">
        <f t="shared" si="539"/>
        <v>0</v>
      </c>
      <c r="J2233" s="275">
        <f t="shared" si="539"/>
        <v>0</v>
      </c>
      <c r="K2233" s="276">
        <f t="shared" si="539"/>
        <v>0</v>
      </c>
      <c r="L2233" s="310">
        <f t="shared" si="539"/>
        <v>0</v>
      </c>
      <c r="M2233" s="12" t="str">
        <f t="shared" si="528"/>
        <v/>
      </c>
      <c r="N2233" s="13"/>
    </row>
    <row r="2234" spans="1:14" hidden="1">
      <c r="A2234" s="23">
        <v>650</v>
      </c>
      <c r="B2234" s="366"/>
      <c r="C2234" s="367">
        <v>5301</v>
      </c>
      <c r="D2234" s="368" t="s">
        <v>307</v>
      </c>
      <c r="E2234" s="281">
        <f>F2234+G2234+H2234</f>
        <v>0</v>
      </c>
      <c r="F2234" s="152"/>
      <c r="G2234" s="153"/>
      <c r="H2234" s="1418"/>
      <c r="I2234" s="152"/>
      <c r="J2234" s="153"/>
      <c r="K2234" s="1418"/>
      <c r="L2234" s="281">
        <f>I2234+J2234+K2234</f>
        <v>0</v>
      </c>
      <c r="M2234" s="12" t="str">
        <f t="shared" si="528"/>
        <v/>
      </c>
      <c r="N2234" s="13"/>
    </row>
    <row r="2235" spans="1:14" hidden="1">
      <c r="A2235" s="22">
        <v>655</v>
      </c>
      <c r="B2235" s="366"/>
      <c r="C2235" s="371">
        <v>5309</v>
      </c>
      <c r="D2235" s="372" t="s">
        <v>624</v>
      </c>
      <c r="E2235" s="287">
        <f>F2235+G2235+H2235</f>
        <v>0</v>
      </c>
      <c r="F2235" s="173"/>
      <c r="G2235" s="174"/>
      <c r="H2235" s="1421"/>
      <c r="I2235" s="173"/>
      <c r="J2235" s="174"/>
      <c r="K2235" s="1421"/>
      <c r="L2235" s="287">
        <f>I2235+J2235+K2235</f>
        <v>0</v>
      </c>
      <c r="M2235" s="12" t="str">
        <f t="shared" si="528"/>
        <v/>
      </c>
      <c r="N2235" s="13"/>
    </row>
    <row r="2236" spans="1:14" hidden="1">
      <c r="A2236" s="22">
        <v>665</v>
      </c>
      <c r="B2236" s="365">
        <v>5400</v>
      </c>
      <c r="C2236" s="1854" t="s">
        <v>685</v>
      </c>
      <c r="D2236" s="1855"/>
      <c r="E2236" s="310">
        <f>F2236+G2236+H2236</f>
        <v>0</v>
      </c>
      <c r="F2236" s="1422"/>
      <c r="G2236" s="1423"/>
      <c r="H2236" s="1424"/>
      <c r="I2236" s="1422"/>
      <c r="J2236" s="1423"/>
      <c r="K2236" s="1424"/>
      <c r="L2236" s="310">
        <f>I2236+J2236+K2236</f>
        <v>0</v>
      </c>
      <c r="M2236" s="12" t="str">
        <f t="shared" si="528"/>
        <v/>
      </c>
      <c r="N2236" s="13"/>
    </row>
    <row r="2237" spans="1:14" hidden="1">
      <c r="A2237" s="22">
        <v>675</v>
      </c>
      <c r="B2237" s="272">
        <v>5500</v>
      </c>
      <c r="C2237" s="1856" t="s">
        <v>686</v>
      </c>
      <c r="D2237" s="1857"/>
      <c r="E2237" s="310">
        <f t="shared" ref="E2237:L2237" si="540">SUM(E2238:E2241)</f>
        <v>0</v>
      </c>
      <c r="F2237" s="274">
        <f t="shared" si="540"/>
        <v>0</v>
      </c>
      <c r="G2237" s="275">
        <f t="shared" si="540"/>
        <v>0</v>
      </c>
      <c r="H2237" s="276">
        <f>SUM(H2238:H2241)</f>
        <v>0</v>
      </c>
      <c r="I2237" s="274">
        <f t="shared" si="540"/>
        <v>0</v>
      </c>
      <c r="J2237" s="275">
        <f t="shared" si="540"/>
        <v>0</v>
      </c>
      <c r="K2237" s="276">
        <f t="shared" si="540"/>
        <v>0</v>
      </c>
      <c r="L2237" s="310">
        <f t="shared" si="540"/>
        <v>0</v>
      </c>
      <c r="M2237" s="12" t="str">
        <f t="shared" si="528"/>
        <v/>
      </c>
      <c r="N2237" s="13"/>
    </row>
    <row r="2238" spans="1:14" hidden="1">
      <c r="A2238" s="22">
        <v>685</v>
      </c>
      <c r="B2238" s="362"/>
      <c r="C2238" s="279">
        <v>5501</v>
      </c>
      <c r="D2238" s="311" t="s">
        <v>687</v>
      </c>
      <c r="E2238" s="281">
        <f>F2238+G2238+H2238</f>
        <v>0</v>
      </c>
      <c r="F2238" s="152"/>
      <c r="G2238" s="153"/>
      <c r="H2238" s="1418"/>
      <c r="I2238" s="152"/>
      <c r="J2238" s="153"/>
      <c r="K2238" s="1418"/>
      <c r="L2238" s="281">
        <f>I2238+J2238+K2238</f>
        <v>0</v>
      </c>
      <c r="M2238" s="12" t="str">
        <f t="shared" si="528"/>
        <v/>
      </c>
      <c r="N2238" s="13"/>
    </row>
    <row r="2239" spans="1:14" hidden="1">
      <c r="A2239" s="23">
        <v>690</v>
      </c>
      <c r="B2239" s="362"/>
      <c r="C2239" s="293">
        <v>5502</v>
      </c>
      <c r="D2239" s="294" t="s">
        <v>688</v>
      </c>
      <c r="E2239" s="295">
        <f>F2239+G2239+H2239</f>
        <v>0</v>
      </c>
      <c r="F2239" s="158"/>
      <c r="G2239" s="159"/>
      <c r="H2239" s="1420"/>
      <c r="I2239" s="158"/>
      <c r="J2239" s="159"/>
      <c r="K2239" s="1420"/>
      <c r="L2239" s="295">
        <f>I2239+J2239+K2239</f>
        <v>0</v>
      </c>
      <c r="M2239" s="12" t="str">
        <f t="shared" si="528"/>
        <v/>
      </c>
      <c r="N2239" s="13"/>
    </row>
    <row r="2240" spans="1:14" hidden="1">
      <c r="A2240" s="23">
        <v>695</v>
      </c>
      <c r="B2240" s="362"/>
      <c r="C2240" s="293">
        <v>5503</v>
      </c>
      <c r="D2240" s="363" t="s">
        <v>689</v>
      </c>
      <c r="E2240" s="295">
        <f>F2240+G2240+H2240</f>
        <v>0</v>
      </c>
      <c r="F2240" s="158"/>
      <c r="G2240" s="159"/>
      <c r="H2240" s="1420"/>
      <c r="I2240" s="158"/>
      <c r="J2240" s="159"/>
      <c r="K2240" s="1420"/>
      <c r="L2240" s="295">
        <f>I2240+J2240+K2240</f>
        <v>0</v>
      </c>
      <c r="M2240" s="12" t="str">
        <f t="shared" si="528"/>
        <v/>
      </c>
      <c r="N2240" s="13"/>
    </row>
    <row r="2241" spans="1:14" hidden="1">
      <c r="A2241" s="22">
        <v>700</v>
      </c>
      <c r="B2241" s="362"/>
      <c r="C2241" s="285">
        <v>5504</v>
      </c>
      <c r="D2241" s="339" t="s">
        <v>690</v>
      </c>
      <c r="E2241" s="287">
        <f>F2241+G2241+H2241</f>
        <v>0</v>
      </c>
      <c r="F2241" s="173"/>
      <c r="G2241" s="174"/>
      <c r="H2241" s="1421"/>
      <c r="I2241" s="173"/>
      <c r="J2241" s="174"/>
      <c r="K2241" s="1421"/>
      <c r="L2241" s="287">
        <f>I2241+J2241+K2241</f>
        <v>0</v>
      </c>
      <c r="M2241" s="12" t="str">
        <f t="shared" si="528"/>
        <v/>
      </c>
      <c r="N2241" s="13"/>
    </row>
    <row r="2242" spans="1:14" hidden="1">
      <c r="A2242" s="22">
        <v>710</v>
      </c>
      <c r="B2242" s="365">
        <v>5700</v>
      </c>
      <c r="C2242" s="1858" t="s">
        <v>914</v>
      </c>
      <c r="D2242" s="1859"/>
      <c r="E2242" s="310">
        <f>SUM(E2243:E2245)</f>
        <v>0</v>
      </c>
      <c r="F2242" s="1471">
        <v>0</v>
      </c>
      <c r="G2242" s="1471">
        <v>0</v>
      </c>
      <c r="H2242" s="1471">
        <v>0</v>
      </c>
      <c r="I2242" s="1471">
        <v>0</v>
      </c>
      <c r="J2242" s="1471">
        <v>0</v>
      </c>
      <c r="K2242" s="1471">
        <v>0</v>
      </c>
      <c r="L2242" s="310">
        <f>SUM(L2243:L2245)</f>
        <v>0</v>
      </c>
      <c r="M2242" s="12" t="str">
        <f t="shared" si="528"/>
        <v/>
      </c>
      <c r="N2242" s="13"/>
    </row>
    <row r="2243" spans="1:14" hidden="1">
      <c r="A2243" s="23">
        <v>715</v>
      </c>
      <c r="B2243" s="366"/>
      <c r="C2243" s="367">
        <v>5701</v>
      </c>
      <c r="D2243" s="368" t="s">
        <v>691</v>
      </c>
      <c r="E2243" s="281">
        <f>F2243+G2243+H2243</f>
        <v>0</v>
      </c>
      <c r="F2243" s="1472">
        <v>0</v>
      </c>
      <c r="G2243" s="1472">
        <v>0</v>
      </c>
      <c r="H2243" s="1473">
        <v>0</v>
      </c>
      <c r="I2243" s="1771">
        <v>0</v>
      </c>
      <c r="J2243" s="1472">
        <v>0</v>
      </c>
      <c r="K2243" s="1472">
        <v>0</v>
      </c>
      <c r="L2243" s="281">
        <f>I2243+J2243+K2243</f>
        <v>0</v>
      </c>
      <c r="M2243" s="12" t="str">
        <f t="shared" si="528"/>
        <v/>
      </c>
      <c r="N2243" s="13"/>
    </row>
    <row r="2244" spans="1:14" hidden="1">
      <c r="A2244" s="23">
        <v>720</v>
      </c>
      <c r="B2244" s="366"/>
      <c r="C2244" s="373">
        <v>5702</v>
      </c>
      <c r="D2244" s="374" t="s">
        <v>692</v>
      </c>
      <c r="E2244" s="314">
        <f>F2244+G2244+H2244</f>
        <v>0</v>
      </c>
      <c r="F2244" s="1472">
        <v>0</v>
      </c>
      <c r="G2244" s="1472">
        <v>0</v>
      </c>
      <c r="H2244" s="1473">
        <v>0</v>
      </c>
      <c r="I2244" s="1771">
        <v>0</v>
      </c>
      <c r="J2244" s="1472">
        <v>0</v>
      </c>
      <c r="K2244" s="1472">
        <v>0</v>
      </c>
      <c r="L2244" s="314">
        <f>I2244+J2244+K2244</f>
        <v>0</v>
      </c>
      <c r="M2244" s="12" t="str">
        <f t="shared" si="528"/>
        <v/>
      </c>
      <c r="N2244" s="13"/>
    </row>
    <row r="2245" spans="1:14" hidden="1">
      <c r="A2245" s="23">
        <v>725</v>
      </c>
      <c r="B2245" s="292"/>
      <c r="C2245" s="375">
        <v>4071</v>
      </c>
      <c r="D2245" s="376" t="s">
        <v>693</v>
      </c>
      <c r="E2245" s="377">
        <f>F2245+G2245+H2245</f>
        <v>0</v>
      </c>
      <c r="F2245" s="1472">
        <v>0</v>
      </c>
      <c r="G2245" s="1472">
        <v>0</v>
      </c>
      <c r="H2245" s="1473">
        <v>0</v>
      </c>
      <c r="I2245" s="1771">
        <v>0</v>
      </c>
      <c r="J2245" s="1472">
        <v>0</v>
      </c>
      <c r="K2245" s="1472">
        <v>0</v>
      </c>
      <c r="L2245" s="377">
        <f>I2245+J2245+K2245</f>
        <v>0</v>
      </c>
      <c r="M2245" s="12" t="str">
        <f t="shared" si="528"/>
        <v/>
      </c>
      <c r="N2245" s="13"/>
    </row>
    <row r="2246" spans="1:14" hidden="1">
      <c r="A2246" s="23">
        <v>730</v>
      </c>
      <c r="B2246" s="582"/>
      <c r="C2246" s="1860" t="s">
        <v>694</v>
      </c>
      <c r="D2246" s="1861"/>
      <c r="E2246" s="1438"/>
      <c r="F2246" s="1438"/>
      <c r="G2246" s="1438"/>
      <c r="H2246" s="1438"/>
      <c r="I2246" s="1438"/>
      <c r="J2246" s="1438"/>
      <c r="K2246" s="1438"/>
      <c r="L2246" s="1439"/>
      <c r="M2246" s="12" t="str">
        <f t="shared" si="528"/>
        <v/>
      </c>
      <c r="N2246" s="13"/>
    </row>
    <row r="2247" spans="1:14" hidden="1">
      <c r="A2247" s="23">
        <v>735</v>
      </c>
      <c r="B2247" s="381">
        <v>98</v>
      </c>
      <c r="C2247" s="1860" t="s">
        <v>694</v>
      </c>
      <c r="D2247" s="1861"/>
      <c r="E2247" s="382">
        <f>F2247+G2247+H2247</f>
        <v>0</v>
      </c>
      <c r="F2247" s="1429"/>
      <c r="G2247" s="1430"/>
      <c r="H2247" s="1431"/>
      <c r="I2247" s="1461">
        <v>0</v>
      </c>
      <c r="J2247" s="1462">
        <v>0</v>
      </c>
      <c r="K2247" s="1463">
        <v>0</v>
      </c>
      <c r="L2247" s="382">
        <f>I2247+J2247+K2247</f>
        <v>0</v>
      </c>
      <c r="M2247" s="12" t="str">
        <f t="shared" si="528"/>
        <v/>
      </c>
      <c r="N2247" s="13"/>
    </row>
    <row r="2248" spans="1:14" hidden="1">
      <c r="A2248" s="23">
        <v>740</v>
      </c>
      <c r="B2248" s="1433"/>
      <c r="C2248" s="1434"/>
      <c r="D2248" s="1435"/>
      <c r="E2248" s="269"/>
      <c r="F2248" s="269"/>
      <c r="G2248" s="269"/>
      <c r="H2248" s="269"/>
      <c r="I2248" s="269"/>
      <c r="J2248" s="269"/>
      <c r="K2248" s="269"/>
      <c r="L2248" s="270"/>
      <c r="M2248" s="12" t="str">
        <f t="shared" si="528"/>
        <v/>
      </c>
      <c r="N2248" s="13"/>
    </row>
    <row r="2249" spans="1:14" hidden="1">
      <c r="A2249" s="23">
        <v>745</v>
      </c>
      <c r="B2249" s="1436"/>
      <c r="C2249" s="111"/>
      <c r="D2249" s="1437"/>
      <c r="E2249" s="218"/>
      <c r="F2249" s="218"/>
      <c r="G2249" s="218"/>
      <c r="H2249" s="218"/>
      <c r="I2249" s="218"/>
      <c r="J2249" s="218"/>
      <c r="K2249" s="218"/>
      <c r="L2249" s="389"/>
      <c r="M2249" s="12" t="str">
        <f t="shared" si="528"/>
        <v/>
      </c>
      <c r="N2249" s="13"/>
    </row>
    <row r="2250" spans="1:14" hidden="1">
      <c r="A2250" s="22">
        <v>750</v>
      </c>
      <c r="B2250" s="1436"/>
      <c r="C2250" s="111"/>
      <c r="D2250" s="1437"/>
      <c r="E2250" s="218"/>
      <c r="F2250" s="218"/>
      <c r="G2250" s="218"/>
      <c r="H2250" s="218"/>
      <c r="I2250" s="218"/>
      <c r="J2250" s="218"/>
      <c r="K2250" s="218"/>
      <c r="L2250" s="389"/>
      <c r="M2250" s="12" t="str">
        <f t="shared" si="528"/>
        <v/>
      </c>
      <c r="N2250" s="13"/>
    </row>
    <row r="2251" spans="1:14" ht="16.5" hidden="1" thickBot="1">
      <c r="A2251" s="23">
        <v>755</v>
      </c>
      <c r="B2251" s="1464"/>
      <c r="C2251" s="393" t="s">
        <v>741</v>
      </c>
      <c r="D2251" s="1432">
        <f>+B2251</f>
        <v>0</v>
      </c>
      <c r="E2251" s="395">
        <f t="shared" ref="E2251:L2251" si="541">SUM(E2136,E2139,E2145,E2153,E2154,E2172,E2176,E2182,E2185,E2186,E2187,E2188,E2189,E2198,E2204,E2205,E2206,E2207,E2214,E2218,E2219,E2220,E2221,E2224,E2225,E2233,E2236,E2237,E2242)+E2247</f>
        <v>0</v>
      </c>
      <c r="F2251" s="396">
        <f t="shared" si="541"/>
        <v>0</v>
      </c>
      <c r="G2251" s="397">
        <f t="shared" si="541"/>
        <v>0</v>
      </c>
      <c r="H2251" s="398">
        <f t="shared" si="541"/>
        <v>0</v>
      </c>
      <c r="I2251" s="396">
        <f t="shared" si="541"/>
        <v>0</v>
      </c>
      <c r="J2251" s="397">
        <f t="shared" si="541"/>
        <v>0</v>
      </c>
      <c r="K2251" s="398">
        <f t="shared" si="541"/>
        <v>0</v>
      </c>
      <c r="L2251" s="395">
        <f t="shared" si="541"/>
        <v>0</v>
      </c>
      <c r="M2251" s="12" t="str">
        <f>(IF($E2251&lt;&gt;0,$M$2,IF($L2251&lt;&gt;0,$M$2,"")))</f>
        <v/>
      </c>
      <c r="N2251" s="73" t="str">
        <f>LEFT(C2133,1)</f>
        <v>3</v>
      </c>
    </row>
    <row r="2252" spans="1:14" hidden="1">
      <c r="A2252" s="23">
        <v>760</v>
      </c>
      <c r="B2252" s="79" t="s">
        <v>120</v>
      </c>
      <c r="C2252" s="1"/>
      <c r="L2252" s="6"/>
      <c r="M2252" s="7" t="str">
        <f>(IF($E2251&lt;&gt;0,$M$2,IF($L2251&lt;&gt;0,$M$2,"")))</f>
        <v/>
      </c>
    </row>
    <row r="2253" spans="1:14" hidden="1">
      <c r="A2253" s="22">
        <v>765</v>
      </c>
      <c r="B2253" s="1367"/>
      <c r="C2253" s="1367"/>
      <c r="D2253" s="1368"/>
      <c r="E2253" s="1367"/>
      <c r="F2253" s="1367"/>
      <c r="G2253" s="1367"/>
      <c r="H2253" s="1367"/>
      <c r="I2253" s="1367"/>
      <c r="J2253" s="1367"/>
      <c r="K2253" s="1367"/>
      <c r="L2253" s="1369"/>
      <c r="M2253" s="7" t="str">
        <f>(IF($E2251&lt;&gt;0,$M$2,IF($L2251&lt;&gt;0,$M$2,"")))</f>
        <v/>
      </c>
    </row>
    <row r="2254" spans="1:14" ht="18.75" hidden="1">
      <c r="A2254" s="22">
        <v>775</v>
      </c>
      <c r="B2254" s="65"/>
      <c r="C2254" s="65"/>
      <c r="D2254" s="65"/>
      <c r="E2254" s="65"/>
      <c r="F2254" s="65"/>
      <c r="G2254" s="65"/>
      <c r="H2254" s="65"/>
      <c r="I2254" s="65"/>
      <c r="J2254" s="65"/>
      <c r="K2254" s="65"/>
      <c r="L2254" s="77"/>
      <c r="M2254" s="74" t="str">
        <f>(IF(E2249&lt;&gt;0,$G$2,IF(L2249&lt;&gt;0,$G$2,"")))</f>
        <v/>
      </c>
      <c r="N2254" s="65"/>
    </row>
    <row r="2255" spans="1:14">
      <c r="A2255" s="23">
        <v>780</v>
      </c>
      <c r="B2255" s="6"/>
      <c r="C2255" s="6"/>
      <c r="D2255" s="521"/>
      <c r="E2255" s="38"/>
      <c r="F2255" s="38"/>
      <c r="G2255" s="38"/>
      <c r="H2255" s="38"/>
      <c r="I2255" s="38"/>
      <c r="J2255" s="38"/>
      <c r="K2255" s="38"/>
      <c r="L2255" s="38"/>
      <c r="M2255" s="7">
        <f>(IF($E2388&lt;&gt;0,$M$2,IF($L2388&lt;&gt;0,$M$2,"")))</f>
        <v>1</v>
      </c>
    </row>
    <row r="2256" spans="1:14">
      <c r="A2256" s="23">
        <v>785</v>
      </c>
      <c r="B2256" s="6"/>
      <c r="C2256" s="1365"/>
      <c r="D2256" s="1366"/>
      <c r="E2256" s="38"/>
      <c r="F2256" s="38"/>
      <c r="G2256" s="38"/>
      <c r="H2256" s="38"/>
      <c r="I2256" s="38"/>
      <c r="J2256" s="38"/>
      <c r="K2256" s="38"/>
      <c r="L2256" s="38"/>
      <c r="M2256" s="7">
        <f>(IF($E2388&lt;&gt;0,$M$2,IF($L2388&lt;&gt;0,$M$2,"")))</f>
        <v>1</v>
      </c>
    </row>
    <row r="2257" spans="1:13">
      <c r="A2257" s="23">
        <v>790</v>
      </c>
      <c r="B2257" s="1870" t="str">
        <f>$B$7</f>
        <v>ОТЧЕТНИ ДАННИ ПО ЕБК ЗА ИЗПЪЛНЕНИЕТО НА БЮДЖЕТА</v>
      </c>
      <c r="C2257" s="1871"/>
      <c r="D2257" s="1871"/>
      <c r="E2257" s="242"/>
      <c r="F2257" s="242"/>
      <c r="G2257" s="237"/>
      <c r="H2257" s="237"/>
      <c r="I2257" s="237"/>
      <c r="J2257" s="237"/>
      <c r="K2257" s="237"/>
      <c r="L2257" s="237"/>
      <c r="M2257" s="7">
        <f>(IF($E2388&lt;&gt;0,$M$2,IF($L2388&lt;&gt;0,$M$2,"")))</f>
        <v>1</v>
      </c>
    </row>
    <row r="2258" spans="1:13">
      <c r="A2258" s="23">
        <v>795</v>
      </c>
      <c r="B2258" s="228"/>
      <c r="C2258" s="391"/>
      <c r="D2258" s="400"/>
      <c r="E2258" s="406" t="s">
        <v>464</v>
      </c>
      <c r="F2258" s="406" t="s">
        <v>835</v>
      </c>
      <c r="G2258" s="237"/>
      <c r="H2258" s="1362" t="s">
        <v>1251</v>
      </c>
      <c r="I2258" s="1363"/>
      <c r="J2258" s="1364"/>
      <c r="K2258" s="237"/>
      <c r="L2258" s="237"/>
      <c r="M2258" s="7">
        <f>(IF($E2388&lt;&gt;0,$M$2,IF($L2388&lt;&gt;0,$M$2,"")))</f>
        <v>1</v>
      </c>
    </row>
    <row r="2259" spans="1:13" ht="18.75">
      <c r="A2259" s="22">
        <v>805</v>
      </c>
      <c r="B2259" s="1872" t="str">
        <f>$B$9</f>
        <v>ДГ ЩАСТЛИВО ДЕТСТВО</v>
      </c>
      <c r="C2259" s="1873"/>
      <c r="D2259" s="1874"/>
      <c r="E2259" s="115">
        <f>$E$9</f>
        <v>43831</v>
      </c>
      <c r="F2259" s="226" t="str">
        <f>$F$9</f>
        <v>30.06.2020</v>
      </c>
      <c r="G2259" s="237"/>
      <c r="H2259" s="237"/>
      <c r="I2259" s="237"/>
      <c r="J2259" s="237"/>
      <c r="K2259" s="237"/>
      <c r="L2259" s="237"/>
      <c r="M2259" s="7">
        <f>(IF($E2388&lt;&gt;0,$M$2,IF($L2388&lt;&gt;0,$M$2,"")))</f>
        <v>1</v>
      </c>
    </row>
    <row r="2260" spans="1:13">
      <c r="A2260" s="23">
        <v>810</v>
      </c>
      <c r="B2260" s="227" t="str">
        <f>$B$10</f>
        <v>(наименование на разпоредителя с бюджет)</v>
      </c>
      <c r="C2260" s="228"/>
      <c r="D2260" s="229"/>
      <c r="E2260" s="237"/>
      <c r="F2260" s="237"/>
      <c r="G2260" s="237"/>
      <c r="H2260" s="237"/>
      <c r="I2260" s="237"/>
      <c r="J2260" s="237"/>
      <c r="K2260" s="237"/>
      <c r="L2260" s="237"/>
      <c r="M2260" s="7">
        <f>(IF($E2388&lt;&gt;0,$M$2,IF($L2388&lt;&gt;0,$M$2,"")))</f>
        <v>1</v>
      </c>
    </row>
    <row r="2261" spans="1:13">
      <c r="A2261" s="23">
        <v>815</v>
      </c>
      <c r="B2261" s="227"/>
      <c r="C2261" s="228"/>
      <c r="D2261" s="229"/>
      <c r="E2261" s="237"/>
      <c r="F2261" s="237"/>
      <c r="G2261" s="237"/>
      <c r="H2261" s="237"/>
      <c r="I2261" s="237"/>
      <c r="J2261" s="237"/>
      <c r="K2261" s="237"/>
      <c r="L2261" s="237"/>
      <c r="M2261" s="7">
        <f>(IF($E2388&lt;&gt;0,$M$2,IF($L2388&lt;&gt;0,$M$2,"")))</f>
        <v>1</v>
      </c>
    </row>
    <row r="2262" spans="1:13" ht="19.5">
      <c r="A2262" s="28">
        <v>525</v>
      </c>
      <c r="B2262" s="1875" t="str">
        <f>$B$12</f>
        <v>Раковски</v>
      </c>
      <c r="C2262" s="1876"/>
      <c r="D2262" s="1877"/>
      <c r="E2262" s="410" t="s">
        <v>890</v>
      </c>
      <c r="F2262" s="1360" t="str">
        <f>$F$12</f>
        <v>6611</v>
      </c>
      <c r="G2262" s="237"/>
      <c r="H2262" s="237"/>
      <c r="I2262" s="237"/>
      <c r="J2262" s="237"/>
      <c r="K2262" s="237"/>
      <c r="L2262" s="237"/>
      <c r="M2262" s="7">
        <f>(IF($E2388&lt;&gt;0,$M$2,IF($L2388&lt;&gt;0,$M$2,"")))</f>
        <v>1</v>
      </c>
    </row>
    <row r="2263" spans="1:13">
      <c r="A2263" s="22">
        <v>820</v>
      </c>
      <c r="B2263" s="233" t="str">
        <f>$B$13</f>
        <v>(наименование на първостепенния разпоредител с бюджет)</v>
      </c>
      <c r="C2263" s="228"/>
      <c r="D2263" s="229"/>
      <c r="E2263" s="1361"/>
      <c r="F2263" s="242"/>
      <c r="G2263" s="237"/>
      <c r="H2263" s="237"/>
      <c r="I2263" s="237"/>
      <c r="J2263" s="237"/>
      <c r="K2263" s="237"/>
      <c r="L2263" s="237"/>
      <c r="M2263" s="7">
        <f>(IF($E2388&lt;&gt;0,$M$2,IF($L2388&lt;&gt;0,$M$2,"")))</f>
        <v>1</v>
      </c>
    </row>
    <row r="2264" spans="1:13" ht="19.5">
      <c r="A2264" s="23">
        <v>821</v>
      </c>
      <c r="B2264" s="236"/>
      <c r="C2264" s="237"/>
      <c r="D2264" s="124" t="s">
        <v>891</v>
      </c>
      <c r="E2264" s="238">
        <f>$E$15</f>
        <v>0</v>
      </c>
      <c r="F2264" s="414" t="str">
        <f>$F$15</f>
        <v>БЮДЖЕТ</v>
      </c>
      <c r="G2264" s="218"/>
      <c r="H2264" s="218"/>
      <c r="I2264" s="218"/>
      <c r="J2264" s="218"/>
      <c r="K2264" s="218"/>
      <c r="L2264" s="218"/>
      <c r="M2264" s="7">
        <f>(IF($E2388&lt;&gt;0,$M$2,IF($L2388&lt;&gt;0,$M$2,"")))</f>
        <v>1</v>
      </c>
    </row>
    <row r="2265" spans="1:13" ht="16.5" thickBot="1">
      <c r="A2265" s="23">
        <v>822</v>
      </c>
      <c r="B2265" s="228"/>
      <c r="C2265" s="391"/>
      <c r="D2265" s="400"/>
      <c r="E2265" s="237"/>
      <c r="F2265" s="409"/>
      <c r="G2265" s="409"/>
      <c r="H2265" s="409"/>
      <c r="I2265" s="409"/>
      <c r="J2265" s="409"/>
      <c r="K2265" s="409"/>
      <c r="L2265" s="1377" t="s">
        <v>465</v>
      </c>
      <c r="M2265" s="7">
        <f>(IF($E2388&lt;&gt;0,$M$2,IF($L2388&lt;&gt;0,$M$2,"")))</f>
        <v>1</v>
      </c>
    </row>
    <row r="2266" spans="1:13" ht="24.95" customHeight="1">
      <c r="A2266" s="23">
        <v>823</v>
      </c>
      <c r="B2266" s="247"/>
      <c r="C2266" s="248"/>
      <c r="D2266" s="249" t="s">
        <v>712</v>
      </c>
      <c r="E2266" s="1878" t="s">
        <v>2108</v>
      </c>
      <c r="F2266" s="1879"/>
      <c r="G2266" s="1879"/>
      <c r="H2266" s="1880"/>
      <c r="I2266" s="1881" t="s">
        <v>2109</v>
      </c>
      <c r="J2266" s="1882"/>
      <c r="K2266" s="1882"/>
      <c r="L2266" s="1883"/>
      <c r="M2266" s="7">
        <f>(IF($E2388&lt;&gt;0,$M$2,IF($L2388&lt;&gt;0,$M$2,"")))</f>
        <v>1</v>
      </c>
    </row>
    <row r="2267" spans="1:13" ht="54.95" customHeight="1" thickBot="1">
      <c r="A2267" s="23">
        <v>825</v>
      </c>
      <c r="B2267" s="250" t="s">
        <v>62</v>
      </c>
      <c r="C2267" s="251" t="s">
        <v>466</v>
      </c>
      <c r="D2267" s="252" t="s">
        <v>713</v>
      </c>
      <c r="E2267" s="1403" t="str">
        <f>$E$20</f>
        <v>Уточнен план                Общо</v>
      </c>
      <c r="F2267" s="1407" t="str">
        <f>$F$20</f>
        <v>държавни дейности</v>
      </c>
      <c r="G2267" s="1408" t="str">
        <f>$G$20</f>
        <v>местни дейности</v>
      </c>
      <c r="H2267" s="1409" t="str">
        <f>$H$20</f>
        <v>дофинансиране</v>
      </c>
      <c r="I2267" s="253" t="str">
        <f>$I$20</f>
        <v>държавни дейности -ОТЧЕТ</v>
      </c>
      <c r="J2267" s="254" t="str">
        <f>$J$20</f>
        <v>местни дейности - ОТЧЕТ</v>
      </c>
      <c r="K2267" s="255" t="str">
        <f>$K$20</f>
        <v>дофинансиране - ОТЧЕТ</v>
      </c>
      <c r="L2267" s="1735" t="str">
        <f>$L$20</f>
        <v>ОТЧЕТ                                    ОБЩО</v>
      </c>
      <c r="M2267" s="7">
        <f>(IF($E2388&lt;&gt;0,$M$2,IF($L2388&lt;&gt;0,$M$2,"")))</f>
        <v>1</v>
      </c>
    </row>
    <row r="2268" spans="1:13" ht="18.75">
      <c r="A2268" s="23"/>
      <c r="B2268" s="258"/>
      <c r="C2268" s="259"/>
      <c r="D2268" s="260" t="s">
        <v>743</v>
      </c>
      <c r="E2268" s="1455" t="str">
        <f>$E$21</f>
        <v>(1)</v>
      </c>
      <c r="F2268" s="143" t="str">
        <f>$F$21</f>
        <v>(2)</v>
      </c>
      <c r="G2268" s="144" t="str">
        <f>$G$21</f>
        <v>(3)</v>
      </c>
      <c r="H2268" s="145" t="str">
        <f>$H$21</f>
        <v>(4)</v>
      </c>
      <c r="I2268" s="261" t="str">
        <f>$I$21</f>
        <v>(5)</v>
      </c>
      <c r="J2268" s="262" t="str">
        <f>$J$21</f>
        <v>(6)</v>
      </c>
      <c r="K2268" s="263" t="str">
        <f>$K$21</f>
        <v>(7)</v>
      </c>
      <c r="L2268" s="264" t="str">
        <f>$L$21</f>
        <v>(8)</v>
      </c>
      <c r="M2268" s="7">
        <f>(IF($E2388&lt;&gt;0,$M$2,IF($L2388&lt;&gt;0,$M$2,"")))</f>
        <v>1</v>
      </c>
    </row>
    <row r="2269" spans="1:13">
      <c r="A2269" s="23"/>
      <c r="B2269" s="1451"/>
      <c r="C2269" s="1598" t="e">
        <f>VLOOKUP(D2269,OP_LIST2,2,FALSE)</f>
        <v>#N/A</v>
      </c>
      <c r="D2269" s="1458"/>
      <c r="E2269" s="389"/>
      <c r="F2269" s="1441"/>
      <c r="G2269" s="1442"/>
      <c r="H2269" s="1443"/>
      <c r="I2269" s="1441"/>
      <c r="J2269" s="1442"/>
      <c r="K2269" s="1443"/>
      <c r="L2269" s="1440"/>
      <c r="M2269" s="7">
        <f>(IF($E2388&lt;&gt;0,$M$2,IF($L2388&lt;&gt;0,$M$2,"")))</f>
        <v>1</v>
      </c>
    </row>
    <row r="2270" spans="1:13">
      <c r="A2270" s="23"/>
      <c r="B2270" s="1454"/>
      <c r="C2270" s="1459">
        <f>VLOOKUP(D2271,EBK_DEIN2,2,FALSE)</f>
        <v>3338</v>
      </c>
      <c r="D2270" s="1458" t="s">
        <v>792</v>
      </c>
      <c r="E2270" s="389"/>
      <c r="F2270" s="1444"/>
      <c r="G2270" s="1445"/>
      <c r="H2270" s="1446"/>
      <c r="I2270" s="1444"/>
      <c r="J2270" s="1445"/>
      <c r="K2270" s="1446"/>
      <c r="L2270" s="1440"/>
      <c r="M2270" s="7">
        <f>(IF($E2388&lt;&gt;0,$M$2,IF($L2388&lt;&gt;0,$M$2,"")))</f>
        <v>1</v>
      </c>
    </row>
    <row r="2271" spans="1:13">
      <c r="A2271" s="23"/>
      <c r="B2271" s="1450"/>
      <c r="C2271" s="1587">
        <f>+C2270</f>
        <v>3338</v>
      </c>
      <c r="D2271" s="1452" t="s">
        <v>2060</v>
      </c>
      <c r="E2271" s="389"/>
      <c r="F2271" s="1444"/>
      <c r="G2271" s="1445"/>
      <c r="H2271" s="1446"/>
      <c r="I2271" s="1444"/>
      <c r="J2271" s="1445"/>
      <c r="K2271" s="1446"/>
      <c r="L2271" s="1440"/>
      <c r="M2271" s="7">
        <f>(IF($E2388&lt;&gt;0,$M$2,IF($L2388&lt;&gt;0,$M$2,"")))</f>
        <v>1</v>
      </c>
    </row>
    <row r="2272" spans="1:13">
      <c r="A2272" s="23"/>
      <c r="B2272" s="1456"/>
      <c r="C2272" s="1453"/>
      <c r="D2272" s="1457" t="s">
        <v>714</v>
      </c>
      <c r="E2272" s="389"/>
      <c r="F2272" s="1447"/>
      <c r="G2272" s="1448"/>
      <c r="H2272" s="1449"/>
      <c r="I2272" s="1447"/>
      <c r="J2272" s="1448"/>
      <c r="K2272" s="1449"/>
      <c r="L2272" s="1440"/>
      <c r="M2272" s="7">
        <f>(IF($E2388&lt;&gt;0,$M$2,IF($L2388&lt;&gt;0,$M$2,"")))</f>
        <v>1</v>
      </c>
    </row>
    <row r="2273" spans="1:14" hidden="1">
      <c r="A2273" s="23"/>
      <c r="B2273" s="272">
        <v>100</v>
      </c>
      <c r="C2273" s="1884" t="s">
        <v>744</v>
      </c>
      <c r="D2273" s="1885"/>
      <c r="E2273" s="273">
        <f t="shared" ref="E2273:L2273" si="542">SUM(E2274:E2275)</f>
        <v>0</v>
      </c>
      <c r="F2273" s="274">
        <f t="shared" si="542"/>
        <v>0</v>
      </c>
      <c r="G2273" s="275">
        <f t="shared" si="542"/>
        <v>0</v>
      </c>
      <c r="H2273" s="276">
        <f>SUM(H2274:H2275)</f>
        <v>0</v>
      </c>
      <c r="I2273" s="274">
        <f t="shared" si="542"/>
        <v>0</v>
      </c>
      <c r="J2273" s="275">
        <f t="shared" si="542"/>
        <v>0</v>
      </c>
      <c r="K2273" s="276">
        <f t="shared" si="542"/>
        <v>0</v>
      </c>
      <c r="L2273" s="273">
        <f t="shared" si="542"/>
        <v>0</v>
      </c>
      <c r="M2273" s="12" t="str">
        <f>(IF($E2273&lt;&gt;0,$M$2,IF($L2273&lt;&gt;0,$M$2,"")))</f>
        <v/>
      </c>
      <c r="N2273" s="13"/>
    </row>
    <row r="2274" spans="1:14" hidden="1">
      <c r="A2274" s="23"/>
      <c r="B2274" s="278"/>
      <c r="C2274" s="279">
        <v>101</v>
      </c>
      <c r="D2274" s="280" t="s">
        <v>745</v>
      </c>
      <c r="E2274" s="281">
        <f>F2274+G2274+H2274</f>
        <v>0</v>
      </c>
      <c r="F2274" s="152"/>
      <c r="G2274" s="153"/>
      <c r="H2274" s="1418"/>
      <c r="I2274" s="152"/>
      <c r="J2274" s="153"/>
      <c r="K2274" s="1418"/>
      <c r="L2274" s="281">
        <f>I2274+J2274+K2274</f>
        <v>0</v>
      </c>
      <c r="M2274" s="12" t="str">
        <f t="shared" ref="M2274:M2340" si="543">(IF($E2274&lt;&gt;0,$M$2,IF($L2274&lt;&gt;0,$M$2,"")))</f>
        <v/>
      </c>
      <c r="N2274" s="13"/>
    </row>
    <row r="2275" spans="1:14" hidden="1">
      <c r="A2275" s="10"/>
      <c r="B2275" s="278"/>
      <c r="C2275" s="285">
        <v>102</v>
      </c>
      <c r="D2275" s="286" t="s">
        <v>746</v>
      </c>
      <c r="E2275" s="287">
        <f>F2275+G2275+H2275</f>
        <v>0</v>
      </c>
      <c r="F2275" s="173"/>
      <c r="G2275" s="174"/>
      <c r="H2275" s="1421"/>
      <c r="I2275" s="173"/>
      <c r="J2275" s="174"/>
      <c r="K2275" s="1421"/>
      <c r="L2275" s="287">
        <f>I2275+J2275+K2275</f>
        <v>0</v>
      </c>
      <c r="M2275" s="12" t="str">
        <f t="shared" si="543"/>
        <v/>
      </c>
      <c r="N2275" s="13"/>
    </row>
    <row r="2276" spans="1:14" hidden="1">
      <c r="A2276" s="10"/>
      <c r="B2276" s="272">
        <v>200</v>
      </c>
      <c r="C2276" s="1864" t="s">
        <v>747</v>
      </c>
      <c r="D2276" s="1865"/>
      <c r="E2276" s="273">
        <f t="shared" ref="E2276:L2276" si="544">SUM(E2277:E2281)</f>
        <v>0</v>
      </c>
      <c r="F2276" s="274">
        <f t="shared" si="544"/>
        <v>0</v>
      </c>
      <c r="G2276" s="275">
        <f t="shared" si="544"/>
        <v>0</v>
      </c>
      <c r="H2276" s="276">
        <f>SUM(H2277:H2281)</f>
        <v>0</v>
      </c>
      <c r="I2276" s="274">
        <f t="shared" si="544"/>
        <v>0</v>
      </c>
      <c r="J2276" s="275">
        <f t="shared" si="544"/>
        <v>0</v>
      </c>
      <c r="K2276" s="276">
        <f t="shared" si="544"/>
        <v>0</v>
      </c>
      <c r="L2276" s="273">
        <f t="shared" si="544"/>
        <v>0</v>
      </c>
      <c r="M2276" s="12" t="str">
        <f t="shared" si="543"/>
        <v/>
      </c>
      <c r="N2276" s="13"/>
    </row>
    <row r="2277" spans="1:14" hidden="1">
      <c r="A2277" s="10"/>
      <c r="B2277" s="291"/>
      <c r="C2277" s="279">
        <v>201</v>
      </c>
      <c r="D2277" s="280" t="s">
        <v>748</v>
      </c>
      <c r="E2277" s="281">
        <f>F2277+G2277+H2277</f>
        <v>0</v>
      </c>
      <c r="F2277" s="152"/>
      <c r="G2277" s="153"/>
      <c r="H2277" s="1418"/>
      <c r="I2277" s="152"/>
      <c r="J2277" s="153"/>
      <c r="K2277" s="1418"/>
      <c r="L2277" s="281">
        <f>I2277+J2277+K2277</f>
        <v>0</v>
      </c>
      <c r="M2277" s="12" t="str">
        <f t="shared" si="543"/>
        <v/>
      </c>
      <c r="N2277" s="13"/>
    </row>
    <row r="2278" spans="1:14" hidden="1">
      <c r="A2278" s="10"/>
      <c r="B2278" s="292"/>
      <c r="C2278" s="293">
        <v>202</v>
      </c>
      <c r="D2278" s="294" t="s">
        <v>749</v>
      </c>
      <c r="E2278" s="295">
        <f>F2278+G2278+H2278</f>
        <v>0</v>
      </c>
      <c r="F2278" s="158"/>
      <c r="G2278" s="159"/>
      <c r="H2278" s="1420"/>
      <c r="I2278" s="158"/>
      <c r="J2278" s="159"/>
      <c r="K2278" s="1420"/>
      <c r="L2278" s="295">
        <f>I2278+J2278+K2278</f>
        <v>0</v>
      </c>
      <c r="M2278" s="12" t="str">
        <f t="shared" si="543"/>
        <v/>
      </c>
      <c r="N2278" s="13"/>
    </row>
    <row r="2279" spans="1:14" ht="31.5" hidden="1">
      <c r="A2279" s="10"/>
      <c r="B2279" s="299"/>
      <c r="C2279" s="293">
        <v>205</v>
      </c>
      <c r="D2279" s="294" t="s">
        <v>595</v>
      </c>
      <c r="E2279" s="295">
        <f>F2279+G2279+H2279</f>
        <v>0</v>
      </c>
      <c r="F2279" s="158"/>
      <c r="G2279" s="159"/>
      <c r="H2279" s="1420"/>
      <c r="I2279" s="158"/>
      <c r="J2279" s="159"/>
      <c r="K2279" s="1420"/>
      <c r="L2279" s="295">
        <f>I2279+J2279+K2279</f>
        <v>0</v>
      </c>
      <c r="M2279" s="12" t="str">
        <f t="shared" si="543"/>
        <v/>
      </c>
      <c r="N2279" s="13"/>
    </row>
    <row r="2280" spans="1:14" hidden="1">
      <c r="A2280" s="10"/>
      <c r="B2280" s="299"/>
      <c r="C2280" s="293">
        <v>208</v>
      </c>
      <c r="D2280" s="300" t="s">
        <v>596</v>
      </c>
      <c r="E2280" s="295">
        <f>F2280+G2280+H2280</f>
        <v>0</v>
      </c>
      <c r="F2280" s="158"/>
      <c r="G2280" s="159"/>
      <c r="H2280" s="1420"/>
      <c r="I2280" s="158"/>
      <c r="J2280" s="159"/>
      <c r="K2280" s="1420"/>
      <c r="L2280" s="295">
        <f>I2280+J2280+K2280</f>
        <v>0</v>
      </c>
      <c r="M2280" s="12" t="str">
        <f t="shared" si="543"/>
        <v/>
      </c>
      <c r="N2280" s="13"/>
    </row>
    <row r="2281" spans="1:14" hidden="1">
      <c r="A2281" s="10"/>
      <c r="B2281" s="291"/>
      <c r="C2281" s="285">
        <v>209</v>
      </c>
      <c r="D2281" s="301" t="s">
        <v>597</v>
      </c>
      <c r="E2281" s="287">
        <f>F2281+G2281+H2281</f>
        <v>0</v>
      </c>
      <c r="F2281" s="173"/>
      <c r="G2281" s="174"/>
      <c r="H2281" s="1421"/>
      <c r="I2281" s="173"/>
      <c r="J2281" s="174"/>
      <c r="K2281" s="1421"/>
      <c r="L2281" s="287">
        <f>I2281+J2281+K2281</f>
        <v>0</v>
      </c>
      <c r="M2281" s="12" t="str">
        <f t="shared" si="543"/>
        <v/>
      </c>
      <c r="N2281" s="13"/>
    </row>
    <row r="2282" spans="1:14" hidden="1">
      <c r="A2282" s="10"/>
      <c r="B2282" s="272">
        <v>500</v>
      </c>
      <c r="C2282" s="1866" t="s">
        <v>193</v>
      </c>
      <c r="D2282" s="1867"/>
      <c r="E2282" s="273">
        <f t="shared" ref="E2282:L2282" si="545">SUM(E2283:E2289)</f>
        <v>0</v>
      </c>
      <c r="F2282" s="274">
        <f t="shared" si="545"/>
        <v>0</v>
      </c>
      <c r="G2282" s="275">
        <f t="shared" si="545"/>
        <v>0</v>
      </c>
      <c r="H2282" s="276">
        <f>SUM(H2283:H2289)</f>
        <v>0</v>
      </c>
      <c r="I2282" s="274">
        <f t="shared" si="545"/>
        <v>0</v>
      </c>
      <c r="J2282" s="275">
        <f t="shared" si="545"/>
        <v>0</v>
      </c>
      <c r="K2282" s="276">
        <f t="shared" si="545"/>
        <v>0</v>
      </c>
      <c r="L2282" s="273">
        <f t="shared" si="545"/>
        <v>0</v>
      </c>
      <c r="M2282" s="12" t="str">
        <f t="shared" si="543"/>
        <v/>
      </c>
      <c r="N2282" s="13"/>
    </row>
    <row r="2283" spans="1:14" ht="18" hidden="1" customHeight="1">
      <c r="A2283" s="10"/>
      <c r="B2283" s="291"/>
      <c r="C2283" s="302">
        <v>551</v>
      </c>
      <c r="D2283" s="303" t="s">
        <v>194</v>
      </c>
      <c r="E2283" s="281">
        <f t="shared" ref="E2283:E2290" si="546">F2283+G2283+H2283</f>
        <v>0</v>
      </c>
      <c r="F2283" s="152"/>
      <c r="G2283" s="153"/>
      <c r="H2283" s="1418"/>
      <c r="I2283" s="152"/>
      <c r="J2283" s="153"/>
      <c r="K2283" s="1418"/>
      <c r="L2283" s="281">
        <f t="shared" ref="L2283:L2290" si="547">I2283+J2283+K2283</f>
        <v>0</v>
      </c>
      <c r="M2283" s="12" t="str">
        <f t="shared" si="543"/>
        <v/>
      </c>
      <c r="N2283" s="13"/>
    </row>
    <row r="2284" spans="1:14" hidden="1">
      <c r="A2284" s="10"/>
      <c r="B2284" s="291"/>
      <c r="C2284" s="304">
        <v>552</v>
      </c>
      <c r="D2284" s="305" t="s">
        <v>909</v>
      </c>
      <c r="E2284" s="295">
        <f t="shared" si="546"/>
        <v>0</v>
      </c>
      <c r="F2284" s="158"/>
      <c r="G2284" s="159"/>
      <c r="H2284" s="1420"/>
      <c r="I2284" s="158"/>
      <c r="J2284" s="159"/>
      <c r="K2284" s="1420"/>
      <c r="L2284" s="295">
        <f t="shared" si="547"/>
        <v>0</v>
      </c>
      <c r="M2284" s="12" t="str">
        <f t="shared" si="543"/>
        <v/>
      </c>
      <c r="N2284" s="13"/>
    </row>
    <row r="2285" spans="1:14" hidden="1">
      <c r="A2285" s="10"/>
      <c r="B2285" s="306"/>
      <c r="C2285" s="304">
        <v>558</v>
      </c>
      <c r="D2285" s="307" t="s">
        <v>871</v>
      </c>
      <c r="E2285" s="295">
        <f>F2285+G2285+H2285</f>
        <v>0</v>
      </c>
      <c r="F2285" s="488">
        <v>0</v>
      </c>
      <c r="G2285" s="489">
        <v>0</v>
      </c>
      <c r="H2285" s="160">
        <v>0</v>
      </c>
      <c r="I2285" s="488">
        <v>0</v>
      </c>
      <c r="J2285" s="489">
        <v>0</v>
      </c>
      <c r="K2285" s="160">
        <v>0</v>
      </c>
      <c r="L2285" s="295">
        <f>I2285+J2285+K2285</f>
        <v>0</v>
      </c>
      <c r="M2285" s="12" t="str">
        <f t="shared" si="543"/>
        <v/>
      </c>
      <c r="N2285" s="13"/>
    </row>
    <row r="2286" spans="1:14" hidden="1">
      <c r="A2286" s="10"/>
      <c r="B2286" s="306"/>
      <c r="C2286" s="304">
        <v>560</v>
      </c>
      <c r="D2286" s="307" t="s">
        <v>195</v>
      </c>
      <c r="E2286" s="295">
        <f t="shared" si="546"/>
        <v>0</v>
      </c>
      <c r="F2286" s="158"/>
      <c r="G2286" s="159"/>
      <c r="H2286" s="1420"/>
      <c r="I2286" s="158"/>
      <c r="J2286" s="159"/>
      <c r="K2286" s="1420"/>
      <c r="L2286" s="295">
        <f t="shared" si="547"/>
        <v>0</v>
      </c>
      <c r="M2286" s="12" t="str">
        <f t="shared" si="543"/>
        <v/>
      </c>
      <c r="N2286" s="13"/>
    </row>
    <row r="2287" spans="1:14" hidden="1">
      <c r="A2287" s="10"/>
      <c r="B2287" s="306"/>
      <c r="C2287" s="304">
        <v>580</v>
      </c>
      <c r="D2287" s="305" t="s">
        <v>196</v>
      </c>
      <c r="E2287" s="295">
        <f t="shared" si="546"/>
        <v>0</v>
      </c>
      <c r="F2287" s="158"/>
      <c r="G2287" s="159"/>
      <c r="H2287" s="1420"/>
      <c r="I2287" s="158"/>
      <c r="J2287" s="159"/>
      <c r="K2287" s="1420"/>
      <c r="L2287" s="295">
        <f t="shared" si="547"/>
        <v>0</v>
      </c>
      <c r="M2287" s="12" t="str">
        <f t="shared" si="543"/>
        <v/>
      </c>
      <c r="N2287" s="13"/>
    </row>
    <row r="2288" spans="1:14" hidden="1">
      <c r="A2288" s="10"/>
      <c r="B2288" s="291"/>
      <c r="C2288" s="304">
        <v>588</v>
      </c>
      <c r="D2288" s="305" t="s">
        <v>873</v>
      </c>
      <c r="E2288" s="295">
        <f>F2288+G2288+H2288</f>
        <v>0</v>
      </c>
      <c r="F2288" s="488">
        <v>0</v>
      </c>
      <c r="G2288" s="489">
        <v>0</v>
      </c>
      <c r="H2288" s="160">
        <v>0</v>
      </c>
      <c r="I2288" s="488">
        <v>0</v>
      </c>
      <c r="J2288" s="489">
        <v>0</v>
      </c>
      <c r="K2288" s="160">
        <v>0</v>
      </c>
      <c r="L2288" s="295">
        <f>I2288+J2288+K2288</f>
        <v>0</v>
      </c>
      <c r="M2288" s="12" t="str">
        <f t="shared" si="543"/>
        <v/>
      </c>
      <c r="N2288" s="13"/>
    </row>
    <row r="2289" spans="1:14" ht="31.5" hidden="1">
      <c r="A2289" s="10"/>
      <c r="B2289" s="291"/>
      <c r="C2289" s="308">
        <v>590</v>
      </c>
      <c r="D2289" s="309" t="s">
        <v>197</v>
      </c>
      <c r="E2289" s="287">
        <f t="shared" si="546"/>
        <v>0</v>
      </c>
      <c r="F2289" s="173"/>
      <c r="G2289" s="174"/>
      <c r="H2289" s="1421"/>
      <c r="I2289" s="173"/>
      <c r="J2289" s="174"/>
      <c r="K2289" s="1421"/>
      <c r="L2289" s="287">
        <f t="shared" si="547"/>
        <v>0</v>
      </c>
      <c r="M2289" s="12" t="str">
        <f t="shared" si="543"/>
        <v/>
      </c>
      <c r="N2289" s="13"/>
    </row>
    <row r="2290" spans="1:14" hidden="1">
      <c r="A2290" s="22">
        <v>5</v>
      </c>
      <c r="B2290" s="272">
        <v>800</v>
      </c>
      <c r="C2290" s="1868" t="s">
        <v>198</v>
      </c>
      <c r="D2290" s="1869"/>
      <c r="E2290" s="310">
        <f t="shared" si="546"/>
        <v>0</v>
      </c>
      <c r="F2290" s="1422"/>
      <c r="G2290" s="1423"/>
      <c r="H2290" s="1424"/>
      <c r="I2290" s="1422"/>
      <c r="J2290" s="1423"/>
      <c r="K2290" s="1424"/>
      <c r="L2290" s="310">
        <f t="shared" si="547"/>
        <v>0</v>
      </c>
      <c r="M2290" s="12" t="str">
        <f t="shared" si="543"/>
        <v/>
      </c>
      <c r="N2290" s="13"/>
    </row>
    <row r="2291" spans="1:14">
      <c r="A2291" s="23">
        <v>10</v>
      </c>
      <c r="B2291" s="272">
        <v>1000</v>
      </c>
      <c r="C2291" s="1864" t="s">
        <v>199</v>
      </c>
      <c r="D2291" s="1865"/>
      <c r="E2291" s="310">
        <f t="shared" ref="E2291:L2291" si="548">SUM(E2292:E2308)</f>
        <v>904</v>
      </c>
      <c r="F2291" s="274">
        <f t="shared" si="548"/>
        <v>904</v>
      </c>
      <c r="G2291" s="275">
        <f t="shared" si="548"/>
        <v>0</v>
      </c>
      <c r="H2291" s="276">
        <f>SUM(H2292:H2308)</f>
        <v>0</v>
      </c>
      <c r="I2291" s="274">
        <f t="shared" si="548"/>
        <v>760</v>
      </c>
      <c r="J2291" s="275">
        <f t="shared" si="548"/>
        <v>0</v>
      </c>
      <c r="K2291" s="276">
        <f t="shared" si="548"/>
        <v>0</v>
      </c>
      <c r="L2291" s="310">
        <f t="shared" si="548"/>
        <v>760</v>
      </c>
      <c r="M2291" s="12">
        <f t="shared" si="543"/>
        <v>1</v>
      </c>
      <c r="N2291" s="13"/>
    </row>
    <row r="2292" spans="1:14" hidden="1">
      <c r="A2292" s="23">
        <v>15</v>
      </c>
      <c r="B2292" s="292"/>
      <c r="C2292" s="279">
        <v>1011</v>
      </c>
      <c r="D2292" s="311" t="s">
        <v>200</v>
      </c>
      <c r="E2292" s="281">
        <f t="shared" ref="E2292:E2308" si="549">F2292+G2292+H2292</f>
        <v>0</v>
      </c>
      <c r="F2292" s="152"/>
      <c r="G2292" s="153"/>
      <c r="H2292" s="1418"/>
      <c r="I2292" s="152"/>
      <c r="J2292" s="153"/>
      <c r="K2292" s="1418"/>
      <c r="L2292" s="281">
        <f t="shared" ref="L2292:L2308" si="550">I2292+J2292+K2292</f>
        <v>0</v>
      </c>
      <c r="M2292" s="12" t="str">
        <f t="shared" si="543"/>
        <v/>
      </c>
      <c r="N2292" s="13"/>
    </row>
    <row r="2293" spans="1:14" hidden="1">
      <c r="A2293" s="22">
        <v>35</v>
      </c>
      <c r="B2293" s="292"/>
      <c r="C2293" s="293">
        <v>1012</v>
      </c>
      <c r="D2293" s="294" t="s">
        <v>201</v>
      </c>
      <c r="E2293" s="295">
        <f t="shared" si="549"/>
        <v>0</v>
      </c>
      <c r="F2293" s="158"/>
      <c r="G2293" s="159"/>
      <c r="H2293" s="1420"/>
      <c r="I2293" s="158"/>
      <c r="J2293" s="159"/>
      <c r="K2293" s="1420"/>
      <c r="L2293" s="295">
        <f t="shared" si="550"/>
        <v>0</v>
      </c>
      <c r="M2293" s="12" t="str">
        <f t="shared" si="543"/>
        <v/>
      </c>
      <c r="N2293" s="13"/>
    </row>
    <row r="2294" spans="1:14" hidden="1">
      <c r="A2294" s="23">
        <v>40</v>
      </c>
      <c r="B2294" s="292"/>
      <c r="C2294" s="293">
        <v>1013</v>
      </c>
      <c r="D2294" s="294" t="s">
        <v>202</v>
      </c>
      <c r="E2294" s="295">
        <f t="shared" si="549"/>
        <v>0</v>
      </c>
      <c r="F2294" s="158"/>
      <c r="G2294" s="159"/>
      <c r="H2294" s="1420"/>
      <c r="I2294" s="158"/>
      <c r="J2294" s="159"/>
      <c r="K2294" s="1420"/>
      <c r="L2294" s="295">
        <f t="shared" si="550"/>
        <v>0</v>
      </c>
      <c r="M2294" s="12" t="str">
        <f t="shared" si="543"/>
        <v/>
      </c>
      <c r="N2294" s="13"/>
    </row>
    <row r="2295" spans="1:14" hidden="1">
      <c r="A2295" s="23">
        <v>45</v>
      </c>
      <c r="B2295" s="292"/>
      <c r="C2295" s="293">
        <v>1014</v>
      </c>
      <c r="D2295" s="294" t="s">
        <v>203</v>
      </c>
      <c r="E2295" s="295">
        <f t="shared" si="549"/>
        <v>0</v>
      </c>
      <c r="F2295" s="158"/>
      <c r="G2295" s="159"/>
      <c r="H2295" s="1420"/>
      <c r="I2295" s="158"/>
      <c r="J2295" s="159"/>
      <c r="K2295" s="1420"/>
      <c r="L2295" s="295">
        <f t="shared" si="550"/>
        <v>0</v>
      </c>
      <c r="M2295" s="12" t="str">
        <f t="shared" si="543"/>
        <v/>
      </c>
      <c r="N2295" s="13"/>
    </row>
    <row r="2296" spans="1:14">
      <c r="A2296" s="23">
        <v>50</v>
      </c>
      <c r="B2296" s="292"/>
      <c r="C2296" s="293">
        <v>1015</v>
      </c>
      <c r="D2296" s="294" t="s">
        <v>204</v>
      </c>
      <c r="E2296" s="295">
        <f t="shared" si="549"/>
        <v>904</v>
      </c>
      <c r="F2296" s="158">
        <v>904</v>
      </c>
      <c r="G2296" s="159"/>
      <c r="H2296" s="1420"/>
      <c r="I2296" s="158">
        <v>760</v>
      </c>
      <c r="J2296" s="159"/>
      <c r="K2296" s="1420"/>
      <c r="L2296" s="295">
        <f t="shared" si="550"/>
        <v>760</v>
      </c>
      <c r="M2296" s="12">
        <f t="shared" si="543"/>
        <v>1</v>
      </c>
      <c r="N2296" s="13"/>
    </row>
    <row r="2297" spans="1:14" hidden="1">
      <c r="A2297" s="23">
        <v>55</v>
      </c>
      <c r="B2297" s="292"/>
      <c r="C2297" s="312">
        <v>1016</v>
      </c>
      <c r="D2297" s="313" t="s">
        <v>205</v>
      </c>
      <c r="E2297" s="314">
        <f t="shared" si="549"/>
        <v>0</v>
      </c>
      <c r="F2297" s="164"/>
      <c r="G2297" s="165"/>
      <c r="H2297" s="1419"/>
      <c r="I2297" s="164"/>
      <c r="J2297" s="165"/>
      <c r="K2297" s="1419"/>
      <c r="L2297" s="314">
        <f t="shared" si="550"/>
        <v>0</v>
      </c>
      <c r="M2297" s="12" t="str">
        <f t="shared" si="543"/>
        <v/>
      </c>
      <c r="N2297" s="13"/>
    </row>
    <row r="2298" spans="1:14" hidden="1">
      <c r="A2298" s="23">
        <v>60</v>
      </c>
      <c r="B2298" s="278"/>
      <c r="C2298" s="318">
        <v>1020</v>
      </c>
      <c r="D2298" s="319" t="s">
        <v>206</v>
      </c>
      <c r="E2298" s="320">
        <f t="shared" si="549"/>
        <v>0</v>
      </c>
      <c r="F2298" s="454"/>
      <c r="G2298" s="455"/>
      <c r="H2298" s="1428"/>
      <c r="I2298" s="454"/>
      <c r="J2298" s="455"/>
      <c r="K2298" s="1428"/>
      <c r="L2298" s="320">
        <f t="shared" si="550"/>
        <v>0</v>
      </c>
      <c r="M2298" s="12" t="str">
        <f t="shared" si="543"/>
        <v/>
      </c>
      <c r="N2298" s="13"/>
    </row>
    <row r="2299" spans="1:14" hidden="1">
      <c r="A2299" s="22">
        <v>65</v>
      </c>
      <c r="B2299" s="292"/>
      <c r="C2299" s="324">
        <v>1030</v>
      </c>
      <c r="D2299" s="325" t="s">
        <v>207</v>
      </c>
      <c r="E2299" s="326">
        <f t="shared" si="549"/>
        <v>0</v>
      </c>
      <c r="F2299" s="449"/>
      <c r="G2299" s="450"/>
      <c r="H2299" s="1425"/>
      <c r="I2299" s="449"/>
      <c r="J2299" s="450"/>
      <c r="K2299" s="1425"/>
      <c r="L2299" s="326">
        <f t="shared" si="550"/>
        <v>0</v>
      </c>
      <c r="M2299" s="12" t="str">
        <f t="shared" si="543"/>
        <v/>
      </c>
      <c r="N2299" s="13"/>
    </row>
    <row r="2300" spans="1:14" hidden="1">
      <c r="A2300" s="23">
        <v>70</v>
      </c>
      <c r="B2300" s="292"/>
      <c r="C2300" s="318">
        <v>1051</v>
      </c>
      <c r="D2300" s="331" t="s">
        <v>208</v>
      </c>
      <c r="E2300" s="320">
        <f t="shared" si="549"/>
        <v>0</v>
      </c>
      <c r="F2300" s="454"/>
      <c r="G2300" s="455"/>
      <c r="H2300" s="1428"/>
      <c r="I2300" s="454"/>
      <c r="J2300" s="455"/>
      <c r="K2300" s="1428"/>
      <c r="L2300" s="320">
        <f t="shared" si="550"/>
        <v>0</v>
      </c>
      <c r="M2300" s="12" t="str">
        <f t="shared" si="543"/>
        <v/>
      </c>
      <c r="N2300" s="13"/>
    </row>
    <row r="2301" spans="1:14" hidden="1">
      <c r="A2301" s="23">
        <v>75</v>
      </c>
      <c r="B2301" s="292"/>
      <c r="C2301" s="293">
        <v>1052</v>
      </c>
      <c r="D2301" s="294" t="s">
        <v>209</v>
      </c>
      <c r="E2301" s="295">
        <f t="shared" si="549"/>
        <v>0</v>
      </c>
      <c r="F2301" s="158"/>
      <c r="G2301" s="159"/>
      <c r="H2301" s="1420"/>
      <c r="I2301" s="158"/>
      <c r="J2301" s="159"/>
      <c r="K2301" s="1420"/>
      <c r="L2301" s="295">
        <f t="shared" si="550"/>
        <v>0</v>
      </c>
      <c r="M2301" s="12" t="str">
        <f t="shared" si="543"/>
        <v/>
      </c>
      <c r="N2301" s="13"/>
    </row>
    <row r="2302" spans="1:14" hidden="1">
      <c r="A2302" s="23">
        <v>80</v>
      </c>
      <c r="B2302" s="292"/>
      <c r="C2302" s="324">
        <v>1053</v>
      </c>
      <c r="D2302" s="325" t="s">
        <v>874</v>
      </c>
      <c r="E2302" s="326">
        <f t="shared" si="549"/>
        <v>0</v>
      </c>
      <c r="F2302" s="449"/>
      <c r="G2302" s="450"/>
      <c r="H2302" s="1425"/>
      <c r="I2302" s="449"/>
      <c r="J2302" s="450"/>
      <c r="K2302" s="1425"/>
      <c r="L2302" s="326">
        <f t="shared" si="550"/>
        <v>0</v>
      </c>
      <c r="M2302" s="12" t="str">
        <f t="shared" si="543"/>
        <v/>
      </c>
      <c r="N2302" s="13"/>
    </row>
    <row r="2303" spans="1:14" hidden="1">
      <c r="A2303" s="23">
        <v>80</v>
      </c>
      <c r="B2303" s="292"/>
      <c r="C2303" s="318">
        <v>1062</v>
      </c>
      <c r="D2303" s="319" t="s">
        <v>210</v>
      </c>
      <c r="E2303" s="320">
        <f t="shared" si="549"/>
        <v>0</v>
      </c>
      <c r="F2303" s="454"/>
      <c r="G2303" s="455"/>
      <c r="H2303" s="1428"/>
      <c r="I2303" s="454"/>
      <c r="J2303" s="455"/>
      <c r="K2303" s="1428"/>
      <c r="L2303" s="320">
        <f t="shared" si="550"/>
        <v>0</v>
      </c>
      <c r="M2303" s="12" t="str">
        <f t="shared" si="543"/>
        <v/>
      </c>
      <c r="N2303" s="13"/>
    </row>
    <row r="2304" spans="1:14" hidden="1">
      <c r="A2304" s="23">
        <v>85</v>
      </c>
      <c r="B2304" s="292"/>
      <c r="C2304" s="324">
        <v>1063</v>
      </c>
      <c r="D2304" s="332" t="s">
        <v>801</v>
      </c>
      <c r="E2304" s="326">
        <f t="shared" si="549"/>
        <v>0</v>
      </c>
      <c r="F2304" s="449"/>
      <c r="G2304" s="450"/>
      <c r="H2304" s="1425"/>
      <c r="I2304" s="449"/>
      <c r="J2304" s="450"/>
      <c r="K2304" s="1425"/>
      <c r="L2304" s="326">
        <f t="shared" si="550"/>
        <v>0</v>
      </c>
      <c r="M2304" s="12" t="str">
        <f t="shared" si="543"/>
        <v/>
      </c>
      <c r="N2304" s="13"/>
    </row>
    <row r="2305" spans="1:14" hidden="1">
      <c r="A2305" s="23">
        <v>90</v>
      </c>
      <c r="B2305" s="292"/>
      <c r="C2305" s="333">
        <v>1069</v>
      </c>
      <c r="D2305" s="334" t="s">
        <v>211</v>
      </c>
      <c r="E2305" s="335">
        <f t="shared" si="549"/>
        <v>0</v>
      </c>
      <c r="F2305" s="600"/>
      <c r="G2305" s="601"/>
      <c r="H2305" s="1427"/>
      <c r="I2305" s="600"/>
      <c r="J2305" s="601"/>
      <c r="K2305" s="1427"/>
      <c r="L2305" s="335">
        <f t="shared" si="550"/>
        <v>0</v>
      </c>
      <c r="M2305" s="12" t="str">
        <f t="shared" si="543"/>
        <v/>
      </c>
      <c r="N2305" s="13"/>
    </row>
    <row r="2306" spans="1:14" hidden="1">
      <c r="A2306" s="23">
        <v>90</v>
      </c>
      <c r="B2306" s="278"/>
      <c r="C2306" s="318">
        <v>1091</v>
      </c>
      <c r="D2306" s="331" t="s">
        <v>910</v>
      </c>
      <c r="E2306" s="320">
        <f t="shared" si="549"/>
        <v>0</v>
      </c>
      <c r="F2306" s="454"/>
      <c r="G2306" s="455"/>
      <c r="H2306" s="1428"/>
      <c r="I2306" s="454"/>
      <c r="J2306" s="455"/>
      <c r="K2306" s="1428"/>
      <c r="L2306" s="320">
        <f t="shared" si="550"/>
        <v>0</v>
      </c>
      <c r="M2306" s="12" t="str">
        <f t="shared" si="543"/>
        <v/>
      </c>
      <c r="N2306" s="13"/>
    </row>
    <row r="2307" spans="1:14" hidden="1">
      <c r="A2307" s="22">
        <v>115</v>
      </c>
      <c r="B2307" s="292"/>
      <c r="C2307" s="293">
        <v>1092</v>
      </c>
      <c r="D2307" s="294" t="s">
        <v>305</v>
      </c>
      <c r="E2307" s="295">
        <f t="shared" si="549"/>
        <v>0</v>
      </c>
      <c r="F2307" s="158"/>
      <c r="G2307" s="159"/>
      <c r="H2307" s="1420"/>
      <c r="I2307" s="158"/>
      <c r="J2307" s="159"/>
      <c r="K2307" s="1420"/>
      <c r="L2307" s="295">
        <f t="shared" si="550"/>
        <v>0</v>
      </c>
      <c r="M2307" s="12" t="str">
        <f t="shared" si="543"/>
        <v/>
      </c>
      <c r="N2307" s="13"/>
    </row>
    <row r="2308" spans="1:14" hidden="1">
      <c r="A2308" s="22">
        <v>125</v>
      </c>
      <c r="B2308" s="292"/>
      <c r="C2308" s="285">
        <v>1098</v>
      </c>
      <c r="D2308" s="339" t="s">
        <v>212</v>
      </c>
      <c r="E2308" s="287">
        <f t="shared" si="549"/>
        <v>0</v>
      </c>
      <c r="F2308" s="173"/>
      <c r="G2308" s="174"/>
      <c r="H2308" s="1421"/>
      <c r="I2308" s="173"/>
      <c r="J2308" s="174"/>
      <c r="K2308" s="1421"/>
      <c r="L2308" s="287">
        <f t="shared" si="550"/>
        <v>0</v>
      </c>
      <c r="M2308" s="12" t="str">
        <f t="shared" si="543"/>
        <v/>
      </c>
      <c r="N2308" s="13"/>
    </row>
    <row r="2309" spans="1:14" hidden="1">
      <c r="A2309" s="23">
        <v>130</v>
      </c>
      <c r="B2309" s="272">
        <v>1900</v>
      </c>
      <c r="C2309" s="1856" t="s">
        <v>272</v>
      </c>
      <c r="D2309" s="1857"/>
      <c r="E2309" s="310">
        <f t="shared" ref="E2309:L2309" si="551">SUM(E2310:E2312)</f>
        <v>0</v>
      </c>
      <c r="F2309" s="274">
        <f t="shared" si="551"/>
        <v>0</v>
      </c>
      <c r="G2309" s="275">
        <f t="shared" si="551"/>
        <v>0</v>
      </c>
      <c r="H2309" s="276">
        <f>SUM(H2310:H2312)</f>
        <v>0</v>
      </c>
      <c r="I2309" s="274">
        <f t="shared" si="551"/>
        <v>0</v>
      </c>
      <c r="J2309" s="275">
        <f t="shared" si="551"/>
        <v>0</v>
      </c>
      <c r="K2309" s="276">
        <f t="shared" si="551"/>
        <v>0</v>
      </c>
      <c r="L2309" s="310">
        <f t="shared" si="551"/>
        <v>0</v>
      </c>
      <c r="M2309" s="12" t="str">
        <f t="shared" si="543"/>
        <v/>
      </c>
      <c r="N2309" s="13"/>
    </row>
    <row r="2310" spans="1:14" hidden="1">
      <c r="A2310" s="23">
        <v>135</v>
      </c>
      <c r="B2310" s="292"/>
      <c r="C2310" s="279">
        <v>1901</v>
      </c>
      <c r="D2310" s="340" t="s">
        <v>911</v>
      </c>
      <c r="E2310" s="281">
        <f>F2310+G2310+H2310</f>
        <v>0</v>
      </c>
      <c r="F2310" s="152"/>
      <c r="G2310" s="153"/>
      <c r="H2310" s="1418"/>
      <c r="I2310" s="152"/>
      <c r="J2310" s="153"/>
      <c r="K2310" s="1418"/>
      <c r="L2310" s="281">
        <f>I2310+J2310+K2310</f>
        <v>0</v>
      </c>
      <c r="M2310" s="12" t="str">
        <f t="shared" si="543"/>
        <v/>
      </c>
      <c r="N2310" s="13"/>
    </row>
    <row r="2311" spans="1:14" hidden="1">
      <c r="A2311" s="23">
        <v>140</v>
      </c>
      <c r="B2311" s="341"/>
      <c r="C2311" s="293">
        <v>1981</v>
      </c>
      <c r="D2311" s="342" t="s">
        <v>912</v>
      </c>
      <c r="E2311" s="295">
        <f>F2311+G2311+H2311</f>
        <v>0</v>
      </c>
      <c r="F2311" s="158"/>
      <c r="G2311" s="159"/>
      <c r="H2311" s="1420"/>
      <c r="I2311" s="158"/>
      <c r="J2311" s="159"/>
      <c r="K2311" s="1420"/>
      <c r="L2311" s="295">
        <f>I2311+J2311+K2311</f>
        <v>0</v>
      </c>
      <c r="M2311" s="12" t="str">
        <f t="shared" si="543"/>
        <v/>
      </c>
      <c r="N2311" s="13"/>
    </row>
    <row r="2312" spans="1:14" hidden="1">
      <c r="A2312" s="23">
        <v>145</v>
      </c>
      <c r="B2312" s="292"/>
      <c r="C2312" s="285">
        <v>1991</v>
      </c>
      <c r="D2312" s="343" t="s">
        <v>913</v>
      </c>
      <c r="E2312" s="287">
        <f>F2312+G2312+H2312</f>
        <v>0</v>
      </c>
      <c r="F2312" s="173"/>
      <c r="G2312" s="174"/>
      <c r="H2312" s="1421"/>
      <c r="I2312" s="173"/>
      <c r="J2312" s="174"/>
      <c r="K2312" s="1421"/>
      <c r="L2312" s="287">
        <f>I2312+J2312+K2312</f>
        <v>0</v>
      </c>
      <c r="M2312" s="12" t="str">
        <f t="shared" si="543"/>
        <v/>
      </c>
      <c r="N2312" s="13"/>
    </row>
    <row r="2313" spans="1:14" hidden="1">
      <c r="A2313" s="23">
        <v>150</v>
      </c>
      <c r="B2313" s="272">
        <v>2100</v>
      </c>
      <c r="C2313" s="1856" t="s">
        <v>722</v>
      </c>
      <c r="D2313" s="1857"/>
      <c r="E2313" s="310">
        <f t="shared" ref="E2313:L2313" si="552">SUM(E2314:E2318)</f>
        <v>0</v>
      </c>
      <c r="F2313" s="274">
        <f t="shared" si="552"/>
        <v>0</v>
      </c>
      <c r="G2313" s="275">
        <f t="shared" si="552"/>
        <v>0</v>
      </c>
      <c r="H2313" s="276">
        <f>SUM(H2314:H2318)</f>
        <v>0</v>
      </c>
      <c r="I2313" s="274">
        <f t="shared" si="552"/>
        <v>0</v>
      </c>
      <c r="J2313" s="275">
        <f t="shared" si="552"/>
        <v>0</v>
      </c>
      <c r="K2313" s="276">
        <f t="shared" si="552"/>
        <v>0</v>
      </c>
      <c r="L2313" s="310">
        <f t="shared" si="552"/>
        <v>0</v>
      </c>
      <c r="M2313" s="12" t="str">
        <f t="shared" si="543"/>
        <v/>
      </c>
      <c r="N2313" s="13"/>
    </row>
    <row r="2314" spans="1:14" hidden="1">
      <c r="A2314" s="23">
        <v>155</v>
      </c>
      <c r="B2314" s="292"/>
      <c r="C2314" s="279">
        <v>2110</v>
      </c>
      <c r="D2314" s="344" t="s">
        <v>213</v>
      </c>
      <c r="E2314" s="281">
        <f>F2314+G2314+H2314</f>
        <v>0</v>
      </c>
      <c r="F2314" s="152"/>
      <c r="G2314" s="153"/>
      <c r="H2314" s="1418"/>
      <c r="I2314" s="152"/>
      <c r="J2314" s="153"/>
      <c r="K2314" s="1418"/>
      <c r="L2314" s="281">
        <f>I2314+J2314+K2314</f>
        <v>0</v>
      </c>
      <c r="M2314" s="12" t="str">
        <f t="shared" si="543"/>
        <v/>
      </c>
      <c r="N2314" s="13"/>
    </row>
    <row r="2315" spans="1:14" hidden="1">
      <c r="A2315" s="23">
        <v>160</v>
      </c>
      <c r="B2315" s="341"/>
      <c r="C2315" s="293">
        <v>2120</v>
      </c>
      <c r="D2315" s="300" t="s">
        <v>214</v>
      </c>
      <c r="E2315" s="295">
        <f>F2315+G2315+H2315</f>
        <v>0</v>
      </c>
      <c r="F2315" s="158"/>
      <c r="G2315" s="159"/>
      <c r="H2315" s="1420"/>
      <c r="I2315" s="158"/>
      <c r="J2315" s="159"/>
      <c r="K2315" s="1420"/>
      <c r="L2315" s="295">
        <f>I2315+J2315+K2315</f>
        <v>0</v>
      </c>
      <c r="M2315" s="12" t="str">
        <f t="shared" si="543"/>
        <v/>
      </c>
      <c r="N2315" s="13"/>
    </row>
    <row r="2316" spans="1:14" hidden="1">
      <c r="A2316" s="23">
        <v>165</v>
      </c>
      <c r="B2316" s="341"/>
      <c r="C2316" s="293">
        <v>2125</v>
      </c>
      <c r="D2316" s="300" t="s">
        <v>215</v>
      </c>
      <c r="E2316" s="295">
        <f>F2316+G2316+H2316</f>
        <v>0</v>
      </c>
      <c r="F2316" s="488">
        <v>0</v>
      </c>
      <c r="G2316" s="489">
        <v>0</v>
      </c>
      <c r="H2316" s="160">
        <v>0</v>
      </c>
      <c r="I2316" s="488">
        <v>0</v>
      </c>
      <c r="J2316" s="489">
        <v>0</v>
      </c>
      <c r="K2316" s="160">
        <v>0</v>
      </c>
      <c r="L2316" s="295">
        <f>I2316+J2316+K2316</f>
        <v>0</v>
      </c>
      <c r="M2316" s="12" t="str">
        <f t="shared" si="543"/>
        <v/>
      </c>
      <c r="N2316" s="13"/>
    </row>
    <row r="2317" spans="1:14" hidden="1">
      <c r="A2317" s="23">
        <v>175</v>
      </c>
      <c r="B2317" s="291"/>
      <c r="C2317" s="293">
        <v>2140</v>
      </c>
      <c r="D2317" s="300" t="s">
        <v>216</v>
      </c>
      <c r="E2317" s="295">
        <f>F2317+G2317+H2317</f>
        <v>0</v>
      </c>
      <c r="F2317" s="488">
        <v>0</v>
      </c>
      <c r="G2317" s="489">
        <v>0</v>
      </c>
      <c r="H2317" s="160">
        <v>0</v>
      </c>
      <c r="I2317" s="488">
        <v>0</v>
      </c>
      <c r="J2317" s="489">
        <v>0</v>
      </c>
      <c r="K2317" s="160">
        <v>0</v>
      </c>
      <c r="L2317" s="295">
        <f>I2317+J2317+K2317</f>
        <v>0</v>
      </c>
      <c r="M2317" s="12" t="str">
        <f t="shared" si="543"/>
        <v/>
      </c>
      <c r="N2317" s="13"/>
    </row>
    <row r="2318" spans="1:14" hidden="1">
      <c r="A2318" s="23">
        <v>180</v>
      </c>
      <c r="B2318" s="292"/>
      <c r="C2318" s="285">
        <v>2190</v>
      </c>
      <c r="D2318" s="345" t="s">
        <v>217</v>
      </c>
      <c r="E2318" s="287">
        <f>F2318+G2318+H2318</f>
        <v>0</v>
      </c>
      <c r="F2318" s="173"/>
      <c r="G2318" s="174"/>
      <c r="H2318" s="1421"/>
      <c r="I2318" s="173"/>
      <c r="J2318" s="174"/>
      <c r="K2318" s="1421"/>
      <c r="L2318" s="287">
        <f>I2318+J2318+K2318</f>
        <v>0</v>
      </c>
      <c r="M2318" s="12" t="str">
        <f t="shared" si="543"/>
        <v/>
      </c>
      <c r="N2318" s="13"/>
    </row>
    <row r="2319" spans="1:14" hidden="1">
      <c r="A2319" s="23">
        <v>185</v>
      </c>
      <c r="B2319" s="272">
        <v>2200</v>
      </c>
      <c r="C2319" s="1856" t="s">
        <v>218</v>
      </c>
      <c r="D2319" s="1857"/>
      <c r="E2319" s="310">
        <f t="shared" ref="E2319:L2319" si="553">SUM(E2320:E2321)</f>
        <v>0</v>
      </c>
      <c r="F2319" s="274">
        <f t="shared" si="553"/>
        <v>0</v>
      </c>
      <c r="G2319" s="275">
        <f t="shared" si="553"/>
        <v>0</v>
      </c>
      <c r="H2319" s="276">
        <f>SUM(H2320:H2321)</f>
        <v>0</v>
      </c>
      <c r="I2319" s="274">
        <f t="shared" si="553"/>
        <v>0</v>
      </c>
      <c r="J2319" s="275">
        <f t="shared" si="553"/>
        <v>0</v>
      </c>
      <c r="K2319" s="276">
        <f t="shared" si="553"/>
        <v>0</v>
      </c>
      <c r="L2319" s="310">
        <f t="shared" si="553"/>
        <v>0</v>
      </c>
      <c r="M2319" s="12" t="str">
        <f t="shared" si="543"/>
        <v/>
      </c>
      <c r="N2319" s="13"/>
    </row>
    <row r="2320" spans="1:14" hidden="1">
      <c r="A2320" s="23">
        <v>190</v>
      </c>
      <c r="B2320" s="292"/>
      <c r="C2320" s="279">
        <v>2221</v>
      </c>
      <c r="D2320" s="280" t="s">
        <v>306</v>
      </c>
      <c r="E2320" s="281">
        <f t="shared" ref="E2320:E2325" si="554">F2320+G2320+H2320</f>
        <v>0</v>
      </c>
      <c r="F2320" s="152"/>
      <c r="G2320" s="153"/>
      <c r="H2320" s="1418"/>
      <c r="I2320" s="152"/>
      <c r="J2320" s="153"/>
      <c r="K2320" s="1418"/>
      <c r="L2320" s="281">
        <f t="shared" ref="L2320:L2325" si="555">I2320+J2320+K2320</f>
        <v>0</v>
      </c>
      <c r="M2320" s="12" t="str">
        <f t="shared" si="543"/>
        <v/>
      </c>
      <c r="N2320" s="13"/>
    </row>
    <row r="2321" spans="1:14" hidden="1">
      <c r="A2321" s="23">
        <v>200</v>
      </c>
      <c r="B2321" s="292"/>
      <c r="C2321" s="285">
        <v>2224</v>
      </c>
      <c r="D2321" s="286" t="s">
        <v>219</v>
      </c>
      <c r="E2321" s="287">
        <f t="shared" si="554"/>
        <v>0</v>
      </c>
      <c r="F2321" s="173"/>
      <c r="G2321" s="174"/>
      <c r="H2321" s="1421"/>
      <c r="I2321" s="173"/>
      <c r="J2321" s="174"/>
      <c r="K2321" s="1421"/>
      <c r="L2321" s="287">
        <f t="shared" si="555"/>
        <v>0</v>
      </c>
      <c r="M2321" s="12" t="str">
        <f t="shared" si="543"/>
        <v/>
      </c>
      <c r="N2321" s="13"/>
    </row>
    <row r="2322" spans="1:14" hidden="1">
      <c r="A2322" s="23">
        <v>200</v>
      </c>
      <c r="B2322" s="272">
        <v>2500</v>
      </c>
      <c r="C2322" s="1856" t="s">
        <v>220</v>
      </c>
      <c r="D2322" s="1857"/>
      <c r="E2322" s="310">
        <f t="shared" si="554"/>
        <v>0</v>
      </c>
      <c r="F2322" s="1422"/>
      <c r="G2322" s="1423"/>
      <c r="H2322" s="1424"/>
      <c r="I2322" s="1422"/>
      <c r="J2322" s="1423"/>
      <c r="K2322" s="1424"/>
      <c r="L2322" s="310">
        <f t="shared" si="555"/>
        <v>0</v>
      </c>
      <c r="M2322" s="12" t="str">
        <f t="shared" si="543"/>
        <v/>
      </c>
      <c r="N2322" s="13"/>
    </row>
    <row r="2323" spans="1:14" hidden="1">
      <c r="A2323" s="23">
        <v>205</v>
      </c>
      <c r="B2323" s="272">
        <v>2600</v>
      </c>
      <c r="C2323" s="1862" t="s">
        <v>221</v>
      </c>
      <c r="D2323" s="1863"/>
      <c r="E2323" s="310">
        <f t="shared" si="554"/>
        <v>0</v>
      </c>
      <c r="F2323" s="1422"/>
      <c r="G2323" s="1423"/>
      <c r="H2323" s="1424"/>
      <c r="I2323" s="1422"/>
      <c r="J2323" s="1423"/>
      <c r="K2323" s="1424"/>
      <c r="L2323" s="310">
        <f t="shared" si="555"/>
        <v>0</v>
      </c>
      <c r="M2323" s="12" t="str">
        <f t="shared" si="543"/>
        <v/>
      </c>
      <c r="N2323" s="13"/>
    </row>
    <row r="2324" spans="1:14" hidden="1">
      <c r="A2324" s="23">
        <v>210</v>
      </c>
      <c r="B2324" s="272">
        <v>2700</v>
      </c>
      <c r="C2324" s="1862" t="s">
        <v>222</v>
      </c>
      <c r="D2324" s="1863"/>
      <c r="E2324" s="310">
        <f t="shared" si="554"/>
        <v>0</v>
      </c>
      <c r="F2324" s="1422"/>
      <c r="G2324" s="1423"/>
      <c r="H2324" s="1424"/>
      <c r="I2324" s="1422"/>
      <c r="J2324" s="1423"/>
      <c r="K2324" s="1424"/>
      <c r="L2324" s="310">
        <f t="shared" si="555"/>
        <v>0</v>
      </c>
      <c r="M2324" s="12" t="str">
        <f t="shared" si="543"/>
        <v/>
      </c>
      <c r="N2324" s="13"/>
    </row>
    <row r="2325" spans="1:14" ht="36" hidden="1" customHeight="1">
      <c r="A2325" s="23">
        <v>215</v>
      </c>
      <c r="B2325" s="272">
        <v>2800</v>
      </c>
      <c r="C2325" s="1862" t="s">
        <v>1660</v>
      </c>
      <c r="D2325" s="1863"/>
      <c r="E2325" s="310">
        <f t="shared" si="554"/>
        <v>0</v>
      </c>
      <c r="F2325" s="1422"/>
      <c r="G2325" s="1423"/>
      <c r="H2325" s="1424"/>
      <c r="I2325" s="1422"/>
      <c r="J2325" s="1423"/>
      <c r="K2325" s="1424"/>
      <c r="L2325" s="310">
        <f t="shared" si="555"/>
        <v>0</v>
      </c>
      <c r="M2325" s="12" t="str">
        <f t="shared" si="543"/>
        <v/>
      </c>
      <c r="N2325" s="13"/>
    </row>
    <row r="2326" spans="1:14" hidden="1">
      <c r="A2326" s="22">
        <v>220</v>
      </c>
      <c r="B2326" s="272">
        <v>2900</v>
      </c>
      <c r="C2326" s="1856" t="s">
        <v>223</v>
      </c>
      <c r="D2326" s="1857"/>
      <c r="E2326" s="310">
        <f>SUM(E2327:E2334)</f>
        <v>0</v>
      </c>
      <c r="F2326" s="274">
        <f>SUM(F2327:F2334)</f>
        <v>0</v>
      </c>
      <c r="G2326" s="274">
        <f t="shared" ref="G2326:L2326" si="556">SUM(G2327:G2334)</f>
        <v>0</v>
      </c>
      <c r="H2326" s="274">
        <f t="shared" si="556"/>
        <v>0</v>
      </c>
      <c r="I2326" s="274">
        <f t="shared" si="556"/>
        <v>0</v>
      </c>
      <c r="J2326" s="274">
        <f t="shared" si="556"/>
        <v>0</v>
      </c>
      <c r="K2326" s="274">
        <f t="shared" si="556"/>
        <v>0</v>
      </c>
      <c r="L2326" s="274">
        <f t="shared" si="556"/>
        <v>0</v>
      </c>
      <c r="M2326" s="12" t="str">
        <f t="shared" si="543"/>
        <v/>
      </c>
      <c r="N2326" s="13"/>
    </row>
    <row r="2327" spans="1:14" hidden="1">
      <c r="A2327" s="23">
        <v>225</v>
      </c>
      <c r="B2327" s="346"/>
      <c r="C2327" s="279">
        <v>2910</v>
      </c>
      <c r="D2327" s="347" t="s">
        <v>2048</v>
      </c>
      <c r="E2327" s="281">
        <f>F2327+G2327+H2327</f>
        <v>0</v>
      </c>
      <c r="F2327" s="152"/>
      <c r="G2327" s="153"/>
      <c r="H2327" s="1418"/>
      <c r="I2327" s="152"/>
      <c r="J2327" s="153"/>
      <c r="K2327" s="1418"/>
      <c r="L2327" s="281">
        <f>I2327+J2327+K2327</f>
        <v>0</v>
      </c>
      <c r="M2327" s="12" t="str">
        <f t="shared" si="543"/>
        <v/>
      </c>
      <c r="N2327" s="13"/>
    </row>
    <row r="2328" spans="1:14" hidden="1">
      <c r="A2328" s="23">
        <v>230</v>
      </c>
      <c r="B2328" s="346"/>
      <c r="C2328" s="279">
        <v>2920</v>
      </c>
      <c r="D2328" s="347" t="s">
        <v>224</v>
      </c>
      <c r="E2328" s="281">
        <f t="shared" ref="E2328:E2334" si="557">F2328+G2328+H2328</f>
        <v>0</v>
      </c>
      <c r="F2328" s="152"/>
      <c r="G2328" s="153"/>
      <c r="H2328" s="1418"/>
      <c r="I2328" s="152"/>
      <c r="J2328" s="153"/>
      <c r="K2328" s="1418"/>
      <c r="L2328" s="281">
        <f t="shared" ref="L2328:L2334" si="558">I2328+J2328+K2328</f>
        <v>0</v>
      </c>
      <c r="M2328" s="12" t="str">
        <f t="shared" si="543"/>
        <v/>
      </c>
      <c r="N2328" s="13"/>
    </row>
    <row r="2329" spans="1:14" ht="31.5" hidden="1">
      <c r="A2329" s="23">
        <v>245</v>
      </c>
      <c r="B2329" s="346"/>
      <c r="C2329" s="324">
        <v>2969</v>
      </c>
      <c r="D2329" s="348" t="s">
        <v>225</v>
      </c>
      <c r="E2329" s="326">
        <f t="shared" si="557"/>
        <v>0</v>
      </c>
      <c r="F2329" s="449"/>
      <c r="G2329" s="450"/>
      <c r="H2329" s="1425"/>
      <c r="I2329" s="449"/>
      <c r="J2329" s="450"/>
      <c r="K2329" s="1425"/>
      <c r="L2329" s="326">
        <f t="shared" si="558"/>
        <v>0</v>
      </c>
      <c r="M2329" s="12" t="str">
        <f t="shared" si="543"/>
        <v/>
      </c>
      <c r="N2329" s="13"/>
    </row>
    <row r="2330" spans="1:14" ht="31.5" hidden="1">
      <c r="A2330" s="22">
        <v>220</v>
      </c>
      <c r="B2330" s="346"/>
      <c r="C2330" s="349">
        <v>2970</v>
      </c>
      <c r="D2330" s="350" t="s">
        <v>226</v>
      </c>
      <c r="E2330" s="351">
        <f t="shared" si="557"/>
        <v>0</v>
      </c>
      <c r="F2330" s="636"/>
      <c r="G2330" s="637"/>
      <c r="H2330" s="1426"/>
      <c r="I2330" s="636"/>
      <c r="J2330" s="637"/>
      <c r="K2330" s="1426"/>
      <c r="L2330" s="351">
        <f t="shared" si="558"/>
        <v>0</v>
      </c>
      <c r="M2330" s="12" t="str">
        <f t="shared" si="543"/>
        <v/>
      </c>
      <c r="N2330" s="13"/>
    </row>
    <row r="2331" spans="1:14" hidden="1">
      <c r="A2331" s="23">
        <v>225</v>
      </c>
      <c r="B2331" s="346"/>
      <c r="C2331" s="333">
        <v>2989</v>
      </c>
      <c r="D2331" s="355" t="s">
        <v>227</v>
      </c>
      <c r="E2331" s="335">
        <f t="shared" si="557"/>
        <v>0</v>
      </c>
      <c r="F2331" s="600"/>
      <c r="G2331" s="601"/>
      <c r="H2331" s="1427"/>
      <c r="I2331" s="600"/>
      <c r="J2331" s="601"/>
      <c r="K2331" s="1427"/>
      <c r="L2331" s="335">
        <f t="shared" si="558"/>
        <v>0</v>
      </c>
      <c r="M2331" s="12" t="str">
        <f t="shared" si="543"/>
        <v/>
      </c>
      <c r="N2331" s="13"/>
    </row>
    <row r="2332" spans="1:14" hidden="1">
      <c r="A2332" s="23">
        <v>230</v>
      </c>
      <c r="B2332" s="292"/>
      <c r="C2332" s="318">
        <v>2990</v>
      </c>
      <c r="D2332" s="356" t="s">
        <v>2067</v>
      </c>
      <c r="E2332" s="320">
        <f>F2332+G2332+H2332</f>
        <v>0</v>
      </c>
      <c r="F2332" s="454"/>
      <c r="G2332" s="455"/>
      <c r="H2332" s="1428"/>
      <c r="I2332" s="454"/>
      <c r="J2332" s="455"/>
      <c r="K2332" s="1428"/>
      <c r="L2332" s="320">
        <f>I2332+J2332+K2332</f>
        <v>0</v>
      </c>
      <c r="M2332" s="12" t="str">
        <f t="shared" si="543"/>
        <v/>
      </c>
      <c r="N2332" s="13"/>
    </row>
    <row r="2333" spans="1:14" hidden="1">
      <c r="A2333" s="23">
        <v>235</v>
      </c>
      <c r="B2333" s="292"/>
      <c r="C2333" s="318">
        <v>2991</v>
      </c>
      <c r="D2333" s="356" t="s">
        <v>228</v>
      </c>
      <c r="E2333" s="320">
        <f t="shared" si="557"/>
        <v>0</v>
      </c>
      <c r="F2333" s="454"/>
      <c r="G2333" s="455"/>
      <c r="H2333" s="1428"/>
      <c r="I2333" s="454"/>
      <c r="J2333" s="455"/>
      <c r="K2333" s="1428"/>
      <c r="L2333" s="320">
        <f t="shared" si="558"/>
        <v>0</v>
      </c>
      <c r="M2333" s="12" t="str">
        <f t="shared" si="543"/>
        <v/>
      </c>
      <c r="N2333" s="13"/>
    </row>
    <row r="2334" spans="1:14" hidden="1">
      <c r="A2334" s="23">
        <v>240</v>
      </c>
      <c r="B2334" s="292"/>
      <c r="C2334" s="285">
        <v>2992</v>
      </c>
      <c r="D2334" s="357" t="s">
        <v>229</v>
      </c>
      <c r="E2334" s="287">
        <f t="shared" si="557"/>
        <v>0</v>
      </c>
      <c r="F2334" s="173"/>
      <c r="G2334" s="174"/>
      <c r="H2334" s="1421"/>
      <c r="I2334" s="173"/>
      <c r="J2334" s="174"/>
      <c r="K2334" s="1421"/>
      <c r="L2334" s="287">
        <f t="shared" si="558"/>
        <v>0</v>
      </c>
      <c r="M2334" s="12" t="str">
        <f t="shared" si="543"/>
        <v/>
      </c>
      <c r="N2334" s="13"/>
    </row>
    <row r="2335" spans="1:14" hidden="1">
      <c r="A2335" s="23">
        <v>245</v>
      </c>
      <c r="B2335" s="272">
        <v>3300</v>
      </c>
      <c r="C2335" s="358" t="s">
        <v>2098</v>
      </c>
      <c r="D2335" s="1773"/>
      <c r="E2335" s="310">
        <f t="shared" ref="E2335:L2335" si="559">SUM(E2336:E2340)</f>
        <v>0</v>
      </c>
      <c r="F2335" s="274">
        <f t="shared" si="559"/>
        <v>0</v>
      </c>
      <c r="G2335" s="275">
        <f t="shared" si="559"/>
        <v>0</v>
      </c>
      <c r="H2335" s="276">
        <f t="shared" si="559"/>
        <v>0</v>
      </c>
      <c r="I2335" s="274">
        <f t="shared" si="559"/>
        <v>0</v>
      </c>
      <c r="J2335" s="275">
        <f t="shared" si="559"/>
        <v>0</v>
      </c>
      <c r="K2335" s="276">
        <f t="shared" si="559"/>
        <v>0</v>
      </c>
      <c r="L2335" s="310">
        <f t="shared" si="559"/>
        <v>0</v>
      </c>
      <c r="M2335" s="12" t="str">
        <f t="shared" si="543"/>
        <v/>
      </c>
      <c r="N2335" s="13"/>
    </row>
    <row r="2336" spans="1:14" hidden="1">
      <c r="A2336" s="22">
        <v>250</v>
      </c>
      <c r="B2336" s="291"/>
      <c r="C2336" s="279">
        <v>3301</v>
      </c>
      <c r="D2336" s="359" t="s">
        <v>230</v>
      </c>
      <c r="E2336" s="281">
        <f t="shared" ref="E2336:E2343" si="560">F2336+G2336+H2336</f>
        <v>0</v>
      </c>
      <c r="F2336" s="486">
        <v>0</v>
      </c>
      <c r="G2336" s="487">
        <v>0</v>
      </c>
      <c r="H2336" s="154">
        <v>0</v>
      </c>
      <c r="I2336" s="486">
        <v>0</v>
      </c>
      <c r="J2336" s="487">
        <v>0</v>
      </c>
      <c r="K2336" s="154">
        <v>0</v>
      </c>
      <c r="L2336" s="281">
        <f t="shared" ref="L2336:L2343" si="561">I2336+J2336+K2336</f>
        <v>0</v>
      </c>
      <c r="M2336" s="12" t="str">
        <f t="shared" si="543"/>
        <v/>
      </c>
      <c r="N2336" s="13"/>
    </row>
    <row r="2337" spans="1:14" hidden="1">
      <c r="A2337" s="23">
        <v>255</v>
      </c>
      <c r="B2337" s="291"/>
      <c r="C2337" s="293">
        <v>3302</v>
      </c>
      <c r="D2337" s="360" t="s">
        <v>715</v>
      </c>
      <c r="E2337" s="295">
        <f t="shared" si="560"/>
        <v>0</v>
      </c>
      <c r="F2337" s="488">
        <v>0</v>
      </c>
      <c r="G2337" s="489">
        <v>0</v>
      </c>
      <c r="H2337" s="160">
        <v>0</v>
      </c>
      <c r="I2337" s="488">
        <v>0</v>
      </c>
      <c r="J2337" s="489">
        <v>0</v>
      </c>
      <c r="K2337" s="160">
        <v>0</v>
      </c>
      <c r="L2337" s="295">
        <f t="shared" si="561"/>
        <v>0</v>
      </c>
      <c r="M2337" s="12" t="str">
        <f t="shared" si="543"/>
        <v/>
      </c>
      <c r="N2337" s="13"/>
    </row>
    <row r="2338" spans="1:14" hidden="1">
      <c r="A2338" s="23">
        <v>265</v>
      </c>
      <c r="B2338" s="291"/>
      <c r="C2338" s="293">
        <v>3303</v>
      </c>
      <c r="D2338" s="360" t="s">
        <v>231</v>
      </c>
      <c r="E2338" s="295">
        <f t="shared" si="560"/>
        <v>0</v>
      </c>
      <c r="F2338" s="488">
        <v>0</v>
      </c>
      <c r="G2338" s="489">
        <v>0</v>
      </c>
      <c r="H2338" s="160">
        <v>0</v>
      </c>
      <c r="I2338" s="488">
        <v>0</v>
      </c>
      <c r="J2338" s="489">
        <v>0</v>
      </c>
      <c r="K2338" s="160">
        <v>0</v>
      </c>
      <c r="L2338" s="295">
        <f t="shared" si="561"/>
        <v>0</v>
      </c>
      <c r="M2338" s="12" t="str">
        <f t="shared" si="543"/>
        <v/>
      </c>
      <c r="N2338" s="13"/>
    </row>
    <row r="2339" spans="1:14" hidden="1">
      <c r="A2339" s="22">
        <v>270</v>
      </c>
      <c r="B2339" s="291"/>
      <c r="C2339" s="293">
        <v>3304</v>
      </c>
      <c r="D2339" s="360" t="s">
        <v>232</v>
      </c>
      <c r="E2339" s="295">
        <f t="shared" si="560"/>
        <v>0</v>
      </c>
      <c r="F2339" s="488">
        <v>0</v>
      </c>
      <c r="G2339" s="489">
        <v>0</v>
      </c>
      <c r="H2339" s="160">
        <v>0</v>
      </c>
      <c r="I2339" s="488">
        <v>0</v>
      </c>
      <c r="J2339" s="489">
        <v>0</v>
      </c>
      <c r="K2339" s="160">
        <v>0</v>
      </c>
      <c r="L2339" s="295">
        <f t="shared" si="561"/>
        <v>0</v>
      </c>
      <c r="M2339" s="12" t="str">
        <f t="shared" si="543"/>
        <v/>
      </c>
      <c r="N2339" s="13"/>
    </row>
    <row r="2340" spans="1:14" ht="31.5" hidden="1">
      <c r="A2340" s="22">
        <v>290</v>
      </c>
      <c r="B2340" s="291"/>
      <c r="C2340" s="285">
        <v>3306</v>
      </c>
      <c r="D2340" s="361" t="s">
        <v>1657</v>
      </c>
      <c r="E2340" s="287">
        <f t="shared" si="560"/>
        <v>0</v>
      </c>
      <c r="F2340" s="490">
        <v>0</v>
      </c>
      <c r="G2340" s="491">
        <v>0</v>
      </c>
      <c r="H2340" s="175">
        <v>0</v>
      </c>
      <c r="I2340" s="490">
        <v>0</v>
      </c>
      <c r="J2340" s="491">
        <v>0</v>
      </c>
      <c r="K2340" s="175">
        <v>0</v>
      </c>
      <c r="L2340" s="287">
        <f t="shared" si="561"/>
        <v>0</v>
      </c>
      <c r="M2340" s="12" t="str">
        <f t="shared" si="543"/>
        <v/>
      </c>
      <c r="N2340" s="13"/>
    </row>
    <row r="2341" spans="1:14" hidden="1">
      <c r="A2341" s="39">
        <v>320</v>
      </c>
      <c r="B2341" s="272">
        <v>3900</v>
      </c>
      <c r="C2341" s="1856" t="s">
        <v>233</v>
      </c>
      <c r="D2341" s="1857"/>
      <c r="E2341" s="310">
        <f t="shared" si="560"/>
        <v>0</v>
      </c>
      <c r="F2341" s="1471">
        <v>0</v>
      </c>
      <c r="G2341" s="1472">
        <v>0</v>
      </c>
      <c r="H2341" s="1473">
        <v>0</v>
      </c>
      <c r="I2341" s="1471">
        <v>0</v>
      </c>
      <c r="J2341" s="1472">
        <v>0</v>
      </c>
      <c r="K2341" s="1473">
        <v>0</v>
      </c>
      <c r="L2341" s="310">
        <f t="shared" si="561"/>
        <v>0</v>
      </c>
      <c r="M2341" s="12" t="str">
        <f t="shared" ref="M2341:M2387" si="562">(IF($E2341&lt;&gt;0,$M$2,IF($L2341&lt;&gt;0,$M$2,"")))</f>
        <v/>
      </c>
      <c r="N2341" s="13"/>
    </row>
    <row r="2342" spans="1:14" hidden="1">
      <c r="A2342" s="22">
        <v>330</v>
      </c>
      <c r="B2342" s="272">
        <v>4000</v>
      </c>
      <c r="C2342" s="1856" t="s">
        <v>234</v>
      </c>
      <c r="D2342" s="1857"/>
      <c r="E2342" s="310">
        <f t="shared" si="560"/>
        <v>0</v>
      </c>
      <c r="F2342" s="1422"/>
      <c r="G2342" s="1423"/>
      <c r="H2342" s="1424"/>
      <c r="I2342" s="1422"/>
      <c r="J2342" s="1423"/>
      <c r="K2342" s="1424"/>
      <c r="L2342" s="310">
        <f t="shared" si="561"/>
        <v>0</v>
      </c>
      <c r="M2342" s="12" t="str">
        <f t="shared" si="562"/>
        <v/>
      </c>
      <c r="N2342" s="13"/>
    </row>
    <row r="2343" spans="1:14" hidden="1">
      <c r="A2343" s="22">
        <v>350</v>
      </c>
      <c r="B2343" s="272">
        <v>4100</v>
      </c>
      <c r="C2343" s="1856" t="s">
        <v>235</v>
      </c>
      <c r="D2343" s="1857"/>
      <c r="E2343" s="310">
        <f t="shared" si="560"/>
        <v>0</v>
      </c>
      <c r="F2343" s="1472">
        <v>0</v>
      </c>
      <c r="G2343" s="1472">
        <v>0</v>
      </c>
      <c r="H2343" s="1473">
        <v>0</v>
      </c>
      <c r="I2343" s="1771">
        <v>0</v>
      </c>
      <c r="J2343" s="1472">
        <v>0</v>
      </c>
      <c r="K2343" s="1472">
        <v>0</v>
      </c>
      <c r="L2343" s="310">
        <f t="shared" si="561"/>
        <v>0</v>
      </c>
      <c r="M2343" s="12" t="str">
        <f t="shared" si="562"/>
        <v/>
      </c>
      <c r="N2343" s="13"/>
    </row>
    <row r="2344" spans="1:14" hidden="1">
      <c r="A2344" s="23">
        <v>355</v>
      </c>
      <c r="B2344" s="272">
        <v>4200</v>
      </c>
      <c r="C2344" s="1856" t="s">
        <v>236</v>
      </c>
      <c r="D2344" s="1857"/>
      <c r="E2344" s="310">
        <f t="shared" ref="E2344:L2344" si="563">SUM(E2345:E2350)</f>
        <v>0</v>
      </c>
      <c r="F2344" s="274">
        <f t="shared" si="563"/>
        <v>0</v>
      </c>
      <c r="G2344" s="275">
        <f t="shared" si="563"/>
        <v>0</v>
      </c>
      <c r="H2344" s="276">
        <f>SUM(H2345:H2350)</f>
        <v>0</v>
      </c>
      <c r="I2344" s="274">
        <f t="shared" si="563"/>
        <v>0</v>
      </c>
      <c r="J2344" s="275">
        <f t="shared" si="563"/>
        <v>0</v>
      </c>
      <c r="K2344" s="276">
        <f t="shared" si="563"/>
        <v>0</v>
      </c>
      <c r="L2344" s="310">
        <f t="shared" si="563"/>
        <v>0</v>
      </c>
      <c r="M2344" s="12" t="str">
        <f t="shared" si="562"/>
        <v/>
      </c>
      <c r="N2344" s="13"/>
    </row>
    <row r="2345" spans="1:14" hidden="1">
      <c r="A2345" s="23">
        <v>355</v>
      </c>
      <c r="B2345" s="362"/>
      <c r="C2345" s="279">
        <v>4201</v>
      </c>
      <c r="D2345" s="280" t="s">
        <v>237</v>
      </c>
      <c r="E2345" s="281">
        <f t="shared" ref="E2345:E2350" si="564">F2345+G2345+H2345</f>
        <v>0</v>
      </c>
      <c r="F2345" s="152"/>
      <c r="G2345" s="153"/>
      <c r="H2345" s="1418"/>
      <c r="I2345" s="152"/>
      <c r="J2345" s="153"/>
      <c r="K2345" s="1418"/>
      <c r="L2345" s="281">
        <f t="shared" ref="L2345:L2350" si="565">I2345+J2345+K2345</f>
        <v>0</v>
      </c>
      <c r="M2345" s="12" t="str">
        <f t="shared" si="562"/>
        <v/>
      </c>
      <c r="N2345" s="13"/>
    </row>
    <row r="2346" spans="1:14" hidden="1">
      <c r="A2346" s="23">
        <v>375</v>
      </c>
      <c r="B2346" s="362"/>
      <c r="C2346" s="293">
        <v>4202</v>
      </c>
      <c r="D2346" s="363" t="s">
        <v>238</v>
      </c>
      <c r="E2346" s="295">
        <f t="shared" si="564"/>
        <v>0</v>
      </c>
      <c r="F2346" s="158"/>
      <c r="G2346" s="159"/>
      <c r="H2346" s="1420"/>
      <c r="I2346" s="158"/>
      <c r="J2346" s="159"/>
      <c r="K2346" s="1420"/>
      <c r="L2346" s="295">
        <f t="shared" si="565"/>
        <v>0</v>
      </c>
      <c r="M2346" s="12" t="str">
        <f t="shared" si="562"/>
        <v/>
      </c>
      <c r="N2346" s="13"/>
    </row>
    <row r="2347" spans="1:14" hidden="1">
      <c r="A2347" s="23">
        <v>380</v>
      </c>
      <c r="B2347" s="362"/>
      <c r="C2347" s="293">
        <v>4214</v>
      </c>
      <c r="D2347" s="363" t="s">
        <v>239</v>
      </c>
      <c r="E2347" s="295">
        <f t="shared" si="564"/>
        <v>0</v>
      </c>
      <c r="F2347" s="158"/>
      <c r="G2347" s="159"/>
      <c r="H2347" s="1420"/>
      <c r="I2347" s="158"/>
      <c r="J2347" s="159"/>
      <c r="K2347" s="1420"/>
      <c r="L2347" s="295">
        <f t="shared" si="565"/>
        <v>0</v>
      </c>
      <c r="M2347" s="12" t="str">
        <f t="shared" si="562"/>
        <v/>
      </c>
      <c r="N2347" s="13"/>
    </row>
    <row r="2348" spans="1:14" hidden="1">
      <c r="A2348" s="23">
        <v>385</v>
      </c>
      <c r="B2348" s="362"/>
      <c r="C2348" s="293">
        <v>4217</v>
      </c>
      <c r="D2348" s="363" t="s">
        <v>240</v>
      </c>
      <c r="E2348" s="295">
        <f t="shared" si="564"/>
        <v>0</v>
      </c>
      <c r="F2348" s="158"/>
      <c r="G2348" s="159"/>
      <c r="H2348" s="1420"/>
      <c r="I2348" s="158"/>
      <c r="J2348" s="159"/>
      <c r="K2348" s="1420"/>
      <c r="L2348" s="295">
        <f t="shared" si="565"/>
        <v>0</v>
      </c>
      <c r="M2348" s="12" t="str">
        <f t="shared" si="562"/>
        <v/>
      </c>
      <c r="N2348" s="13"/>
    </row>
    <row r="2349" spans="1:14" hidden="1">
      <c r="A2349" s="23">
        <v>390</v>
      </c>
      <c r="B2349" s="362"/>
      <c r="C2349" s="293">
        <v>4218</v>
      </c>
      <c r="D2349" s="294" t="s">
        <v>241</v>
      </c>
      <c r="E2349" s="295">
        <f t="shared" si="564"/>
        <v>0</v>
      </c>
      <c r="F2349" s="158"/>
      <c r="G2349" s="159"/>
      <c r="H2349" s="1420"/>
      <c r="I2349" s="158"/>
      <c r="J2349" s="159"/>
      <c r="K2349" s="1420"/>
      <c r="L2349" s="295">
        <f t="shared" si="565"/>
        <v>0</v>
      </c>
      <c r="M2349" s="12" t="str">
        <f t="shared" si="562"/>
        <v/>
      </c>
      <c r="N2349" s="13"/>
    </row>
    <row r="2350" spans="1:14" hidden="1">
      <c r="A2350" s="23">
        <v>390</v>
      </c>
      <c r="B2350" s="362"/>
      <c r="C2350" s="285">
        <v>4219</v>
      </c>
      <c r="D2350" s="343" t="s">
        <v>242</v>
      </c>
      <c r="E2350" s="287">
        <f t="shared" si="564"/>
        <v>0</v>
      </c>
      <c r="F2350" s="173"/>
      <c r="G2350" s="174"/>
      <c r="H2350" s="1421"/>
      <c r="I2350" s="173"/>
      <c r="J2350" s="174"/>
      <c r="K2350" s="1421"/>
      <c r="L2350" s="287">
        <f t="shared" si="565"/>
        <v>0</v>
      </c>
      <c r="M2350" s="12" t="str">
        <f t="shared" si="562"/>
        <v/>
      </c>
      <c r="N2350" s="13"/>
    </row>
    <row r="2351" spans="1:14" hidden="1">
      <c r="A2351" s="23">
        <v>395</v>
      </c>
      <c r="B2351" s="272">
        <v>4300</v>
      </c>
      <c r="C2351" s="1856" t="s">
        <v>1661</v>
      </c>
      <c r="D2351" s="1857"/>
      <c r="E2351" s="310">
        <f t="shared" ref="E2351:L2351" si="566">SUM(E2352:E2354)</f>
        <v>0</v>
      </c>
      <c r="F2351" s="274">
        <f t="shared" si="566"/>
        <v>0</v>
      </c>
      <c r="G2351" s="275">
        <f t="shared" si="566"/>
        <v>0</v>
      </c>
      <c r="H2351" s="276">
        <f>SUM(H2352:H2354)</f>
        <v>0</v>
      </c>
      <c r="I2351" s="274">
        <f t="shared" si="566"/>
        <v>0</v>
      </c>
      <c r="J2351" s="275">
        <f t="shared" si="566"/>
        <v>0</v>
      </c>
      <c r="K2351" s="276">
        <f t="shared" si="566"/>
        <v>0</v>
      </c>
      <c r="L2351" s="310">
        <f t="shared" si="566"/>
        <v>0</v>
      </c>
      <c r="M2351" s="12" t="str">
        <f t="shared" si="562"/>
        <v/>
      </c>
      <c r="N2351" s="13"/>
    </row>
    <row r="2352" spans="1:14" hidden="1">
      <c r="A2352" s="18">
        <v>397</v>
      </c>
      <c r="B2352" s="362"/>
      <c r="C2352" s="279">
        <v>4301</v>
      </c>
      <c r="D2352" s="311" t="s">
        <v>243</v>
      </c>
      <c r="E2352" s="281">
        <f t="shared" ref="E2352:E2357" si="567">F2352+G2352+H2352</f>
        <v>0</v>
      </c>
      <c r="F2352" s="152"/>
      <c r="G2352" s="153"/>
      <c r="H2352" s="1418"/>
      <c r="I2352" s="152"/>
      <c r="J2352" s="153"/>
      <c r="K2352" s="1418"/>
      <c r="L2352" s="281">
        <f t="shared" ref="L2352:L2357" si="568">I2352+J2352+K2352</f>
        <v>0</v>
      </c>
      <c r="M2352" s="12" t="str">
        <f t="shared" si="562"/>
        <v/>
      </c>
      <c r="N2352" s="13"/>
    </row>
    <row r="2353" spans="1:14" hidden="1">
      <c r="A2353" s="14">
        <v>398</v>
      </c>
      <c r="B2353" s="362"/>
      <c r="C2353" s="293">
        <v>4302</v>
      </c>
      <c r="D2353" s="363" t="s">
        <v>244</v>
      </c>
      <c r="E2353" s="295">
        <f t="shared" si="567"/>
        <v>0</v>
      </c>
      <c r="F2353" s="158"/>
      <c r="G2353" s="159"/>
      <c r="H2353" s="1420"/>
      <c r="I2353" s="158"/>
      <c r="J2353" s="159"/>
      <c r="K2353" s="1420"/>
      <c r="L2353" s="295">
        <f t="shared" si="568"/>
        <v>0</v>
      </c>
      <c r="M2353" s="12" t="str">
        <f t="shared" si="562"/>
        <v/>
      </c>
      <c r="N2353" s="13"/>
    </row>
    <row r="2354" spans="1:14" hidden="1">
      <c r="A2354" s="14">
        <v>399</v>
      </c>
      <c r="B2354" s="362"/>
      <c r="C2354" s="285">
        <v>4309</v>
      </c>
      <c r="D2354" s="301" t="s">
        <v>245</v>
      </c>
      <c r="E2354" s="287">
        <f t="shared" si="567"/>
        <v>0</v>
      </c>
      <c r="F2354" s="173"/>
      <c r="G2354" s="174"/>
      <c r="H2354" s="1421"/>
      <c r="I2354" s="173"/>
      <c r="J2354" s="174"/>
      <c r="K2354" s="1421"/>
      <c r="L2354" s="287">
        <f t="shared" si="568"/>
        <v>0</v>
      </c>
      <c r="M2354" s="12" t="str">
        <f t="shared" si="562"/>
        <v/>
      </c>
      <c r="N2354" s="13"/>
    </row>
    <row r="2355" spans="1:14" hidden="1">
      <c r="A2355" s="14">
        <v>400</v>
      </c>
      <c r="B2355" s="272">
        <v>4400</v>
      </c>
      <c r="C2355" s="1856" t="s">
        <v>1658</v>
      </c>
      <c r="D2355" s="1857"/>
      <c r="E2355" s="310">
        <f t="shared" si="567"/>
        <v>0</v>
      </c>
      <c r="F2355" s="1422"/>
      <c r="G2355" s="1423"/>
      <c r="H2355" s="1424"/>
      <c r="I2355" s="1422"/>
      <c r="J2355" s="1423"/>
      <c r="K2355" s="1424"/>
      <c r="L2355" s="310">
        <f t="shared" si="568"/>
        <v>0</v>
      </c>
      <c r="M2355" s="12" t="str">
        <f t="shared" si="562"/>
        <v/>
      </c>
      <c r="N2355" s="13"/>
    </row>
    <row r="2356" spans="1:14" hidden="1">
      <c r="A2356" s="14">
        <v>401</v>
      </c>
      <c r="B2356" s="272">
        <v>4500</v>
      </c>
      <c r="C2356" s="1856" t="s">
        <v>1659</v>
      </c>
      <c r="D2356" s="1857"/>
      <c r="E2356" s="310">
        <f t="shared" si="567"/>
        <v>0</v>
      </c>
      <c r="F2356" s="1422"/>
      <c r="G2356" s="1423"/>
      <c r="H2356" s="1424"/>
      <c r="I2356" s="1422"/>
      <c r="J2356" s="1423"/>
      <c r="K2356" s="1424"/>
      <c r="L2356" s="310">
        <f t="shared" si="568"/>
        <v>0</v>
      </c>
      <c r="M2356" s="12" t="str">
        <f t="shared" si="562"/>
        <v/>
      </c>
      <c r="N2356" s="13"/>
    </row>
    <row r="2357" spans="1:14" hidden="1">
      <c r="A2357" s="40">
        <v>404</v>
      </c>
      <c r="B2357" s="272">
        <v>4600</v>
      </c>
      <c r="C2357" s="1862" t="s">
        <v>246</v>
      </c>
      <c r="D2357" s="1863"/>
      <c r="E2357" s="310">
        <f t="shared" si="567"/>
        <v>0</v>
      </c>
      <c r="F2357" s="1422"/>
      <c r="G2357" s="1423"/>
      <c r="H2357" s="1424"/>
      <c r="I2357" s="1422"/>
      <c r="J2357" s="1423"/>
      <c r="K2357" s="1424"/>
      <c r="L2357" s="310">
        <f t="shared" si="568"/>
        <v>0</v>
      </c>
      <c r="M2357" s="12" t="str">
        <f t="shared" si="562"/>
        <v/>
      </c>
      <c r="N2357" s="13"/>
    </row>
    <row r="2358" spans="1:14" hidden="1">
      <c r="A2358" s="40">
        <v>404</v>
      </c>
      <c r="B2358" s="272">
        <v>4900</v>
      </c>
      <c r="C2358" s="1856" t="s">
        <v>273</v>
      </c>
      <c r="D2358" s="1857"/>
      <c r="E2358" s="310">
        <f t="shared" ref="E2358:L2358" si="569">+E2359+E2360</f>
        <v>0</v>
      </c>
      <c r="F2358" s="274">
        <f t="shared" si="569"/>
        <v>0</v>
      </c>
      <c r="G2358" s="275">
        <f t="shared" si="569"/>
        <v>0</v>
      </c>
      <c r="H2358" s="276">
        <f>+H2359+H2360</f>
        <v>0</v>
      </c>
      <c r="I2358" s="274">
        <f t="shared" si="569"/>
        <v>0</v>
      </c>
      <c r="J2358" s="275">
        <f t="shared" si="569"/>
        <v>0</v>
      </c>
      <c r="K2358" s="276">
        <f t="shared" si="569"/>
        <v>0</v>
      </c>
      <c r="L2358" s="310">
        <f t="shared" si="569"/>
        <v>0</v>
      </c>
      <c r="M2358" s="12" t="str">
        <f t="shared" si="562"/>
        <v/>
      </c>
      <c r="N2358" s="13"/>
    </row>
    <row r="2359" spans="1:14" hidden="1">
      <c r="A2359" s="22">
        <v>440</v>
      </c>
      <c r="B2359" s="362"/>
      <c r="C2359" s="279">
        <v>4901</v>
      </c>
      <c r="D2359" s="364" t="s">
        <v>274</v>
      </c>
      <c r="E2359" s="281">
        <f>F2359+G2359+H2359</f>
        <v>0</v>
      </c>
      <c r="F2359" s="152"/>
      <c r="G2359" s="153"/>
      <c r="H2359" s="1418"/>
      <c r="I2359" s="152"/>
      <c r="J2359" s="153"/>
      <c r="K2359" s="1418"/>
      <c r="L2359" s="281">
        <f>I2359+J2359+K2359</f>
        <v>0</v>
      </c>
      <c r="M2359" s="12" t="str">
        <f t="shared" si="562"/>
        <v/>
      </c>
      <c r="N2359" s="13"/>
    </row>
    <row r="2360" spans="1:14" hidden="1">
      <c r="A2360" s="22">
        <v>450</v>
      </c>
      <c r="B2360" s="362"/>
      <c r="C2360" s="285">
        <v>4902</v>
      </c>
      <c r="D2360" s="301" t="s">
        <v>275</v>
      </c>
      <c r="E2360" s="287">
        <f>F2360+G2360+H2360</f>
        <v>0</v>
      </c>
      <c r="F2360" s="173"/>
      <c r="G2360" s="174"/>
      <c r="H2360" s="1421"/>
      <c r="I2360" s="173"/>
      <c r="J2360" s="174"/>
      <c r="K2360" s="1421"/>
      <c r="L2360" s="287">
        <f>I2360+J2360+K2360</f>
        <v>0</v>
      </c>
      <c r="M2360" s="12" t="str">
        <f t="shared" si="562"/>
        <v/>
      </c>
      <c r="N2360" s="13"/>
    </row>
    <row r="2361" spans="1:14" hidden="1">
      <c r="A2361" s="22">
        <v>495</v>
      </c>
      <c r="B2361" s="365">
        <v>5100</v>
      </c>
      <c r="C2361" s="1854" t="s">
        <v>247</v>
      </c>
      <c r="D2361" s="1855"/>
      <c r="E2361" s="310">
        <f>F2361+G2361+H2361</f>
        <v>0</v>
      </c>
      <c r="F2361" s="1422"/>
      <c r="G2361" s="1423"/>
      <c r="H2361" s="1424"/>
      <c r="I2361" s="1422"/>
      <c r="J2361" s="1423"/>
      <c r="K2361" s="1424"/>
      <c r="L2361" s="310">
        <f>I2361+J2361+K2361</f>
        <v>0</v>
      </c>
      <c r="M2361" s="12" t="str">
        <f t="shared" si="562"/>
        <v/>
      </c>
      <c r="N2361" s="13"/>
    </row>
    <row r="2362" spans="1:14" hidden="1">
      <c r="A2362" s="23">
        <v>500</v>
      </c>
      <c r="B2362" s="365">
        <v>5200</v>
      </c>
      <c r="C2362" s="1854" t="s">
        <v>248</v>
      </c>
      <c r="D2362" s="1855"/>
      <c r="E2362" s="310">
        <f t="shared" ref="E2362:L2362" si="570">SUM(E2363:E2369)</f>
        <v>0</v>
      </c>
      <c r="F2362" s="274">
        <f t="shared" si="570"/>
        <v>0</v>
      </c>
      <c r="G2362" s="275">
        <f t="shared" si="570"/>
        <v>0</v>
      </c>
      <c r="H2362" s="276">
        <f>SUM(H2363:H2369)</f>
        <v>0</v>
      </c>
      <c r="I2362" s="274">
        <f t="shared" si="570"/>
        <v>0</v>
      </c>
      <c r="J2362" s="275">
        <f t="shared" si="570"/>
        <v>0</v>
      </c>
      <c r="K2362" s="276">
        <f t="shared" si="570"/>
        <v>0</v>
      </c>
      <c r="L2362" s="310">
        <f t="shared" si="570"/>
        <v>0</v>
      </c>
      <c r="M2362" s="12" t="str">
        <f t="shared" si="562"/>
        <v/>
      </c>
      <c r="N2362" s="13"/>
    </row>
    <row r="2363" spans="1:14" hidden="1">
      <c r="A2363" s="23">
        <v>505</v>
      </c>
      <c r="B2363" s="366"/>
      <c r="C2363" s="367">
        <v>5201</v>
      </c>
      <c r="D2363" s="368" t="s">
        <v>249</v>
      </c>
      <c r="E2363" s="281">
        <f t="shared" ref="E2363:E2369" si="571">F2363+G2363+H2363</f>
        <v>0</v>
      </c>
      <c r="F2363" s="152"/>
      <c r="G2363" s="153"/>
      <c r="H2363" s="1418"/>
      <c r="I2363" s="152"/>
      <c r="J2363" s="153"/>
      <c r="K2363" s="1418"/>
      <c r="L2363" s="281">
        <f t="shared" ref="L2363:L2369" si="572">I2363+J2363+K2363</f>
        <v>0</v>
      </c>
      <c r="M2363" s="12" t="str">
        <f t="shared" si="562"/>
        <v/>
      </c>
      <c r="N2363" s="13"/>
    </row>
    <row r="2364" spans="1:14" hidden="1">
      <c r="A2364" s="23">
        <v>510</v>
      </c>
      <c r="B2364" s="366"/>
      <c r="C2364" s="369">
        <v>5202</v>
      </c>
      <c r="D2364" s="370" t="s">
        <v>250</v>
      </c>
      <c r="E2364" s="295">
        <f t="shared" si="571"/>
        <v>0</v>
      </c>
      <c r="F2364" s="158"/>
      <c r="G2364" s="159"/>
      <c r="H2364" s="1420"/>
      <c r="I2364" s="158"/>
      <c r="J2364" s="159"/>
      <c r="K2364" s="1420"/>
      <c r="L2364" s="295">
        <f t="shared" si="572"/>
        <v>0</v>
      </c>
      <c r="M2364" s="12" t="str">
        <f t="shared" si="562"/>
        <v/>
      </c>
      <c r="N2364" s="13"/>
    </row>
    <row r="2365" spans="1:14" hidden="1">
      <c r="A2365" s="23">
        <v>515</v>
      </c>
      <c r="B2365" s="366"/>
      <c r="C2365" s="369">
        <v>5203</v>
      </c>
      <c r="D2365" s="370" t="s">
        <v>618</v>
      </c>
      <c r="E2365" s="295">
        <f t="shared" si="571"/>
        <v>0</v>
      </c>
      <c r="F2365" s="158"/>
      <c r="G2365" s="159"/>
      <c r="H2365" s="1420"/>
      <c r="I2365" s="158"/>
      <c r="J2365" s="159"/>
      <c r="K2365" s="1420"/>
      <c r="L2365" s="295">
        <f t="shared" si="572"/>
        <v>0</v>
      </c>
      <c r="M2365" s="12" t="str">
        <f t="shared" si="562"/>
        <v/>
      </c>
      <c r="N2365" s="13"/>
    </row>
    <row r="2366" spans="1:14" hidden="1">
      <c r="A2366" s="23">
        <v>520</v>
      </c>
      <c r="B2366" s="366"/>
      <c r="C2366" s="369">
        <v>5204</v>
      </c>
      <c r="D2366" s="370" t="s">
        <v>619</v>
      </c>
      <c r="E2366" s="295">
        <f t="shared" si="571"/>
        <v>0</v>
      </c>
      <c r="F2366" s="158"/>
      <c r="G2366" s="159"/>
      <c r="H2366" s="1420"/>
      <c r="I2366" s="158"/>
      <c r="J2366" s="159"/>
      <c r="K2366" s="1420"/>
      <c r="L2366" s="295">
        <f t="shared" si="572"/>
        <v>0</v>
      </c>
      <c r="M2366" s="12" t="str">
        <f t="shared" si="562"/>
        <v/>
      </c>
      <c r="N2366" s="13"/>
    </row>
    <row r="2367" spans="1:14" hidden="1">
      <c r="A2367" s="23">
        <v>525</v>
      </c>
      <c r="B2367" s="366"/>
      <c r="C2367" s="369">
        <v>5205</v>
      </c>
      <c r="D2367" s="370" t="s">
        <v>620</v>
      </c>
      <c r="E2367" s="295">
        <f t="shared" si="571"/>
        <v>0</v>
      </c>
      <c r="F2367" s="158"/>
      <c r="G2367" s="159"/>
      <c r="H2367" s="1420"/>
      <c r="I2367" s="158"/>
      <c r="J2367" s="159"/>
      <c r="K2367" s="1420"/>
      <c r="L2367" s="295">
        <f t="shared" si="572"/>
        <v>0</v>
      </c>
      <c r="M2367" s="12" t="str">
        <f t="shared" si="562"/>
        <v/>
      </c>
      <c r="N2367" s="13"/>
    </row>
    <row r="2368" spans="1:14" hidden="1">
      <c r="A2368" s="22">
        <v>635</v>
      </c>
      <c r="B2368" s="366"/>
      <c r="C2368" s="369">
        <v>5206</v>
      </c>
      <c r="D2368" s="370" t="s">
        <v>621</v>
      </c>
      <c r="E2368" s="295">
        <f t="shared" si="571"/>
        <v>0</v>
      </c>
      <c r="F2368" s="158"/>
      <c r="G2368" s="159"/>
      <c r="H2368" s="1420"/>
      <c r="I2368" s="158"/>
      <c r="J2368" s="159"/>
      <c r="K2368" s="1420"/>
      <c r="L2368" s="295">
        <f t="shared" si="572"/>
        <v>0</v>
      </c>
      <c r="M2368" s="12" t="str">
        <f t="shared" si="562"/>
        <v/>
      </c>
      <c r="N2368" s="13"/>
    </row>
    <row r="2369" spans="1:14" hidden="1">
      <c r="A2369" s="23">
        <v>640</v>
      </c>
      <c r="B2369" s="366"/>
      <c r="C2369" s="371">
        <v>5219</v>
      </c>
      <c r="D2369" s="372" t="s">
        <v>622</v>
      </c>
      <c r="E2369" s="287">
        <f t="shared" si="571"/>
        <v>0</v>
      </c>
      <c r="F2369" s="173"/>
      <c r="G2369" s="174"/>
      <c r="H2369" s="1421"/>
      <c r="I2369" s="173"/>
      <c r="J2369" s="174"/>
      <c r="K2369" s="1421"/>
      <c r="L2369" s="287">
        <f t="shared" si="572"/>
        <v>0</v>
      </c>
      <c r="M2369" s="12" t="str">
        <f t="shared" si="562"/>
        <v/>
      </c>
      <c r="N2369" s="13"/>
    </row>
    <row r="2370" spans="1:14" hidden="1">
      <c r="A2370" s="23">
        <v>645</v>
      </c>
      <c r="B2370" s="365">
        <v>5300</v>
      </c>
      <c r="C2370" s="1854" t="s">
        <v>623</v>
      </c>
      <c r="D2370" s="1855"/>
      <c r="E2370" s="310">
        <f t="shared" ref="E2370:L2370" si="573">SUM(E2371:E2372)</f>
        <v>0</v>
      </c>
      <c r="F2370" s="274">
        <f t="shared" si="573"/>
        <v>0</v>
      </c>
      <c r="G2370" s="275">
        <f t="shared" si="573"/>
        <v>0</v>
      </c>
      <c r="H2370" s="276">
        <f>SUM(H2371:H2372)</f>
        <v>0</v>
      </c>
      <c r="I2370" s="274">
        <f t="shared" si="573"/>
        <v>0</v>
      </c>
      <c r="J2370" s="275">
        <f t="shared" si="573"/>
        <v>0</v>
      </c>
      <c r="K2370" s="276">
        <f t="shared" si="573"/>
        <v>0</v>
      </c>
      <c r="L2370" s="310">
        <f t="shared" si="573"/>
        <v>0</v>
      </c>
      <c r="M2370" s="12" t="str">
        <f t="shared" si="562"/>
        <v/>
      </c>
      <c r="N2370" s="13"/>
    </row>
    <row r="2371" spans="1:14" hidden="1">
      <c r="A2371" s="23">
        <v>650</v>
      </c>
      <c r="B2371" s="366"/>
      <c r="C2371" s="367">
        <v>5301</v>
      </c>
      <c r="D2371" s="368" t="s">
        <v>307</v>
      </c>
      <c r="E2371" s="281">
        <f>F2371+G2371+H2371</f>
        <v>0</v>
      </c>
      <c r="F2371" s="152"/>
      <c r="G2371" s="153"/>
      <c r="H2371" s="1418"/>
      <c r="I2371" s="152"/>
      <c r="J2371" s="153"/>
      <c r="K2371" s="1418"/>
      <c r="L2371" s="281">
        <f>I2371+J2371+K2371</f>
        <v>0</v>
      </c>
      <c r="M2371" s="12" t="str">
        <f t="shared" si="562"/>
        <v/>
      </c>
      <c r="N2371" s="13"/>
    </row>
    <row r="2372" spans="1:14" hidden="1">
      <c r="A2372" s="22">
        <v>655</v>
      </c>
      <c r="B2372" s="366"/>
      <c r="C2372" s="371">
        <v>5309</v>
      </c>
      <c r="D2372" s="372" t="s">
        <v>624</v>
      </c>
      <c r="E2372" s="287">
        <f>F2372+G2372+H2372</f>
        <v>0</v>
      </c>
      <c r="F2372" s="173"/>
      <c r="G2372" s="174"/>
      <c r="H2372" s="1421"/>
      <c r="I2372" s="173"/>
      <c r="J2372" s="174"/>
      <c r="K2372" s="1421"/>
      <c r="L2372" s="287">
        <f>I2372+J2372+K2372</f>
        <v>0</v>
      </c>
      <c r="M2372" s="12" t="str">
        <f t="shared" si="562"/>
        <v/>
      </c>
      <c r="N2372" s="13"/>
    </row>
    <row r="2373" spans="1:14" hidden="1">
      <c r="A2373" s="22">
        <v>665</v>
      </c>
      <c r="B2373" s="365">
        <v>5400</v>
      </c>
      <c r="C2373" s="1854" t="s">
        <v>685</v>
      </c>
      <c r="D2373" s="1855"/>
      <c r="E2373" s="310">
        <f>F2373+G2373+H2373</f>
        <v>0</v>
      </c>
      <c r="F2373" s="1422"/>
      <c r="G2373" s="1423"/>
      <c r="H2373" s="1424"/>
      <c r="I2373" s="1422"/>
      <c r="J2373" s="1423"/>
      <c r="K2373" s="1424"/>
      <c r="L2373" s="310">
        <f>I2373+J2373+K2373</f>
        <v>0</v>
      </c>
      <c r="M2373" s="12" t="str">
        <f t="shared" si="562"/>
        <v/>
      </c>
      <c r="N2373" s="13"/>
    </row>
    <row r="2374" spans="1:14" hidden="1">
      <c r="A2374" s="22">
        <v>675</v>
      </c>
      <c r="B2374" s="272">
        <v>5500</v>
      </c>
      <c r="C2374" s="1856" t="s">
        <v>686</v>
      </c>
      <c r="D2374" s="1857"/>
      <c r="E2374" s="310">
        <f t="shared" ref="E2374:L2374" si="574">SUM(E2375:E2378)</f>
        <v>0</v>
      </c>
      <c r="F2374" s="274">
        <f t="shared" si="574"/>
        <v>0</v>
      </c>
      <c r="G2374" s="275">
        <f t="shared" si="574"/>
        <v>0</v>
      </c>
      <c r="H2374" s="276">
        <f>SUM(H2375:H2378)</f>
        <v>0</v>
      </c>
      <c r="I2374" s="274">
        <f t="shared" si="574"/>
        <v>0</v>
      </c>
      <c r="J2374" s="275">
        <f t="shared" si="574"/>
        <v>0</v>
      </c>
      <c r="K2374" s="276">
        <f t="shared" si="574"/>
        <v>0</v>
      </c>
      <c r="L2374" s="310">
        <f t="shared" si="574"/>
        <v>0</v>
      </c>
      <c r="M2374" s="12" t="str">
        <f t="shared" si="562"/>
        <v/>
      </c>
      <c r="N2374" s="13"/>
    </row>
    <row r="2375" spans="1:14" hidden="1">
      <c r="A2375" s="22">
        <v>685</v>
      </c>
      <c r="B2375" s="362"/>
      <c r="C2375" s="279">
        <v>5501</v>
      </c>
      <c r="D2375" s="311" t="s">
        <v>687</v>
      </c>
      <c r="E2375" s="281">
        <f>F2375+G2375+H2375</f>
        <v>0</v>
      </c>
      <c r="F2375" s="152"/>
      <c r="G2375" s="153"/>
      <c r="H2375" s="1418"/>
      <c r="I2375" s="152"/>
      <c r="J2375" s="153"/>
      <c r="K2375" s="1418"/>
      <c r="L2375" s="281">
        <f>I2375+J2375+K2375</f>
        <v>0</v>
      </c>
      <c r="M2375" s="12" t="str">
        <f t="shared" si="562"/>
        <v/>
      </c>
      <c r="N2375" s="13"/>
    </row>
    <row r="2376" spans="1:14" hidden="1">
      <c r="A2376" s="23">
        <v>690</v>
      </c>
      <c r="B2376" s="362"/>
      <c r="C2376" s="293">
        <v>5502</v>
      </c>
      <c r="D2376" s="294" t="s">
        <v>688</v>
      </c>
      <c r="E2376" s="295">
        <f>F2376+G2376+H2376</f>
        <v>0</v>
      </c>
      <c r="F2376" s="158"/>
      <c r="G2376" s="159"/>
      <c r="H2376" s="1420"/>
      <c r="I2376" s="158"/>
      <c r="J2376" s="159"/>
      <c r="K2376" s="1420"/>
      <c r="L2376" s="295">
        <f>I2376+J2376+K2376</f>
        <v>0</v>
      </c>
      <c r="M2376" s="12" t="str">
        <f t="shared" si="562"/>
        <v/>
      </c>
      <c r="N2376" s="13"/>
    </row>
    <row r="2377" spans="1:14" hidden="1">
      <c r="A2377" s="23">
        <v>695</v>
      </c>
      <c r="B2377" s="362"/>
      <c r="C2377" s="293">
        <v>5503</v>
      </c>
      <c r="D2377" s="363" t="s">
        <v>689</v>
      </c>
      <c r="E2377" s="295">
        <f>F2377+G2377+H2377</f>
        <v>0</v>
      </c>
      <c r="F2377" s="158"/>
      <c r="G2377" s="159"/>
      <c r="H2377" s="1420"/>
      <c r="I2377" s="158"/>
      <c r="J2377" s="159"/>
      <c r="K2377" s="1420"/>
      <c r="L2377" s="295">
        <f>I2377+J2377+K2377</f>
        <v>0</v>
      </c>
      <c r="M2377" s="12" t="str">
        <f t="shared" si="562"/>
        <v/>
      </c>
      <c r="N2377" s="13"/>
    </row>
    <row r="2378" spans="1:14" hidden="1">
      <c r="A2378" s="22">
        <v>700</v>
      </c>
      <c r="B2378" s="362"/>
      <c r="C2378" s="285">
        <v>5504</v>
      </c>
      <c r="D2378" s="339" t="s">
        <v>690</v>
      </c>
      <c r="E2378" s="287">
        <f>F2378+G2378+H2378</f>
        <v>0</v>
      </c>
      <c r="F2378" s="173"/>
      <c r="G2378" s="174"/>
      <c r="H2378" s="1421"/>
      <c r="I2378" s="173"/>
      <c r="J2378" s="174"/>
      <c r="K2378" s="1421"/>
      <c r="L2378" s="287">
        <f>I2378+J2378+K2378</f>
        <v>0</v>
      </c>
      <c r="M2378" s="12" t="str">
        <f t="shared" si="562"/>
        <v/>
      </c>
      <c r="N2378" s="13"/>
    </row>
    <row r="2379" spans="1:14" hidden="1">
      <c r="A2379" s="22">
        <v>710</v>
      </c>
      <c r="B2379" s="365">
        <v>5700</v>
      </c>
      <c r="C2379" s="1858" t="s">
        <v>914</v>
      </c>
      <c r="D2379" s="1859"/>
      <c r="E2379" s="310">
        <f>SUM(E2380:E2382)</f>
        <v>0</v>
      </c>
      <c r="F2379" s="1471">
        <v>0</v>
      </c>
      <c r="G2379" s="1471">
        <v>0</v>
      </c>
      <c r="H2379" s="1471">
        <v>0</v>
      </c>
      <c r="I2379" s="1471">
        <v>0</v>
      </c>
      <c r="J2379" s="1471">
        <v>0</v>
      </c>
      <c r="K2379" s="1471">
        <v>0</v>
      </c>
      <c r="L2379" s="310">
        <f>SUM(L2380:L2382)</f>
        <v>0</v>
      </c>
      <c r="M2379" s="12" t="str">
        <f t="shared" si="562"/>
        <v/>
      </c>
      <c r="N2379" s="13"/>
    </row>
    <row r="2380" spans="1:14" hidden="1">
      <c r="A2380" s="23">
        <v>715</v>
      </c>
      <c r="B2380" s="366"/>
      <c r="C2380" s="367">
        <v>5701</v>
      </c>
      <c r="D2380" s="368" t="s">
        <v>691</v>
      </c>
      <c r="E2380" s="281">
        <f>F2380+G2380+H2380</f>
        <v>0</v>
      </c>
      <c r="F2380" s="1472">
        <v>0</v>
      </c>
      <c r="G2380" s="1472">
        <v>0</v>
      </c>
      <c r="H2380" s="1473">
        <v>0</v>
      </c>
      <c r="I2380" s="1771">
        <v>0</v>
      </c>
      <c r="J2380" s="1472">
        <v>0</v>
      </c>
      <c r="K2380" s="1472">
        <v>0</v>
      </c>
      <c r="L2380" s="281">
        <f>I2380+J2380+K2380</f>
        <v>0</v>
      </c>
      <c r="M2380" s="12" t="str">
        <f t="shared" si="562"/>
        <v/>
      </c>
      <c r="N2380" s="13"/>
    </row>
    <row r="2381" spans="1:14" hidden="1">
      <c r="A2381" s="23">
        <v>720</v>
      </c>
      <c r="B2381" s="366"/>
      <c r="C2381" s="373">
        <v>5702</v>
      </c>
      <c r="D2381" s="374" t="s">
        <v>692</v>
      </c>
      <c r="E2381" s="314">
        <f>F2381+G2381+H2381</f>
        <v>0</v>
      </c>
      <c r="F2381" s="1472">
        <v>0</v>
      </c>
      <c r="G2381" s="1472">
        <v>0</v>
      </c>
      <c r="H2381" s="1473">
        <v>0</v>
      </c>
      <c r="I2381" s="1771">
        <v>0</v>
      </c>
      <c r="J2381" s="1472">
        <v>0</v>
      </c>
      <c r="K2381" s="1472">
        <v>0</v>
      </c>
      <c r="L2381" s="314">
        <f>I2381+J2381+K2381</f>
        <v>0</v>
      </c>
      <c r="M2381" s="12" t="str">
        <f t="shared" si="562"/>
        <v/>
      </c>
      <c r="N2381" s="13"/>
    </row>
    <row r="2382" spans="1:14" hidden="1">
      <c r="A2382" s="23">
        <v>725</v>
      </c>
      <c r="B2382" s="292"/>
      <c r="C2382" s="375">
        <v>4071</v>
      </c>
      <c r="D2382" s="376" t="s">
        <v>693</v>
      </c>
      <c r="E2382" s="377">
        <f>F2382+G2382+H2382</f>
        <v>0</v>
      </c>
      <c r="F2382" s="1472">
        <v>0</v>
      </c>
      <c r="G2382" s="1472">
        <v>0</v>
      </c>
      <c r="H2382" s="1473">
        <v>0</v>
      </c>
      <c r="I2382" s="1771">
        <v>0</v>
      </c>
      <c r="J2382" s="1472">
        <v>0</v>
      </c>
      <c r="K2382" s="1472">
        <v>0</v>
      </c>
      <c r="L2382" s="377">
        <f>I2382+J2382+K2382</f>
        <v>0</v>
      </c>
      <c r="M2382" s="12" t="str">
        <f t="shared" si="562"/>
        <v/>
      </c>
      <c r="N2382" s="13"/>
    </row>
    <row r="2383" spans="1:14" hidden="1">
      <c r="A2383" s="23">
        <v>730</v>
      </c>
      <c r="B2383" s="582"/>
      <c r="C2383" s="1860" t="s">
        <v>694</v>
      </c>
      <c r="D2383" s="1861"/>
      <c r="E2383" s="1438"/>
      <c r="F2383" s="1438"/>
      <c r="G2383" s="1438"/>
      <c r="H2383" s="1438"/>
      <c r="I2383" s="1438"/>
      <c r="J2383" s="1438"/>
      <c r="K2383" s="1438"/>
      <c r="L2383" s="1439"/>
      <c r="M2383" s="12" t="str">
        <f t="shared" si="562"/>
        <v/>
      </c>
      <c r="N2383" s="13"/>
    </row>
    <row r="2384" spans="1:14" hidden="1">
      <c r="A2384" s="23">
        <v>735</v>
      </c>
      <c r="B2384" s="381">
        <v>98</v>
      </c>
      <c r="C2384" s="1860" t="s">
        <v>694</v>
      </c>
      <c r="D2384" s="1861"/>
      <c r="E2384" s="382">
        <f>F2384+G2384+H2384</f>
        <v>0</v>
      </c>
      <c r="F2384" s="1429"/>
      <c r="G2384" s="1430"/>
      <c r="H2384" s="1431"/>
      <c r="I2384" s="1461">
        <v>0</v>
      </c>
      <c r="J2384" s="1462">
        <v>0</v>
      </c>
      <c r="K2384" s="1463">
        <v>0</v>
      </c>
      <c r="L2384" s="382">
        <f>I2384+J2384+K2384</f>
        <v>0</v>
      </c>
      <c r="M2384" s="12" t="str">
        <f t="shared" si="562"/>
        <v/>
      </c>
      <c r="N2384" s="13"/>
    </row>
    <row r="2385" spans="1:14" hidden="1">
      <c r="A2385" s="23">
        <v>740</v>
      </c>
      <c r="B2385" s="1433"/>
      <c r="C2385" s="1434"/>
      <c r="D2385" s="1435"/>
      <c r="E2385" s="269"/>
      <c r="F2385" s="269"/>
      <c r="G2385" s="269"/>
      <c r="H2385" s="269"/>
      <c r="I2385" s="269"/>
      <c r="J2385" s="269"/>
      <c r="K2385" s="269"/>
      <c r="L2385" s="270"/>
      <c r="M2385" s="12" t="str">
        <f t="shared" si="562"/>
        <v/>
      </c>
      <c r="N2385" s="13"/>
    </row>
    <row r="2386" spans="1:14" hidden="1">
      <c r="A2386" s="23">
        <v>745</v>
      </c>
      <c r="B2386" s="1436"/>
      <c r="C2386" s="111"/>
      <c r="D2386" s="1437"/>
      <c r="E2386" s="218"/>
      <c r="F2386" s="218"/>
      <c r="G2386" s="218"/>
      <c r="H2386" s="218"/>
      <c r="I2386" s="218"/>
      <c r="J2386" s="218"/>
      <c r="K2386" s="218"/>
      <c r="L2386" s="389"/>
      <c r="M2386" s="12" t="str">
        <f t="shared" si="562"/>
        <v/>
      </c>
      <c r="N2386" s="13"/>
    </row>
    <row r="2387" spans="1:14" hidden="1">
      <c r="A2387" s="22">
        <v>750</v>
      </c>
      <c r="B2387" s="1436"/>
      <c r="C2387" s="111"/>
      <c r="D2387" s="1437"/>
      <c r="E2387" s="218"/>
      <c r="F2387" s="218"/>
      <c r="G2387" s="218"/>
      <c r="H2387" s="218"/>
      <c r="I2387" s="218"/>
      <c r="J2387" s="218"/>
      <c r="K2387" s="218"/>
      <c r="L2387" s="389"/>
      <c r="M2387" s="12" t="str">
        <f t="shared" si="562"/>
        <v/>
      </c>
      <c r="N2387" s="13"/>
    </row>
    <row r="2388" spans="1:14" ht="16.5" thickBot="1">
      <c r="A2388" s="23">
        <v>755</v>
      </c>
      <c r="B2388" s="1464"/>
      <c r="C2388" s="393" t="s">
        <v>741</v>
      </c>
      <c r="D2388" s="1432">
        <f>+B2388</f>
        <v>0</v>
      </c>
      <c r="E2388" s="395">
        <f t="shared" ref="E2388:L2388" si="575">SUM(E2273,E2276,E2282,E2290,E2291,E2309,E2313,E2319,E2322,E2323,E2324,E2325,E2326,E2335,E2341,E2342,E2343,E2344,E2351,E2355,E2356,E2357,E2358,E2361,E2362,E2370,E2373,E2374,E2379)+E2384</f>
        <v>904</v>
      </c>
      <c r="F2388" s="396">
        <f t="shared" si="575"/>
        <v>904</v>
      </c>
      <c r="G2388" s="397">
        <f t="shared" si="575"/>
        <v>0</v>
      </c>
      <c r="H2388" s="398">
        <f t="shared" si="575"/>
        <v>0</v>
      </c>
      <c r="I2388" s="396">
        <f t="shared" si="575"/>
        <v>760</v>
      </c>
      <c r="J2388" s="397">
        <f t="shared" si="575"/>
        <v>0</v>
      </c>
      <c r="K2388" s="398">
        <f t="shared" si="575"/>
        <v>0</v>
      </c>
      <c r="L2388" s="395">
        <f t="shared" si="575"/>
        <v>760</v>
      </c>
      <c r="M2388" s="12">
        <f>(IF($E2388&lt;&gt;0,$M$2,IF($L2388&lt;&gt;0,$M$2,"")))</f>
        <v>1</v>
      </c>
      <c r="N2388" s="73" t="str">
        <f>LEFT(C2270,1)</f>
        <v>3</v>
      </c>
    </row>
    <row r="2389" spans="1:14" ht="16.5" thickTop="1">
      <c r="A2389" s="23">
        <v>760</v>
      </c>
      <c r="B2389" s="79" t="s">
        <v>120</v>
      </c>
      <c r="C2389" s="1"/>
      <c r="L2389" s="6"/>
      <c r="M2389" s="7">
        <f>(IF($E2388&lt;&gt;0,$M$2,IF($L2388&lt;&gt;0,$M$2,"")))</f>
        <v>1</v>
      </c>
    </row>
    <row r="2390" spans="1:14">
      <c r="A2390" s="22">
        <v>765</v>
      </c>
      <c r="B2390" s="1367"/>
      <c r="C2390" s="1367"/>
      <c r="D2390" s="1368"/>
      <c r="E2390" s="1367"/>
      <c r="F2390" s="1367"/>
      <c r="G2390" s="1367"/>
      <c r="H2390" s="1367"/>
      <c r="I2390" s="1367"/>
      <c r="J2390" s="1367"/>
      <c r="K2390" s="1367"/>
      <c r="L2390" s="1369"/>
      <c r="M2390" s="7">
        <f>(IF($E2388&lt;&gt;0,$M$2,IF($L2388&lt;&gt;0,$M$2,"")))</f>
        <v>1</v>
      </c>
    </row>
    <row r="2391" spans="1:14" ht="18.75" hidden="1">
      <c r="A2391" s="22">
        <v>775</v>
      </c>
      <c r="B2391" s="65"/>
      <c r="C2391" s="65"/>
      <c r="D2391" s="65"/>
      <c r="E2391" s="65"/>
      <c r="F2391" s="65"/>
      <c r="G2391" s="65"/>
      <c r="H2391" s="65"/>
      <c r="I2391" s="65"/>
      <c r="J2391" s="65"/>
      <c r="K2391" s="65"/>
      <c r="L2391" s="77"/>
      <c r="M2391" s="74" t="str">
        <f>(IF(E2386&lt;&gt;0,$G$2,IF(L2386&lt;&gt;0,$G$2,"")))</f>
        <v/>
      </c>
      <c r="N2391" s="65"/>
    </row>
    <row r="2392" spans="1:14" hidden="1">
      <c r="A2392" s="23">
        <v>780</v>
      </c>
      <c r="B2392" s="6"/>
      <c r="C2392" s="6"/>
      <c r="D2392" s="521"/>
      <c r="E2392" s="38"/>
      <c r="F2392" s="38"/>
      <c r="G2392" s="38"/>
      <c r="H2392" s="38"/>
      <c r="I2392" s="38"/>
      <c r="J2392" s="38"/>
      <c r="K2392" s="38"/>
      <c r="L2392" s="38"/>
      <c r="M2392" s="7" t="str">
        <f>(IF($E2525&lt;&gt;0,$M$2,IF($L2525&lt;&gt;0,$M$2,"")))</f>
        <v/>
      </c>
    </row>
    <row r="2393" spans="1:14" hidden="1">
      <c r="A2393" s="23">
        <v>785</v>
      </c>
      <c r="B2393" s="6"/>
      <c r="C2393" s="1365"/>
      <c r="D2393" s="1366"/>
      <c r="E2393" s="38"/>
      <c r="F2393" s="38"/>
      <c r="G2393" s="38"/>
      <c r="H2393" s="38"/>
      <c r="I2393" s="38"/>
      <c r="J2393" s="38"/>
      <c r="K2393" s="38"/>
      <c r="L2393" s="38"/>
      <c r="M2393" s="7" t="str">
        <f>(IF($E2525&lt;&gt;0,$M$2,IF($L2525&lt;&gt;0,$M$2,"")))</f>
        <v/>
      </c>
    </row>
    <row r="2394" spans="1:14" hidden="1">
      <c r="A2394" s="23">
        <v>790</v>
      </c>
      <c r="B2394" s="1870" t="str">
        <f>$B$7</f>
        <v>ОТЧЕТНИ ДАННИ ПО ЕБК ЗА ИЗПЪЛНЕНИЕТО НА БЮДЖЕТА</v>
      </c>
      <c r="C2394" s="1871"/>
      <c r="D2394" s="1871"/>
      <c r="E2394" s="242"/>
      <c r="F2394" s="242"/>
      <c r="G2394" s="237"/>
      <c r="H2394" s="237"/>
      <c r="I2394" s="237"/>
      <c r="J2394" s="237"/>
      <c r="K2394" s="237"/>
      <c r="L2394" s="237"/>
      <c r="M2394" s="7" t="str">
        <f>(IF($E2525&lt;&gt;0,$M$2,IF($L2525&lt;&gt;0,$M$2,"")))</f>
        <v/>
      </c>
    </row>
    <row r="2395" spans="1:14" hidden="1">
      <c r="A2395" s="23">
        <v>795</v>
      </c>
      <c r="B2395" s="228"/>
      <c r="C2395" s="391"/>
      <c r="D2395" s="400"/>
      <c r="E2395" s="406" t="s">
        <v>464</v>
      </c>
      <c r="F2395" s="406" t="s">
        <v>835</v>
      </c>
      <c r="G2395" s="237"/>
      <c r="H2395" s="1362" t="s">
        <v>1251</v>
      </c>
      <c r="I2395" s="1363"/>
      <c r="J2395" s="1364"/>
      <c r="K2395" s="237"/>
      <c r="L2395" s="237"/>
      <c r="M2395" s="7" t="str">
        <f>(IF($E2525&lt;&gt;0,$M$2,IF($L2525&lt;&gt;0,$M$2,"")))</f>
        <v/>
      </c>
    </row>
    <row r="2396" spans="1:14" ht="18.75" hidden="1">
      <c r="A2396" s="22">
        <v>805</v>
      </c>
      <c r="B2396" s="1872" t="str">
        <f>$B$9</f>
        <v>ДГ ЩАСТЛИВО ДЕТСТВО</v>
      </c>
      <c r="C2396" s="1873"/>
      <c r="D2396" s="1874"/>
      <c r="E2396" s="115">
        <f>$E$9</f>
        <v>43831</v>
      </c>
      <c r="F2396" s="226" t="str">
        <f>$F$9</f>
        <v>30.06.2020</v>
      </c>
      <c r="G2396" s="237"/>
      <c r="H2396" s="237"/>
      <c r="I2396" s="237"/>
      <c r="J2396" s="237"/>
      <c r="K2396" s="237"/>
      <c r="L2396" s="237"/>
      <c r="M2396" s="7" t="str">
        <f>(IF($E2525&lt;&gt;0,$M$2,IF($L2525&lt;&gt;0,$M$2,"")))</f>
        <v/>
      </c>
    </row>
    <row r="2397" spans="1:14" hidden="1">
      <c r="A2397" s="23">
        <v>810</v>
      </c>
      <c r="B2397" s="227" t="str">
        <f>$B$10</f>
        <v>(наименование на разпоредителя с бюджет)</v>
      </c>
      <c r="C2397" s="228"/>
      <c r="D2397" s="229"/>
      <c r="E2397" s="237"/>
      <c r="F2397" s="237"/>
      <c r="G2397" s="237"/>
      <c r="H2397" s="237"/>
      <c r="I2397" s="237"/>
      <c r="J2397" s="237"/>
      <c r="K2397" s="237"/>
      <c r="L2397" s="237"/>
      <c r="M2397" s="7" t="str">
        <f>(IF($E2525&lt;&gt;0,$M$2,IF($L2525&lt;&gt;0,$M$2,"")))</f>
        <v/>
      </c>
    </row>
    <row r="2398" spans="1:14" hidden="1">
      <c r="A2398" s="23">
        <v>815</v>
      </c>
      <c r="B2398" s="227"/>
      <c r="C2398" s="228"/>
      <c r="D2398" s="229"/>
      <c r="E2398" s="237"/>
      <c r="F2398" s="237"/>
      <c r="G2398" s="237"/>
      <c r="H2398" s="237"/>
      <c r="I2398" s="237"/>
      <c r="J2398" s="237"/>
      <c r="K2398" s="237"/>
      <c r="L2398" s="237"/>
      <c r="M2398" s="7" t="str">
        <f>(IF($E2525&lt;&gt;0,$M$2,IF($L2525&lt;&gt;0,$M$2,"")))</f>
        <v/>
      </c>
    </row>
    <row r="2399" spans="1:14" ht="19.5" hidden="1">
      <c r="A2399" s="28">
        <v>525</v>
      </c>
      <c r="B2399" s="1875" t="str">
        <f>$B$12</f>
        <v>Раковски</v>
      </c>
      <c r="C2399" s="1876"/>
      <c r="D2399" s="1877"/>
      <c r="E2399" s="410" t="s">
        <v>890</v>
      </c>
      <c r="F2399" s="1360" t="str">
        <f>$F$12</f>
        <v>6611</v>
      </c>
      <c r="G2399" s="237"/>
      <c r="H2399" s="237"/>
      <c r="I2399" s="237"/>
      <c r="J2399" s="237"/>
      <c r="K2399" s="237"/>
      <c r="L2399" s="237"/>
      <c r="M2399" s="7" t="str">
        <f>(IF($E2525&lt;&gt;0,$M$2,IF($L2525&lt;&gt;0,$M$2,"")))</f>
        <v/>
      </c>
    </row>
    <row r="2400" spans="1:14" hidden="1">
      <c r="A2400" s="22">
        <v>820</v>
      </c>
      <c r="B2400" s="233" t="str">
        <f>$B$13</f>
        <v>(наименование на първостепенния разпоредител с бюджет)</v>
      </c>
      <c r="C2400" s="228"/>
      <c r="D2400" s="229"/>
      <c r="E2400" s="1361"/>
      <c r="F2400" s="242"/>
      <c r="G2400" s="237"/>
      <c r="H2400" s="237"/>
      <c r="I2400" s="237"/>
      <c r="J2400" s="237"/>
      <c r="K2400" s="237"/>
      <c r="L2400" s="237"/>
      <c r="M2400" s="7" t="str">
        <f>(IF($E2525&lt;&gt;0,$M$2,IF($L2525&lt;&gt;0,$M$2,"")))</f>
        <v/>
      </c>
    </row>
    <row r="2401" spans="1:14" ht="19.5" hidden="1">
      <c r="A2401" s="23">
        <v>821</v>
      </c>
      <c r="B2401" s="236"/>
      <c r="C2401" s="237"/>
      <c r="D2401" s="124" t="s">
        <v>891</v>
      </c>
      <c r="E2401" s="238">
        <f>$E$15</f>
        <v>0</v>
      </c>
      <c r="F2401" s="414" t="str">
        <f>$F$15</f>
        <v>БЮДЖЕТ</v>
      </c>
      <c r="G2401" s="218"/>
      <c r="H2401" s="218"/>
      <c r="I2401" s="218"/>
      <c r="J2401" s="218"/>
      <c r="K2401" s="218"/>
      <c r="L2401" s="218"/>
      <c r="M2401" s="7" t="str">
        <f>(IF($E2525&lt;&gt;0,$M$2,IF($L2525&lt;&gt;0,$M$2,"")))</f>
        <v/>
      </c>
    </row>
    <row r="2402" spans="1:14" hidden="1">
      <c r="A2402" s="23">
        <v>822</v>
      </c>
      <c r="B2402" s="228"/>
      <c r="C2402" s="391"/>
      <c r="D2402" s="400"/>
      <c r="E2402" s="237"/>
      <c r="F2402" s="409"/>
      <c r="G2402" s="409"/>
      <c r="H2402" s="409"/>
      <c r="I2402" s="409"/>
      <c r="J2402" s="409"/>
      <c r="K2402" s="409"/>
      <c r="L2402" s="1377" t="s">
        <v>465</v>
      </c>
      <c r="M2402" s="7" t="str">
        <f>(IF($E2525&lt;&gt;0,$M$2,IF($L2525&lt;&gt;0,$M$2,"")))</f>
        <v/>
      </c>
    </row>
    <row r="2403" spans="1:14" ht="24.95" hidden="1" customHeight="1">
      <c r="A2403" s="23">
        <v>823</v>
      </c>
      <c r="B2403" s="247"/>
      <c r="C2403" s="248"/>
      <c r="D2403" s="249" t="s">
        <v>712</v>
      </c>
      <c r="E2403" s="1878" t="s">
        <v>2108</v>
      </c>
      <c r="F2403" s="1879"/>
      <c r="G2403" s="1879"/>
      <c r="H2403" s="1880"/>
      <c r="I2403" s="1881" t="s">
        <v>2109</v>
      </c>
      <c r="J2403" s="1882"/>
      <c r="K2403" s="1882"/>
      <c r="L2403" s="1883"/>
      <c r="M2403" s="7" t="str">
        <f>(IF($E2525&lt;&gt;0,$M$2,IF($L2525&lt;&gt;0,$M$2,"")))</f>
        <v/>
      </c>
    </row>
    <row r="2404" spans="1:14" ht="54.95" hidden="1" customHeight="1" thickBot="1">
      <c r="A2404" s="23">
        <v>825</v>
      </c>
      <c r="B2404" s="250" t="s">
        <v>62</v>
      </c>
      <c r="C2404" s="251" t="s">
        <v>466</v>
      </c>
      <c r="D2404" s="252" t="s">
        <v>713</v>
      </c>
      <c r="E2404" s="1403" t="str">
        <f>$E$20</f>
        <v>Уточнен план                Общо</v>
      </c>
      <c r="F2404" s="1407" t="str">
        <f>$F$20</f>
        <v>държавни дейности</v>
      </c>
      <c r="G2404" s="1408" t="str">
        <f>$G$20</f>
        <v>местни дейности</v>
      </c>
      <c r="H2404" s="1409" t="str">
        <f>$H$20</f>
        <v>дофинансиране</v>
      </c>
      <c r="I2404" s="253" t="str">
        <f>$I$20</f>
        <v>държавни дейности -ОТЧЕТ</v>
      </c>
      <c r="J2404" s="254" t="str">
        <f>$J$20</f>
        <v>местни дейности - ОТЧЕТ</v>
      </c>
      <c r="K2404" s="255" t="str">
        <f>$K$20</f>
        <v>дофинансиране - ОТЧЕТ</v>
      </c>
      <c r="L2404" s="1735" t="str">
        <f>$L$20</f>
        <v>ОТЧЕТ                                    ОБЩО</v>
      </c>
      <c r="M2404" s="7" t="str">
        <f>(IF($E2525&lt;&gt;0,$M$2,IF($L2525&lt;&gt;0,$M$2,"")))</f>
        <v/>
      </c>
    </row>
    <row r="2405" spans="1:14" ht="18.75" hidden="1">
      <c r="A2405" s="23"/>
      <c r="B2405" s="258"/>
      <c r="C2405" s="259"/>
      <c r="D2405" s="260" t="s">
        <v>743</v>
      </c>
      <c r="E2405" s="1455" t="str">
        <f>$E$21</f>
        <v>(1)</v>
      </c>
      <c r="F2405" s="143" t="str">
        <f>$F$21</f>
        <v>(2)</v>
      </c>
      <c r="G2405" s="144" t="str">
        <f>$G$21</f>
        <v>(3)</v>
      </c>
      <c r="H2405" s="145" t="str">
        <f>$H$21</f>
        <v>(4)</v>
      </c>
      <c r="I2405" s="261" t="str">
        <f>$I$21</f>
        <v>(5)</v>
      </c>
      <c r="J2405" s="262" t="str">
        <f>$J$21</f>
        <v>(6)</v>
      </c>
      <c r="K2405" s="263" t="str">
        <f>$K$21</f>
        <v>(7)</v>
      </c>
      <c r="L2405" s="264" t="str">
        <f>$L$21</f>
        <v>(8)</v>
      </c>
      <c r="M2405" s="7" t="str">
        <f>(IF($E2525&lt;&gt;0,$M$2,IF($L2525&lt;&gt;0,$M$2,"")))</f>
        <v/>
      </c>
    </row>
    <row r="2406" spans="1:14" hidden="1">
      <c r="A2406" s="23"/>
      <c r="B2406" s="1451"/>
      <c r="C2406" s="1598" t="e">
        <f>VLOOKUP(D2406,OP_LIST2,2,FALSE)</f>
        <v>#N/A</v>
      </c>
      <c r="D2406" s="1458"/>
      <c r="E2406" s="389"/>
      <c r="F2406" s="1441"/>
      <c r="G2406" s="1442"/>
      <c r="H2406" s="1443"/>
      <c r="I2406" s="1441"/>
      <c r="J2406" s="1442"/>
      <c r="K2406" s="1443"/>
      <c r="L2406" s="1440"/>
      <c r="M2406" s="7" t="str">
        <f>(IF($E2525&lt;&gt;0,$M$2,IF($L2525&lt;&gt;0,$M$2,"")))</f>
        <v/>
      </c>
    </row>
    <row r="2407" spans="1:14" hidden="1">
      <c r="A2407" s="23"/>
      <c r="B2407" s="1454"/>
      <c r="C2407" s="1459">
        <f>VLOOKUP(D2408,EBK_DEIN2,2,FALSE)</f>
        <v>3389</v>
      </c>
      <c r="D2407" s="1458" t="s">
        <v>792</v>
      </c>
      <c r="E2407" s="389"/>
      <c r="F2407" s="1444"/>
      <c r="G2407" s="1445"/>
      <c r="H2407" s="1446"/>
      <c r="I2407" s="1444"/>
      <c r="J2407" s="1445"/>
      <c r="K2407" s="1446"/>
      <c r="L2407" s="1440"/>
      <c r="M2407" s="7" t="str">
        <f>(IF($E2525&lt;&gt;0,$M$2,IF($L2525&lt;&gt;0,$M$2,"")))</f>
        <v/>
      </c>
    </row>
    <row r="2408" spans="1:14" hidden="1">
      <c r="A2408" s="23"/>
      <c r="B2408" s="1450"/>
      <c r="C2408" s="1587">
        <f>+C2407</f>
        <v>3389</v>
      </c>
      <c r="D2408" s="1452" t="s">
        <v>1</v>
      </c>
      <c r="E2408" s="389"/>
      <c r="F2408" s="1444"/>
      <c r="G2408" s="1445"/>
      <c r="H2408" s="1446"/>
      <c r="I2408" s="1444"/>
      <c r="J2408" s="1445"/>
      <c r="K2408" s="1446"/>
      <c r="L2408" s="1440"/>
      <c r="M2408" s="7" t="str">
        <f>(IF($E2525&lt;&gt;0,$M$2,IF($L2525&lt;&gt;0,$M$2,"")))</f>
        <v/>
      </c>
    </row>
    <row r="2409" spans="1:14" hidden="1">
      <c r="A2409" s="23"/>
      <c r="B2409" s="1456"/>
      <c r="C2409" s="1453"/>
      <c r="D2409" s="1457" t="s">
        <v>714</v>
      </c>
      <c r="E2409" s="389"/>
      <c r="F2409" s="1447"/>
      <c r="G2409" s="1448"/>
      <c r="H2409" s="1449"/>
      <c r="I2409" s="1447"/>
      <c r="J2409" s="1448"/>
      <c r="K2409" s="1449"/>
      <c r="L2409" s="1440"/>
      <c r="M2409" s="7" t="str">
        <f>(IF($E2525&lt;&gt;0,$M$2,IF($L2525&lt;&gt;0,$M$2,"")))</f>
        <v/>
      </c>
    </row>
    <row r="2410" spans="1:14" hidden="1">
      <c r="A2410" s="23"/>
      <c r="B2410" s="272">
        <v>100</v>
      </c>
      <c r="C2410" s="1884" t="s">
        <v>744</v>
      </c>
      <c r="D2410" s="1885"/>
      <c r="E2410" s="273">
        <f t="shared" ref="E2410:L2410" si="576">SUM(E2411:E2412)</f>
        <v>0</v>
      </c>
      <c r="F2410" s="274">
        <f t="shared" si="576"/>
        <v>0</v>
      </c>
      <c r="G2410" s="275">
        <f t="shared" si="576"/>
        <v>0</v>
      </c>
      <c r="H2410" s="276">
        <f>SUM(H2411:H2412)</f>
        <v>0</v>
      </c>
      <c r="I2410" s="274">
        <f t="shared" si="576"/>
        <v>0</v>
      </c>
      <c r="J2410" s="275">
        <f t="shared" si="576"/>
        <v>0</v>
      </c>
      <c r="K2410" s="276">
        <f t="shared" si="576"/>
        <v>0</v>
      </c>
      <c r="L2410" s="273">
        <f t="shared" si="576"/>
        <v>0</v>
      </c>
      <c r="M2410" s="12" t="str">
        <f>(IF($E2410&lt;&gt;0,$M$2,IF($L2410&lt;&gt;0,$M$2,"")))</f>
        <v/>
      </c>
      <c r="N2410" s="13"/>
    </row>
    <row r="2411" spans="1:14" hidden="1">
      <c r="A2411" s="23"/>
      <c r="B2411" s="278"/>
      <c r="C2411" s="279">
        <v>101</v>
      </c>
      <c r="D2411" s="280" t="s">
        <v>745</v>
      </c>
      <c r="E2411" s="281">
        <f>F2411+G2411+H2411</f>
        <v>0</v>
      </c>
      <c r="F2411" s="152"/>
      <c r="G2411" s="153"/>
      <c r="H2411" s="1418"/>
      <c r="I2411" s="152">
        <v>0</v>
      </c>
      <c r="J2411" s="153"/>
      <c r="K2411" s="1418"/>
      <c r="L2411" s="281">
        <f>I2411+J2411+K2411</f>
        <v>0</v>
      </c>
      <c r="M2411" s="12" t="str">
        <f t="shared" ref="M2411:M2477" si="577">(IF($E2411&lt;&gt;0,$M$2,IF($L2411&lt;&gt;0,$M$2,"")))</f>
        <v/>
      </c>
      <c r="N2411" s="13"/>
    </row>
    <row r="2412" spans="1:14" hidden="1">
      <c r="A2412" s="10"/>
      <c r="B2412" s="278"/>
      <c r="C2412" s="285">
        <v>102</v>
      </c>
      <c r="D2412" s="286" t="s">
        <v>746</v>
      </c>
      <c r="E2412" s="287">
        <f>F2412+G2412+H2412</f>
        <v>0</v>
      </c>
      <c r="F2412" s="173"/>
      <c r="G2412" s="174"/>
      <c r="H2412" s="1421"/>
      <c r="I2412" s="173"/>
      <c r="J2412" s="174"/>
      <c r="K2412" s="1421"/>
      <c r="L2412" s="287">
        <f>I2412+J2412+K2412</f>
        <v>0</v>
      </c>
      <c r="M2412" s="12" t="str">
        <f t="shared" si="577"/>
        <v/>
      </c>
      <c r="N2412" s="13"/>
    </row>
    <row r="2413" spans="1:14" hidden="1">
      <c r="A2413" s="10"/>
      <c r="B2413" s="272">
        <v>200</v>
      </c>
      <c r="C2413" s="1864" t="s">
        <v>747</v>
      </c>
      <c r="D2413" s="1865"/>
      <c r="E2413" s="273">
        <f t="shared" ref="E2413:L2413" si="578">SUM(E2414:E2418)</f>
        <v>0</v>
      </c>
      <c r="F2413" s="274">
        <f t="shared" si="578"/>
        <v>0</v>
      </c>
      <c r="G2413" s="275">
        <f t="shared" si="578"/>
        <v>0</v>
      </c>
      <c r="H2413" s="276">
        <f>SUM(H2414:H2418)</f>
        <v>0</v>
      </c>
      <c r="I2413" s="274">
        <f t="shared" si="578"/>
        <v>0</v>
      </c>
      <c r="J2413" s="275">
        <f t="shared" si="578"/>
        <v>0</v>
      </c>
      <c r="K2413" s="276">
        <f t="shared" si="578"/>
        <v>0</v>
      </c>
      <c r="L2413" s="273">
        <f t="shared" si="578"/>
        <v>0</v>
      </c>
      <c r="M2413" s="12" t="str">
        <f t="shared" si="577"/>
        <v/>
      </c>
      <c r="N2413" s="13"/>
    </row>
    <row r="2414" spans="1:14" hidden="1">
      <c r="A2414" s="10"/>
      <c r="B2414" s="291"/>
      <c r="C2414" s="279">
        <v>201</v>
      </c>
      <c r="D2414" s="280" t="s">
        <v>748</v>
      </c>
      <c r="E2414" s="281">
        <f>F2414+G2414+H2414</f>
        <v>0</v>
      </c>
      <c r="F2414" s="152"/>
      <c r="G2414" s="153"/>
      <c r="H2414" s="1418"/>
      <c r="I2414" s="152"/>
      <c r="J2414" s="153"/>
      <c r="K2414" s="1418"/>
      <c r="L2414" s="281">
        <f>I2414+J2414+K2414</f>
        <v>0</v>
      </c>
      <c r="M2414" s="12" t="str">
        <f t="shared" si="577"/>
        <v/>
      </c>
      <c r="N2414" s="13"/>
    </row>
    <row r="2415" spans="1:14" hidden="1">
      <c r="A2415" s="10"/>
      <c r="B2415" s="292"/>
      <c r="C2415" s="293">
        <v>202</v>
      </c>
      <c r="D2415" s="294" t="s">
        <v>749</v>
      </c>
      <c r="E2415" s="295">
        <f>F2415+G2415+H2415</f>
        <v>0</v>
      </c>
      <c r="F2415" s="158"/>
      <c r="G2415" s="159"/>
      <c r="H2415" s="1420"/>
      <c r="I2415" s="158"/>
      <c r="J2415" s="159"/>
      <c r="K2415" s="1420"/>
      <c r="L2415" s="295">
        <f>I2415+J2415+K2415</f>
        <v>0</v>
      </c>
      <c r="M2415" s="12" t="str">
        <f t="shared" si="577"/>
        <v/>
      </c>
      <c r="N2415" s="13"/>
    </row>
    <row r="2416" spans="1:14" ht="31.5" hidden="1">
      <c r="A2416" s="10"/>
      <c r="B2416" s="299"/>
      <c r="C2416" s="293">
        <v>205</v>
      </c>
      <c r="D2416" s="294" t="s">
        <v>595</v>
      </c>
      <c r="E2416" s="295">
        <f>F2416+G2416+H2416</f>
        <v>0</v>
      </c>
      <c r="F2416" s="158"/>
      <c r="G2416" s="159"/>
      <c r="H2416" s="1420"/>
      <c r="I2416" s="158"/>
      <c r="J2416" s="159"/>
      <c r="K2416" s="1420"/>
      <c r="L2416" s="295">
        <f>I2416+J2416+K2416</f>
        <v>0</v>
      </c>
      <c r="M2416" s="12" t="str">
        <f t="shared" si="577"/>
        <v/>
      </c>
      <c r="N2416" s="13"/>
    </row>
    <row r="2417" spans="1:14" hidden="1">
      <c r="A2417" s="10"/>
      <c r="B2417" s="299"/>
      <c r="C2417" s="293">
        <v>208</v>
      </c>
      <c r="D2417" s="300" t="s">
        <v>596</v>
      </c>
      <c r="E2417" s="295">
        <f>F2417+G2417+H2417</f>
        <v>0</v>
      </c>
      <c r="F2417" s="158"/>
      <c r="G2417" s="159"/>
      <c r="H2417" s="1420"/>
      <c r="I2417" s="158"/>
      <c r="J2417" s="159"/>
      <c r="K2417" s="1420"/>
      <c r="L2417" s="295">
        <f>I2417+J2417+K2417</f>
        <v>0</v>
      </c>
      <c r="M2417" s="12" t="str">
        <f t="shared" si="577"/>
        <v/>
      </c>
      <c r="N2417" s="13"/>
    </row>
    <row r="2418" spans="1:14" hidden="1">
      <c r="A2418" s="10"/>
      <c r="B2418" s="291"/>
      <c r="C2418" s="285">
        <v>209</v>
      </c>
      <c r="D2418" s="301" t="s">
        <v>597</v>
      </c>
      <c r="E2418" s="287">
        <f>F2418+G2418+H2418</f>
        <v>0</v>
      </c>
      <c r="F2418" s="173"/>
      <c r="G2418" s="174"/>
      <c r="H2418" s="1421"/>
      <c r="I2418" s="173"/>
      <c r="J2418" s="174"/>
      <c r="K2418" s="1421"/>
      <c r="L2418" s="287">
        <f>I2418+J2418+K2418</f>
        <v>0</v>
      </c>
      <c r="M2418" s="12" t="str">
        <f t="shared" si="577"/>
        <v/>
      </c>
      <c r="N2418" s="13"/>
    </row>
    <row r="2419" spans="1:14" hidden="1">
      <c r="A2419" s="10"/>
      <c r="B2419" s="272">
        <v>500</v>
      </c>
      <c r="C2419" s="1866" t="s">
        <v>193</v>
      </c>
      <c r="D2419" s="1867"/>
      <c r="E2419" s="273">
        <f t="shared" ref="E2419:L2419" si="579">SUM(E2420:E2426)</f>
        <v>0</v>
      </c>
      <c r="F2419" s="274">
        <f t="shared" si="579"/>
        <v>0</v>
      </c>
      <c r="G2419" s="275">
        <f t="shared" si="579"/>
        <v>0</v>
      </c>
      <c r="H2419" s="276">
        <f>SUM(H2420:H2426)</f>
        <v>0</v>
      </c>
      <c r="I2419" s="274">
        <f t="shared" si="579"/>
        <v>0</v>
      </c>
      <c r="J2419" s="275">
        <f t="shared" si="579"/>
        <v>0</v>
      </c>
      <c r="K2419" s="276">
        <f t="shared" si="579"/>
        <v>0</v>
      </c>
      <c r="L2419" s="273">
        <f t="shared" si="579"/>
        <v>0</v>
      </c>
      <c r="M2419" s="12" t="str">
        <f t="shared" si="577"/>
        <v/>
      </c>
      <c r="N2419" s="13"/>
    </row>
    <row r="2420" spans="1:14" ht="18" hidden="1" customHeight="1">
      <c r="A2420" s="10"/>
      <c r="B2420" s="291"/>
      <c r="C2420" s="302">
        <v>551</v>
      </c>
      <c r="D2420" s="303" t="s">
        <v>194</v>
      </c>
      <c r="E2420" s="281">
        <f t="shared" ref="E2420:E2427" si="580">F2420+G2420+H2420</f>
        <v>0</v>
      </c>
      <c r="F2420" s="152"/>
      <c r="G2420" s="153"/>
      <c r="H2420" s="1418"/>
      <c r="I2420" s="152">
        <v>0</v>
      </c>
      <c r="J2420" s="153"/>
      <c r="K2420" s="1418"/>
      <c r="L2420" s="281">
        <f t="shared" ref="L2420:L2427" si="581">I2420+J2420+K2420</f>
        <v>0</v>
      </c>
      <c r="M2420" s="12" t="str">
        <f t="shared" si="577"/>
        <v/>
      </c>
      <c r="N2420" s="13"/>
    </row>
    <row r="2421" spans="1:14" hidden="1">
      <c r="A2421" s="10"/>
      <c r="B2421" s="291"/>
      <c r="C2421" s="304">
        <v>552</v>
      </c>
      <c r="D2421" s="305" t="s">
        <v>909</v>
      </c>
      <c r="E2421" s="295">
        <f t="shared" si="580"/>
        <v>0</v>
      </c>
      <c r="F2421" s="158"/>
      <c r="G2421" s="159"/>
      <c r="H2421" s="1420"/>
      <c r="I2421" s="158">
        <v>0</v>
      </c>
      <c r="J2421" s="159"/>
      <c r="K2421" s="1420"/>
      <c r="L2421" s="295">
        <f t="shared" si="581"/>
        <v>0</v>
      </c>
      <c r="M2421" s="12" t="str">
        <f t="shared" si="577"/>
        <v/>
      </c>
      <c r="N2421" s="13"/>
    </row>
    <row r="2422" spans="1:14" hidden="1">
      <c r="A2422" s="10"/>
      <c r="B2422" s="306"/>
      <c r="C2422" s="304">
        <v>558</v>
      </c>
      <c r="D2422" s="307" t="s">
        <v>871</v>
      </c>
      <c r="E2422" s="295">
        <f>F2422+G2422+H2422</f>
        <v>0</v>
      </c>
      <c r="F2422" s="488">
        <v>0</v>
      </c>
      <c r="G2422" s="489">
        <v>0</v>
      </c>
      <c r="H2422" s="160">
        <v>0</v>
      </c>
      <c r="I2422" s="488">
        <v>0</v>
      </c>
      <c r="J2422" s="489">
        <v>0</v>
      </c>
      <c r="K2422" s="160">
        <v>0</v>
      </c>
      <c r="L2422" s="295">
        <f>I2422+J2422+K2422</f>
        <v>0</v>
      </c>
      <c r="M2422" s="12" t="str">
        <f t="shared" si="577"/>
        <v/>
      </c>
      <c r="N2422" s="13"/>
    </row>
    <row r="2423" spans="1:14" hidden="1">
      <c r="A2423" s="10"/>
      <c r="B2423" s="306"/>
      <c r="C2423" s="304">
        <v>560</v>
      </c>
      <c r="D2423" s="307" t="s">
        <v>195</v>
      </c>
      <c r="E2423" s="295">
        <f t="shared" si="580"/>
        <v>0</v>
      </c>
      <c r="F2423" s="158"/>
      <c r="G2423" s="159"/>
      <c r="H2423" s="1420"/>
      <c r="I2423" s="158">
        <v>0</v>
      </c>
      <c r="J2423" s="159"/>
      <c r="K2423" s="1420"/>
      <c r="L2423" s="295">
        <f t="shared" si="581"/>
        <v>0</v>
      </c>
      <c r="M2423" s="12" t="str">
        <f t="shared" si="577"/>
        <v/>
      </c>
      <c r="N2423" s="13"/>
    </row>
    <row r="2424" spans="1:14" hidden="1">
      <c r="A2424" s="10"/>
      <c r="B2424" s="306"/>
      <c r="C2424" s="304">
        <v>580</v>
      </c>
      <c r="D2424" s="305" t="s">
        <v>196</v>
      </c>
      <c r="E2424" s="295">
        <f t="shared" si="580"/>
        <v>0</v>
      </c>
      <c r="F2424" s="158"/>
      <c r="G2424" s="159"/>
      <c r="H2424" s="1420"/>
      <c r="I2424" s="158"/>
      <c r="J2424" s="159"/>
      <c r="K2424" s="1420"/>
      <c r="L2424" s="295">
        <f t="shared" si="581"/>
        <v>0</v>
      </c>
      <c r="M2424" s="12" t="str">
        <f t="shared" si="577"/>
        <v/>
      </c>
      <c r="N2424" s="13"/>
    </row>
    <row r="2425" spans="1:14" hidden="1">
      <c r="A2425" s="10"/>
      <c r="B2425" s="291"/>
      <c r="C2425" s="304">
        <v>588</v>
      </c>
      <c r="D2425" s="305" t="s">
        <v>873</v>
      </c>
      <c r="E2425" s="295">
        <f>F2425+G2425+H2425</f>
        <v>0</v>
      </c>
      <c r="F2425" s="488">
        <v>0</v>
      </c>
      <c r="G2425" s="489">
        <v>0</v>
      </c>
      <c r="H2425" s="160">
        <v>0</v>
      </c>
      <c r="I2425" s="488">
        <v>0</v>
      </c>
      <c r="J2425" s="489">
        <v>0</v>
      </c>
      <c r="K2425" s="160">
        <v>0</v>
      </c>
      <c r="L2425" s="295">
        <f>I2425+J2425+K2425</f>
        <v>0</v>
      </c>
      <c r="M2425" s="12" t="str">
        <f t="shared" si="577"/>
        <v/>
      </c>
      <c r="N2425" s="13"/>
    </row>
    <row r="2426" spans="1:14" ht="31.5" hidden="1">
      <c r="A2426" s="10"/>
      <c r="B2426" s="291"/>
      <c r="C2426" s="308">
        <v>590</v>
      </c>
      <c r="D2426" s="309" t="s">
        <v>197</v>
      </c>
      <c r="E2426" s="287">
        <f t="shared" si="580"/>
        <v>0</v>
      </c>
      <c r="F2426" s="173"/>
      <c r="G2426" s="174"/>
      <c r="H2426" s="1421"/>
      <c r="I2426" s="173"/>
      <c r="J2426" s="174"/>
      <c r="K2426" s="1421"/>
      <c r="L2426" s="287">
        <f t="shared" si="581"/>
        <v>0</v>
      </c>
      <c r="M2426" s="12" t="str">
        <f t="shared" si="577"/>
        <v/>
      </c>
      <c r="N2426" s="13"/>
    </row>
    <row r="2427" spans="1:14" hidden="1">
      <c r="A2427" s="22">
        <v>5</v>
      </c>
      <c r="B2427" s="272">
        <v>800</v>
      </c>
      <c r="C2427" s="1868" t="s">
        <v>198</v>
      </c>
      <c r="D2427" s="1869"/>
      <c r="E2427" s="310">
        <f t="shared" si="580"/>
        <v>0</v>
      </c>
      <c r="F2427" s="1422"/>
      <c r="G2427" s="1423"/>
      <c r="H2427" s="1424"/>
      <c r="I2427" s="1422"/>
      <c r="J2427" s="1423"/>
      <c r="K2427" s="1424"/>
      <c r="L2427" s="310">
        <f t="shared" si="581"/>
        <v>0</v>
      </c>
      <c r="M2427" s="12" t="str">
        <f t="shared" si="577"/>
        <v/>
      </c>
      <c r="N2427" s="13"/>
    </row>
    <row r="2428" spans="1:14" hidden="1">
      <c r="A2428" s="23">
        <v>10</v>
      </c>
      <c r="B2428" s="272">
        <v>1000</v>
      </c>
      <c r="C2428" s="1864" t="s">
        <v>199</v>
      </c>
      <c r="D2428" s="1865"/>
      <c r="E2428" s="310">
        <f t="shared" ref="E2428:L2428" si="582">SUM(E2429:E2445)</f>
        <v>0</v>
      </c>
      <c r="F2428" s="274">
        <f t="shared" si="582"/>
        <v>0</v>
      </c>
      <c r="G2428" s="275">
        <f t="shared" si="582"/>
        <v>0</v>
      </c>
      <c r="H2428" s="276">
        <f>SUM(H2429:H2445)</f>
        <v>0</v>
      </c>
      <c r="I2428" s="274">
        <f t="shared" si="582"/>
        <v>0</v>
      </c>
      <c r="J2428" s="275">
        <f t="shared" si="582"/>
        <v>0</v>
      </c>
      <c r="K2428" s="276">
        <f t="shared" si="582"/>
        <v>0</v>
      </c>
      <c r="L2428" s="310">
        <f t="shared" si="582"/>
        <v>0</v>
      </c>
      <c r="M2428" s="12" t="str">
        <f t="shared" si="577"/>
        <v/>
      </c>
      <c r="N2428" s="13"/>
    </row>
    <row r="2429" spans="1:14" hidden="1">
      <c r="A2429" s="23">
        <v>15</v>
      </c>
      <c r="B2429" s="292"/>
      <c r="C2429" s="279">
        <v>1011</v>
      </c>
      <c r="D2429" s="311" t="s">
        <v>200</v>
      </c>
      <c r="E2429" s="281">
        <f t="shared" ref="E2429:E2445" si="583">F2429+G2429+H2429</f>
        <v>0</v>
      </c>
      <c r="F2429" s="152"/>
      <c r="G2429" s="153"/>
      <c r="H2429" s="1418"/>
      <c r="I2429" s="152"/>
      <c r="J2429" s="153"/>
      <c r="K2429" s="1418"/>
      <c r="L2429" s="281">
        <f t="shared" ref="L2429:L2445" si="584">I2429+J2429+K2429</f>
        <v>0</v>
      </c>
      <c r="M2429" s="12" t="str">
        <f t="shared" si="577"/>
        <v/>
      </c>
      <c r="N2429" s="13"/>
    </row>
    <row r="2430" spans="1:14" hidden="1">
      <c r="A2430" s="22">
        <v>35</v>
      </c>
      <c r="B2430" s="292"/>
      <c r="C2430" s="293">
        <v>1012</v>
      </c>
      <c r="D2430" s="294" t="s">
        <v>201</v>
      </c>
      <c r="E2430" s="295">
        <f t="shared" si="583"/>
        <v>0</v>
      </c>
      <c r="F2430" s="158"/>
      <c r="G2430" s="159"/>
      <c r="H2430" s="1420"/>
      <c r="I2430" s="158"/>
      <c r="J2430" s="159"/>
      <c r="K2430" s="1420"/>
      <c r="L2430" s="295">
        <f t="shared" si="584"/>
        <v>0</v>
      </c>
      <c r="M2430" s="12" t="str">
        <f t="shared" si="577"/>
        <v/>
      </c>
      <c r="N2430" s="13"/>
    </row>
    <row r="2431" spans="1:14" hidden="1">
      <c r="A2431" s="23">
        <v>40</v>
      </c>
      <c r="B2431" s="292"/>
      <c r="C2431" s="293">
        <v>1013</v>
      </c>
      <c r="D2431" s="294" t="s">
        <v>202</v>
      </c>
      <c r="E2431" s="295">
        <f t="shared" si="583"/>
        <v>0</v>
      </c>
      <c r="F2431" s="158"/>
      <c r="G2431" s="159"/>
      <c r="H2431" s="1420"/>
      <c r="I2431" s="158"/>
      <c r="J2431" s="159"/>
      <c r="K2431" s="1420"/>
      <c r="L2431" s="295">
        <f t="shared" si="584"/>
        <v>0</v>
      </c>
      <c r="M2431" s="12" t="str">
        <f t="shared" si="577"/>
        <v/>
      </c>
      <c r="N2431" s="13"/>
    </row>
    <row r="2432" spans="1:14" hidden="1">
      <c r="A2432" s="23">
        <v>45</v>
      </c>
      <c r="B2432" s="292"/>
      <c r="C2432" s="293">
        <v>1014</v>
      </c>
      <c r="D2432" s="294" t="s">
        <v>203</v>
      </c>
      <c r="E2432" s="295">
        <f t="shared" si="583"/>
        <v>0</v>
      </c>
      <c r="F2432" s="158"/>
      <c r="G2432" s="159"/>
      <c r="H2432" s="1420"/>
      <c r="I2432" s="158"/>
      <c r="J2432" s="159"/>
      <c r="K2432" s="1420"/>
      <c r="L2432" s="295">
        <f t="shared" si="584"/>
        <v>0</v>
      </c>
      <c r="M2432" s="12" t="str">
        <f t="shared" si="577"/>
        <v/>
      </c>
      <c r="N2432" s="13"/>
    </row>
    <row r="2433" spans="1:14" hidden="1">
      <c r="A2433" s="23">
        <v>50</v>
      </c>
      <c r="B2433" s="292"/>
      <c r="C2433" s="293">
        <v>1015</v>
      </c>
      <c r="D2433" s="294" t="s">
        <v>204</v>
      </c>
      <c r="E2433" s="295">
        <f t="shared" si="583"/>
        <v>0</v>
      </c>
      <c r="F2433" s="158"/>
      <c r="G2433" s="159"/>
      <c r="H2433" s="1420"/>
      <c r="I2433" s="158">
        <v>0</v>
      </c>
      <c r="J2433" s="159"/>
      <c r="K2433" s="1420">
        <v>0</v>
      </c>
      <c r="L2433" s="295">
        <f t="shared" si="584"/>
        <v>0</v>
      </c>
      <c r="M2433" s="12" t="str">
        <f t="shared" si="577"/>
        <v/>
      </c>
      <c r="N2433" s="13"/>
    </row>
    <row r="2434" spans="1:14" hidden="1">
      <c r="A2434" s="23">
        <v>55</v>
      </c>
      <c r="B2434" s="292"/>
      <c r="C2434" s="312">
        <v>1016</v>
      </c>
      <c r="D2434" s="313" t="s">
        <v>205</v>
      </c>
      <c r="E2434" s="314">
        <f t="shared" si="583"/>
        <v>0</v>
      </c>
      <c r="F2434" s="164"/>
      <c r="G2434" s="165"/>
      <c r="H2434" s="1419"/>
      <c r="I2434" s="164"/>
      <c r="J2434" s="165"/>
      <c r="K2434" s="1419"/>
      <c r="L2434" s="314">
        <f t="shared" si="584"/>
        <v>0</v>
      </c>
      <c r="M2434" s="12" t="str">
        <f t="shared" si="577"/>
        <v/>
      </c>
      <c r="N2434" s="13"/>
    </row>
    <row r="2435" spans="1:14" hidden="1">
      <c r="A2435" s="23">
        <v>60</v>
      </c>
      <c r="B2435" s="278"/>
      <c r="C2435" s="318">
        <v>1020</v>
      </c>
      <c r="D2435" s="319" t="s">
        <v>206</v>
      </c>
      <c r="E2435" s="320">
        <f t="shared" si="583"/>
        <v>0</v>
      </c>
      <c r="F2435" s="454"/>
      <c r="G2435" s="455"/>
      <c r="H2435" s="1428"/>
      <c r="I2435" s="454"/>
      <c r="J2435" s="455"/>
      <c r="K2435" s="1428"/>
      <c r="L2435" s="320">
        <f t="shared" si="584"/>
        <v>0</v>
      </c>
      <c r="M2435" s="12" t="str">
        <f t="shared" si="577"/>
        <v/>
      </c>
      <c r="N2435" s="13"/>
    </row>
    <row r="2436" spans="1:14" hidden="1">
      <c r="A2436" s="22">
        <v>65</v>
      </c>
      <c r="B2436" s="292"/>
      <c r="C2436" s="324">
        <v>1030</v>
      </c>
      <c r="D2436" s="325" t="s">
        <v>207</v>
      </c>
      <c r="E2436" s="326">
        <f t="shared" si="583"/>
        <v>0</v>
      </c>
      <c r="F2436" s="449"/>
      <c r="G2436" s="450"/>
      <c r="H2436" s="1425"/>
      <c r="I2436" s="449"/>
      <c r="J2436" s="450"/>
      <c r="K2436" s="1425"/>
      <c r="L2436" s="326">
        <f t="shared" si="584"/>
        <v>0</v>
      </c>
      <c r="M2436" s="12" t="str">
        <f t="shared" si="577"/>
        <v/>
      </c>
      <c r="N2436" s="13"/>
    </row>
    <row r="2437" spans="1:14" hidden="1">
      <c r="A2437" s="23">
        <v>70</v>
      </c>
      <c r="B2437" s="292"/>
      <c r="C2437" s="318">
        <v>1051</v>
      </c>
      <c r="D2437" s="331" t="s">
        <v>208</v>
      </c>
      <c r="E2437" s="320">
        <f t="shared" si="583"/>
        <v>0</v>
      </c>
      <c r="F2437" s="454"/>
      <c r="G2437" s="455"/>
      <c r="H2437" s="1428"/>
      <c r="I2437" s="454"/>
      <c r="J2437" s="455"/>
      <c r="K2437" s="1428"/>
      <c r="L2437" s="320">
        <f t="shared" si="584"/>
        <v>0</v>
      </c>
      <c r="M2437" s="12" t="str">
        <f t="shared" si="577"/>
        <v/>
      </c>
      <c r="N2437" s="13"/>
    </row>
    <row r="2438" spans="1:14" hidden="1">
      <c r="A2438" s="23">
        <v>75</v>
      </c>
      <c r="B2438" s="292"/>
      <c r="C2438" s="293">
        <v>1052</v>
      </c>
      <c r="D2438" s="294" t="s">
        <v>209</v>
      </c>
      <c r="E2438" s="295">
        <f t="shared" si="583"/>
        <v>0</v>
      </c>
      <c r="F2438" s="158"/>
      <c r="G2438" s="159"/>
      <c r="H2438" s="1420"/>
      <c r="I2438" s="158"/>
      <c r="J2438" s="159"/>
      <c r="K2438" s="1420"/>
      <c r="L2438" s="295">
        <f t="shared" si="584"/>
        <v>0</v>
      </c>
      <c r="M2438" s="12" t="str">
        <f t="shared" si="577"/>
        <v/>
      </c>
      <c r="N2438" s="13"/>
    </row>
    <row r="2439" spans="1:14" hidden="1">
      <c r="A2439" s="23">
        <v>80</v>
      </c>
      <c r="B2439" s="292"/>
      <c r="C2439" s="324">
        <v>1053</v>
      </c>
      <c r="D2439" s="325" t="s">
        <v>874</v>
      </c>
      <c r="E2439" s="326">
        <f t="shared" si="583"/>
        <v>0</v>
      </c>
      <c r="F2439" s="449"/>
      <c r="G2439" s="450"/>
      <c r="H2439" s="1425"/>
      <c r="I2439" s="449"/>
      <c r="J2439" s="450"/>
      <c r="K2439" s="1425"/>
      <c r="L2439" s="326">
        <f t="shared" si="584"/>
        <v>0</v>
      </c>
      <c r="M2439" s="12" t="str">
        <f t="shared" si="577"/>
        <v/>
      </c>
      <c r="N2439" s="13"/>
    </row>
    <row r="2440" spans="1:14" hidden="1">
      <c r="A2440" s="23">
        <v>80</v>
      </c>
      <c r="B2440" s="292"/>
      <c r="C2440" s="318">
        <v>1062</v>
      </c>
      <c r="D2440" s="319" t="s">
        <v>210</v>
      </c>
      <c r="E2440" s="320">
        <f t="shared" si="583"/>
        <v>0</v>
      </c>
      <c r="F2440" s="454"/>
      <c r="G2440" s="455"/>
      <c r="H2440" s="1428"/>
      <c r="I2440" s="454"/>
      <c r="J2440" s="455"/>
      <c r="K2440" s="1428"/>
      <c r="L2440" s="320">
        <f t="shared" si="584"/>
        <v>0</v>
      </c>
      <c r="M2440" s="12" t="str">
        <f t="shared" si="577"/>
        <v/>
      </c>
      <c r="N2440" s="13"/>
    </row>
    <row r="2441" spans="1:14" hidden="1">
      <c r="A2441" s="23">
        <v>85</v>
      </c>
      <c r="B2441" s="292"/>
      <c r="C2441" s="324">
        <v>1063</v>
      </c>
      <c r="D2441" s="332" t="s">
        <v>801</v>
      </c>
      <c r="E2441" s="326">
        <f t="shared" si="583"/>
        <v>0</v>
      </c>
      <c r="F2441" s="449"/>
      <c r="G2441" s="450"/>
      <c r="H2441" s="1425"/>
      <c r="I2441" s="449"/>
      <c r="J2441" s="450"/>
      <c r="K2441" s="1425"/>
      <c r="L2441" s="326">
        <f t="shared" si="584"/>
        <v>0</v>
      </c>
      <c r="M2441" s="12" t="str">
        <f t="shared" si="577"/>
        <v/>
      </c>
      <c r="N2441" s="13"/>
    </row>
    <row r="2442" spans="1:14" hidden="1">
      <c r="A2442" s="23">
        <v>90</v>
      </c>
      <c r="B2442" s="292"/>
      <c r="C2442" s="333">
        <v>1069</v>
      </c>
      <c r="D2442" s="334" t="s">
        <v>211</v>
      </c>
      <c r="E2442" s="335">
        <f t="shared" si="583"/>
        <v>0</v>
      </c>
      <c r="F2442" s="600"/>
      <c r="G2442" s="601"/>
      <c r="H2442" s="1427"/>
      <c r="I2442" s="600"/>
      <c r="J2442" s="601"/>
      <c r="K2442" s="1427"/>
      <c r="L2442" s="335">
        <f t="shared" si="584"/>
        <v>0</v>
      </c>
      <c r="M2442" s="12" t="str">
        <f t="shared" si="577"/>
        <v/>
      </c>
      <c r="N2442" s="13"/>
    </row>
    <row r="2443" spans="1:14" hidden="1">
      <c r="A2443" s="23">
        <v>90</v>
      </c>
      <c r="B2443" s="278"/>
      <c r="C2443" s="318">
        <v>1091</v>
      </c>
      <c r="D2443" s="331" t="s">
        <v>910</v>
      </c>
      <c r="E2443" s="320">
        <f t="shared" si="583"/>
        <v>0</v>
      </c>
      <c r="F2443" s="454"/>
      <c r="G2443" s="455"/>
      <c r="H2443" s="1428"/>
      <c r="I2443" s="454"/>
      <c r="J2443" s="455"/>
      <c r="K2443" s="1428"/>
      <c r="L2443" s="320">
        <f t="shared" si="584"/>
        <v>0</v>
      </c>
      <c r="M2443" s="12" t="str">
        <f t="shared" si="577"/>
        <v/>
      </c>
      <c r="N2443" s="13"/>
    </row>
    <row r="2444" spans="1:14" hidden="1">
      <c r="A2444" s="22">
        <v>115</v>
      </c>
      <c r="B2444" s="292"/>
      <c r="C2444" s="293">
        <v>1092</v>
      </c>
      <c r="D2444" s="294" t="s">
        <v>305</v>
      </c>
      <c r="E2444" s="295">
        <f t="shared" si="583"/>
        <v>0</v>
      </c>
      <c r="F2444" s="158"/>
      <c r="G2444" s="159"/>
      <c r="H2444" s="1420"/>
      <c r="I2444" s="158"/>
      <c r="J2444" s="159"/>
      <c r="K2444" s="1420"/>
      <c r="L2444" s="295">
        <f t="shared" si="584"/>
        <v>0</v>
      </c>
      <c r="M2444" s="12" t="str">
        <f t="shared" si="577"/>
        <v/>
      </c>
      <c r="N2444" s="13"/>
    </row>
    <row r="2445" spans="1:14" hidden="1">
      <c r="A2445" s="22">
        <v>125</v>
      </c>
      <c r="B2445" s="292"/>
      <c r="C2445" s="285">
        <v>1098</v>
      </c>
      <c r="D2445" s="339" t="s">
        <v>212</v>
      </c>
      <c r="E2445" s="287">
        <f t="shared" si="583"/>
        <v>0</v>
      </c>
      <c r="F2445" s="173"/>
      <c r="G2445" s="174"/>
      <c r="H2445" s="1421"/>
      <c r="I2445" s="173"/>
      <c r="J2445" s="174"/>
      <c r="K2445" s="1421"/>
      <c r="L2445" s="287">
        <f t="shared" si="584"/>
        <v>0</v>
      </c>
      <c r="M2445" s="12" t="str">
        <f t="shared" si="577"/>
        <v/>
      </c>
      <c r="N2445" s="13"/>
    </row>
    <row r="2446" spans="1:14" hidden="1">
      <c r="A2446" s="23">
        <v>130</v>
      </c>
      <c r="B2446" s="272">
        <v>1900</v>
      </c>
      <c r="C2446" s="1856" t="s">
        <v>272</v>
      </c>
      <c r="D2446" s="1857"/>
      <c r="E2446" s="310">
        <f t="shared" ref="E2446:L2446" si="585">SUM(E2447:E2449)</f>
        <v>0</v>
      </c>
      <c r="F2446" s="274">
        <f t="shared" si="585"/>
        <v>0</v>
      </c>
      <c r="G2446" s="275">
        <f t="shared" si="585"/>
        <v>0</v>
      </c>
      <c r="H2446" s="276">
        <f>SUM(H2447:H2449)</f>
        <v>0</v>
      </c>
      <c r="I2446" s="274">
        <f t="shared" si="585"/>
        <v>0</v>
      </c>
      <c r="J2446" s="275">
        <f t="shared" si="585"/>
        <v>0</v>
      </c>
      <c r="K2446" s="276">
        <f t="shared" si="585"/>
        <v>0</v>
      </c>
      <c r="L2446" s="310">
        <f t="shared" si="585"/>
        <v>0</v>
      </c>
      <c r="M2446" s="12" t="str">
        <f t="shared" si="577"/>
        <v/>
      </c>
      <c r="N2446" s="13"/>
    </row>
    <row r="2447" spans="1:14" hidden="1">
      <c r="A2447" s="23">
        <v>135</v>
      </c>
      <c r="B2447" s="292"/>
      <c r="C2447" s="279">
        <v>1901</v>
      </c>
      <c r="D2447" s="340" t="s">
        <v>911</v>
      </c>
      <c r="E2447" s="281">
        <f>F2447+G2447+H2447</f>
        <v>0</v>
      </c>
      <c r="F2447" s="152"/>
      <c r="G2447" s="153"/>
      <c r="H2447" s="1418"/>
      <c r="I2447" s="152"/>
      <c r="J2447" s="153"/>
      <c r="K2447" s="1418"/>
      <c r="L2447" s="281">
        <f>I2447+J2447+K2447</f>
        <v>0</v>
      </c>
      <c r="M2447" s="12" t="str">
        <f t="shared" si="577"/>
        <v/>
      </c>
      <c r="N2447" s="13"/>
    </row>
    <row r="2448" spans="1:14" hidden="1">
      <c r="A2448" s="23">
        <v>140</v>
      </c>
      <c r="B2448" s="341"/>
      <c r="C2448" s="293">
        <v>1981</v>
      </c>
      <c r="D2448" s="342" t="s">
        <v>912</v>
      </c>
      <c r="E2448" s="295">
        <f>F2448+G2448+H2448</f>
        <v>0</v>
      </c>
      <c r="F2448" s="158"/>
      <c r="G2448" s="159"/>
      <c r="H2448" s="1420"/>
      <c r="I2448" s="158"/>
      <c r="J2448" s="159"/>
      <c r="K2448" s="1420"/>
      <c r="L2448" s="295">
        <f>I2448+J2448+K2448</f>
        <v>0</v>
      </c>
      <c r="M2448" s="12" t="str">
        <f t="shared" si="577"/>
        <v/>
      </c>
      <c r="N2448" s="13"/>
    </row>
    <row r="2449" spans="1:14" hidden="1">
      <c r="A2449" s="23">
        <v>145</v>
      </c>
      <c r="B2449" s="292"/>
      <c r="C2449" s="285">
        <v>1991</v>
      </c>
      <c r="D2449" s="343" t="s">
        <v>913</v>
      </c>
      <c r="E2449" s="287">
        <f>F2449+G2449+H2449</f>
        <v>0</v>
      </c>
      <c r="F2449" s="173"/>
      <c r="G2449" s="174"/>
      <c r="H2449" s="1421"/>
      <c r="I2449" s="173"/>
      <c r="J2449" s="174"/>
      <c r="K2449" s="1421"/>
      <c r="L2449" s="287">
        <f>I2449+J2449+K2449</f>
        <v>0</v>
      </c>
      <c r="M2449" s="12" t="str">
        <f t="shared" si="577"/>
        <v/>
      </c>
      <c r="N2449" s="13"/>
    </row>
    <row r="2450" spans="1:14" hidden="1">
      <c r="A2450" s="23">
        <v>150</v>
      </c>
      <c r="B2450" s="272">
        <v>2100</v>
      </c>
      <c r="C2450" s="1856" t="s">
        <v>722</v>
      </c>
      <c r="D2450" s="1857"/>
      <c r="E2450" s="310">
        <f t="shared" ref="E2450:L2450" si="586">SUM(E2451:E2455)</f>
        <v>0</v>
      </c>
      <c r="F2450" s="274">
        <f t="shared" si="586"/>
        <v>0</v>
      </c>
      <c r="G2450" s="275">
        <f t="shared" si="586"/>
        <v>0</v>
      </c>
      <c r="H2450" s="276">
        <f>SUM(H2451:H2455)</f>
        <v>0</v>
      </c>
      <c r="I2450" s="274">
        <f t="shared" si="586"/>
        <v>0</v>
      </c>
      <c r="J2450" s="275">
        <f t="shared" si="586"/>
        <v>0</v>
      </c>
      <c r="K2450" s="276">
        <f t="shared" si="586"/>
        <v>0</v>
      </c>
      <c r="L2450" s="310">
        <f t="shared" si="586"/>
        <v>0</v>
      </c>
      <c r="M2450" s="12" t="str">
        <f t="shared" si="577"/>
        <v/>
      </c>
      <c r="N2450" s="13"/>
    </row>
    <row r="2451" spans="1:14" hidden="1">
      <c r="A2451" s="23">
        <v>155</v>
      </c>
      <c r="B2451" s="292"/>
      <c r="C2451" s="279">
        <v>2110</v>
      </c>
      <c r="D2451" s="344" t="s">
        <v>213</v>
      </c>
      <c r="E2451" s="281">
        <f>F2451+G2451+H2451</f>
        <v>0</v>
      </c>
      <c r="F2451" s="152"/>
      <c r="G2451" s="153"/>
      <c r="H2451" s="1418"/>
      <c r="I2451" s="152"/>
      <c r="J2451" s="153"/>
      <c r="K2451" s="1418"/>
      <c r="L2451" s="281">
        <f>I2451+J2451+K2451</f>
        <v>0</v>
      </c>
      <c r="M2451" s="12" t="str">
        <f t="shared" si="577"/>
        <v/>
      </c>
      <c r="N2451" s="13"/>
    </row>
    <row r="2452" spans="1:14" hidden="1">
      <c r="A2452" s="23">
        <v>160</v>
      </c>
      <c r="B2452" s="341"/>
      <c r="C2452" s="293">
        <v>2120</v>
      </c>
      <c r="D2452" s="300" t="s">
        <v>214</v>
      </c>
      <c r="E2452" s="295">
        <f>F2452+G2452+H2452</f>
        <v>0</v>
      </c>
      <c r="F2452" s="158"/>
      <c r="G2452" s="159"/>
      <c r="H2452" s="1420"/>
      <c r="I2452" s="158"/>
      <c r="J2452" s="159"/>
      <c r="K2452" s="1420"/>
      <c r="L2452" s="295">
        <f>I2452+J2452+K2452</f>
        <v>0</v>
      </c>
      <c r="M2452" s="12" t="str">
        <f t="shared" si="577"/>
        <v/>
      </c>
      <c r="N2452" s="13"/>
    </row>
    <row r="2453" spans="1:14" hidden="1">
      <c r="A2453" s="23">
        <v>165</v>
      </c>
      <c r="B2453" s="341"/>
      <c r="C2453" s="293">
        <v>2125</v>
      </c>
      <c r="D2453" s="300" t="s">
        <v>215</v>
      </c>
      <c r="E2453" s="295">
        <f>F2453+G2453+H2453</f>
        <v>0</v>
      </c>
      <c r="F2453" s="488">
        <v>0</v>
      </c>
      <c r="G2453" s="489">
        <v>0</v>
      </c>
      <c r="H2453" s="160">
        <v>0</v>
      </c>
      <c r="I2453" s="488">
        <v>0</v>
      </c>
      <c r="J2453" s="489">
        <v>0</v>
      </c>
      <c r="K2453" s="160">
        <v>0</v>
      </c>
      <c r="L2453" s="295">
        <f>I2453+J2453+K2453</f>
        <v>0</v>
      </c>
      <c r="M2453" s="12" t="str">
        <f t="shared" si="577"/>
        <v/>
      </c>
      <c r="N2453" s="13"/>
    </row>
    <row r="2454" spans="1:14" hidden="1">
      <c r="A2454" s="23">
        <v>175</v>
      </c>
      <c r="B2454" s="291"/>
      <c r="C2454" s="293">
        <v>2140</v>
      </c>
      <c r="D2454" s="300" t="s">
        <v>216</v>
      </c>
      <c r="E2454" s="295">
        <f>F2454+G2454+H2454</f>
        <v>0</v>
      </c>
      <c r="F2454" s="488">
        <v>0</v>
      </c>
      <c r="G2454" s="489">
        <v>0</v>
      </c>
      <c r="H2454" s="160">
        <v>0</v>
      </c>
      <c r="I2454" s="488">
        <v>0</v>
      </c>
      <c r="J2454" s="489">
        <v>0</v>
      </c>
      <c r="K2454" s="160">
        <v>0</v>
      </c>
      <c r="L2454" s="295">
        <f>I2454+J2454+K2454</f>
        <v>0</v>
      </c>
      <c r="M2454" s="12" t="str">
        <f t="shared" si="577"/>
        <v/>
      </c>
      <c r="N2454" s="13"/>
    </row>
    <row r="2455" spans="1:14" hidden="1">
      <c r="A2455" s="23">
        <v>180</v>
      </c>
      <c r="B2455" s="292"/>
      <c r="C2455" s="285">
        <v>2190</v>
      </c>
      <c r="D2455" s="345" t="s">
        <v>217</v>
      </c>
      <c r="E2455" s="287">
        <f>F2455+G2455+H2455</f>
        <v>0</v>
      </c>
      <c r="F2455" s="173"/>
      <c r="G2455" s="174"/>
      <c r="H2455" s="1421"/>
      <c r="I2455" s="173"/>
      <c r="J2455" s="174"/>
      <c r="K2455" s="1421"/>
      <c r="L2455" s="287">
        <f>I2455+J2455+K2455</f>
        <v>0</v>
      </c>
      <c r="M2455" s="12" t="str">
        <f t="shared" si="577"/>
        <v/>
      </c>
      <c r="N2455" s="13"/>
    </row>
    <row r="2456" spans="1:14" hidden="1">
      <c r="A2456" s="23">
        <v>185</v>
      </c>
      <c r="B2456" s="272">
        <v>2200</v>
      </c>
      <c r="C2456" s="1856" t="s">
        <v>218</v>
      </c>
      <c r="D2456" s="1857"/>
      <c r="E2456" s="310">
        <f t="shared" ref="E2456:L2456" si="587">SUM(E2457:E2458)</f>
        <v>0</v>
      </c>
      <c r="F2456" s="274">
        <f t="shared" si="587"/>
        <v>0</v>
      </c>
      <c r="G2456" s="275">
        <f t="shared" si="587"/>
        <v>0</v>
      </c>
      <c r="H2456" s="276">
        <f>SUM(H2457:H2458)</f>
        <v>0</v>
      </c>
      <c r="I2456" s="274">
        <f t="shared" si="587"/>
        <v>0</v>
      </c>
      <c r="J2456" s="275">
        <f t="shared" si="587"/>
        <v>0</v>
      </c>
      <c r="K2456" s="276">
        <f t="shared" si="587"/>
        <v>0</v>
      </c>
      <c r="L2456" s="310">
        <f t="shared" si="587"/>
        <v>0</v>
      </c>
      <c r="M2456" s="12" t="str">
        <f t="shared" si="577"/>
        <v/>
      </c>
      <c r="N2456" s="13"/>
    </row>
    <row r="2457" spans="1:14" hidden="1">
      <c r="A2457" s="23">
        <v>190</v>
      </c>
      <c r="B2457" s="292"/>
      <c r="C2457" s="279">
        <v>2221</v>
      </c>
      <c r="D2457" s="280" t="s">
        <v>306</v>
      </c>
      <c r="E2457" s="281">
        <f t="shared" ref="E2457:E2462" si="588">F2457+G2457+H2457</f>
        <v>0</v>
      </c>
      <c r="F2457" s="152"/>
      <c r="G2457" s="153"/>
      <c r="H2457" s="1418"/>
      <c r="I2457" s="152"/>
      <c r="J2457" s="153"/>
      <c r="K2457" s="1418"/>
      <c r="L2457" s="281">
        <f t="shared" ref="L2457:L2462" si="589">I2457+J2457+K2457</f>
        <v>0</v>
      </c>
      <c r="M2457" s="12" t="str">
        <f t="shared" si="577"/>
        <v/>
      </c>
      <c r="N2457" s="13"/>
    </row>
    <row r="2458" spans="1:14" hidden="1">
      <c r="A2458" s="23">
        <v>200</v>
      </c>
      <c r="B2458" s="292"/>
      <c r="C2458" s="285">
        <v>2224</v>
      </c>
      <c r="D2458" s="286" t="s">
        <v>219</v>
      </c>
      <c r="E2458" s="287">
        <f t="shared" si="588"/>
        <v>0</v>
      </c>
      <c r="F2458" s="173"/>
      <c r="G2458" s="174"/>
      <c r="H2458" s="1421"/>
      <c r="I2458" s="173"/>
      <c r="J2458" s="174"/>
      <c r="K2458" s="1421"/>
      <c r="L2458" s="287">
        <f t="shared" si="589"/>
        <v>0</v>
      </c>
      <c r="M2458" s="12" t="str">
        <f t="shared" si="577"/>
        <v/>
      </c>
      <c r="N2458" s="13"/>
    </row>
    <row r="2459" spans="1:14" hidden="1">
      <c r="A2459" s="23">
        <v>200</v>
      </c>
      <c r="B2459" s="272">
        <v>2500</v>
      </c>
      <c r="C2459" s="1856" t="s">
        <v>220</v>
      </c>
      <c r="D2459" s="1857"/>
      <c r="E2459" s="310">
        <f t="shared" si="588"/>
        <v>0</v>
      </c>
      <c r="F2459" s="1422"/>
      <c r="G2459" s="1423"/>
      <c r="H2459" s="1424"/>
      <c r="I2459" s="1422"/>
      <c r="J2459" s="1423"/>
      <c r="K2459" s="1424"/>
      <c r="L2459" s="310">
        <f t="shared" si="589"/>
        <v>0</v>
      </c>
      <c r="M2459" s="12" t="str">
        <f t="shared" si="577"/>
        <v/>
      </c>
      <c r="N2459" s="13"/>
    </row>
    <row r="2460" spans="1:14" hidden="1">
      <c r="A2460" s="23">
        <v>205</v>
      </c>
      <c r="B2460" s="272">
        <v>2600</v>
      </c>
      <c r="C2460" s="1862" t="s">
        <v>221</v>
      </c>
      <c r="D2460" s="1863"/>
      <c r="E2460" s="310">
        <f t="shared" si="588"/>
        <v>0</v>
      </c>
      <c r="F2460" s="1422"/>
      <c r="G2460" s="1423"/>
      <c r="H2460" s="1424"/>
      <c r="I2460" s="1422"/>
      <c r="J2460" s="1423"/>
      <c r="K2460" s="1424"/>
      <c r="L2460" s="310">
        <f t="shared" si="589"/>
        <v>0</v>
      </c>
      <c r="M2460" s="12" t="str">
        <f t="shared" si="577"/>
        <v/>
      </c>
      <c r="N2460" s="13"/>
    </row>
    <row r="2461" spans="1:14" hidden="1">
      <c r="A2461" s="23">
        <v>210</v>
      </c>
      <c r="B2461" s="272">
        <v>2700</v>
      </c>
      <c r="C2461" s="1862" t="s">
        <v>222</v>
      </c>
      <c r="D2461" s="1863"/>
      <c r="E2461" s="310">
        <f t="shared" si="588"/>
        <v>0</v>
      </c>
      <c r="F2461" s="1422"/>
      <c r="G2461" s="1423"/>
      <c r="H2461" s="1424"/>
      <c r="I2461" s="1422"/>
      <c r="J2461" s="1423"/>
      <c r="K2461" s="1424"/>
      <c r="L2461" s="310">
        <f t="shared" si="589"/>
        <v>0</v>
      </c>
      <c r="M2461" s="12" t="str">
        <f t="shared" si="577"/>
        <v/>
      </c>
      <c r="N2461" s="13"/>
    </row>
    <row r="2462" spans="1:14" ht="36" hidden="1" customHeight="1">
      <c r="A2462" s="23">
        <v>215</v>
      </c>
      <c r="B2462" s="272">
        <v>2800</v>
      </c>
      <c r="C2462" s="1862" t="s">
        <v>1660</v>
      </c>
      <c r="D2462" s="1863"/>
      <c r="E2462" s="310">
        <f t="shared" si="588"/>
        <v>0</v>
      </c>
      <c r="F2462" s="1422"/>
      <c r="G2462" s="1423"/>
      <c r="H2462" s="1424"/>
      <c r="I2462" s="1422"/>
      <c r="J2462" s="1423"/>
      <c r="K2462" s="1424"/>
      <c r="L2462" s="310">
        <f t="shared" si="589"/>
        <v>0</v>
      </c>
      <c r="M2462" s="12" t="str">
        <f t="shared" si="577"/>
        <v/>
      </c>
      <c r="N2462" s="13"/>
    </row>
    <row r="2463" spans="1:14" hidden="1">
      <c r="A2463" s="22">
        <v>220</v>
      </c>
      <c r="B2463" s="272">
        <v>2900</v>
      </c>
      <c r="C2463" s="1856" t="s">
        <v>223</v>
      </c>
      <c r="D2463" s="1857"/>
      <c r="E2463" s="310">
        <f>SUM(E2464:E2471)</f>
        <v>0</v>
      </c>
      <c r="F2463" s="274">
        <f>SUM(F2464:F2471)</f>
        <v>0</v>
      </c>
      <c r="G2463" s="274">
        <f t="shared" ref="G2463:L2463" si="590">SUM(G2464:G2471)</f>
        <v>0</v>
      </c>
      <c r="H2463" s="274">
        <f t="shared" si="590"/>
        <v>0</v>
      </c>
      <c r="I2463" s="274">
        <f t="shared" si="590"/>
        <v>0</v>
      </c>
      <c r="J2463" s="274">
        <f t="shared" si="590"/>
        <v>0</v>
      </c>
      <c r="K2463" s="274">
        <f t="shared" si="590"/>
        <v>0</v>
      </c>
      <c r="L2463" s="274">
        <f t="shared" si="590"/>
        <v>0</v>
      </c>
      <c r="M2463" s="12" t="str">
        <f t="shared" si="577"/>
        <v/>
      </c>
      <c r="N2463" s="13"/>
    </row>
    <row r="2464" spans="1:14" hidden="1">
      <c r="A2464" s="23">
        <v>225</v>
      </c>
      <c r="B2464" s="346"/>
      <c r="C2464" s="279">
        <v>2910</v>
      </c>
      <c r="D2464" s="347" t="s">
        <v>2048</v>
      </c>
      <c r="E2464" s="281">
        <f>F2464+G2464+H2464</f>
        <v>0</v>
      </c>
      <c r="F2464" s="152"/>
      <c r="G2464" s="153"/>
      <c r="H2464" s="1418"/>
      <c r="I2464" s="152"/>
      <c r="J2464" s="153"/>
      <c r="K2464" s="1418"/>
      <c r="L2464" s="281">
        <f>I2464+J2464+K2464</f>
        <v>0</v>
      </c>
      <c r="M2464" s="12" t="str">
        <f t="shared" si="577"/>
        <v/>
      </c>
      <c r="N2464" s="13"/>
    </row>
    <row r="2465" spans="1:14" hidden="1">
      <c r="A2465" s="23">
        <v>230</v>
      </c>
      <c r="B2465" s="346"/>
      <c r="C2465" s="279">
        <v>2920</v>
      </c>
      <c r="D2465" s="347" t="s">
        <v>224</v>
      </c>
      <c r="E2465" s="281">
        <f t="shared" ref="E2465:E2471" si="591">F2465+G2465+H2465</f>
        <v>0</v>
      </c>
      <c r="F2465" s="152"/>
      <c r="G2465" s="153"/>
      <c r="H2465" s="1418"/>
      <c r="I2465" s="152"/>
      <c r="J2465" s="153"/>
      <c r="K2465" s="1418"/>
      <c r="L2465" s="281">
        <f t="shared" ref="L2465:L2471" si="592">I2465+J2465+K2465</f>
        <v>0</v>
      </c>
      <c r="M2465" s="12" t="str">
        <f t="shared" si="577"/>
        <v/>
      </c>
      <c r="N2465" s="13"/>
    </row>
    <row r="2466" spans="1:14" ht="31.5" hidden="1">
      <c r="A2466" s="23">
        <v>245</v>
      </c>
      <c r="B2466" s="346"/>
      <c r="C2466" s="324">
        <v>2969</v>
      </c>
      <c r="D2466" s="348" t="s">
        <v>225</v>
      </c>
      <c r="E2466" s="326">
        <f t="shared" si="591"/>
        <v>0</v>
      </c>
      <c r="F2466" s="449"/>
      <c r="G2466" s="450"/>
      <c r="H2466" s="1425"/>
      <c r="I2466" s="449"/>
      <c r="J2466" s="450"/>
      <c r="K2466" s="1425"/>
      <c r="L2466" s="326">
        <f t="shared" si="592"/>
        <v>0</v>
      </c>
      <c r="M2466" s="12" t="str">
        <f t="shared" si="577"/>
        <v/>
      </c>
      <c r="N2466" s="13"/>
    </row>
    <row r="2467" spans="1:14" ht="31.5" hidden="1">
      <c r="A2467" s="22">
        <v>220</v>
      </c>
      <c r="B2467" s="346"/>
      <c r="C2467" s="349">
        <v>2970</v>
      </c>
      <c r="D2467" s="350" t="s">
        <v>226</v>
      </c>
      <c r="E2467" s="351">
        <f t="shared" si="591"/>
        <v>0</v>
      </c>
      <c r="F2467" s="636"/>
      <c r="G2467" s="637"/>
      <c r="H2467" s="1426"/>
      <c r="I2467" s="636"/>
      <c r="J2467" s="637"/>
      <c r="K2467" s="1426"/>
      <c r="L2467" s="351">
        <f t="shared" si="592"/>
        <v>0</v>
      </c>
      <c r="M2467" s="12" t="str">
        <f t="shared" si="577"/>
        <v/>
      </c>
      <c r="N2467" s="13"/>
    </row>
    <row r="2468" spans="1:14" hidden="1">
      <c r="A2468" s="23">
        <v>225</v>
      </c>
      <c r="B2468" s="346"/>
      <c r="C2468" s="333">
        <v>2989</v>
      </c>
      <c r="D2468" s="355" t="s">
        <v>227</v>
      </c>
      <c r="E2468" s="335">
        <f t="shared" si="591"/>
        <v>0</v>
      </c>
      <c r="F2468" s="600"/>
      <c r="G2468" s="601"/>
      <c r="H2468" s="1427"/>
      <c r="I2468" s="600"/>
      <c r="J2468" s="601"/>
      <c r="K2468" s="1427"/>
      <c r="L2468" s="335">
        <f t="shared" si="592"/>
        <v>0</v>
      </c>
      <c r="M2468" s="12" t="str">
        <f t="shared" si="577"/>
        <v/>
      </c>
      <c r="N2468" s="13"/>
    </row>
    <row r="2469" spans="1:14" hidden="1">
      <c r="A2469" s="23">
        <v>230</v>
      </c>
      <c r="B2469" s="292"/>
      <c r="C2469" s="318">
        <v>2990</v>
      </c>
      <c r="D2469" s="356" t="s">
        <v>2067</v>
      </c>
      <c r="E2469" s="320">
        <f>F2469+G2469+H2469</f>
        <v>0</v>
      </c>
      <c r="F2469" s="454"/>
      <c r="G2469" s="455"/>
      <c r="H2469" s="1428"/>
      <c r="I2469" s="454"/>
      <c r="J2469" s="455"/>
      <c r="K2469" s="1428"/>
      <c r="L2469" s="320">
        <f>I2469+J2469+K2469</f>
        <v>0</v>
      </c>
      <c r="M2469" s="12" t="str">
        <f t="shared" si="577"/>
        <v/>
      </c>
      <c r="N2469" s="13"/>
    </row>
    <row r="2470" spans="1:14" hidden="1">
      <c r="A2470" s="23">
        <v>235</v>
      </c>
      <c r="B2470" s="292"/>
      <c r="C2470" s="318">
        <v>2991</v>
      </c>
      <c r="D2470" s="356" t="s">
        <v>228</v>
      </c>
      <c r="E2470" s="320">
        <f t="shared" si="591"/>
        <v>0</v>
      </c>
      <c r="F2470" s="454"/>
      <c r="G2470" s="455"/>
      <c r="H2470" s="1428"/>
      <c r="I2470" s="454"/>
      <c r="J2470" s="455"/>
      <c r="K2470" s="1428"/>
      <c r="L2470" s="320">
        <f t="shared" si="592"/>
        <v>0</v>
      </c>
      <c r="M2470" s="12" t="str">
        <f t="shared" si="577"/>
        <v/>
      </c>
      <c r="N2470" s="13"/>
    </row>
    <row r="2471" spans="1:14" hidden="1">
      <c r="A2471" s="23">
        <v>240</v>
      </c>
      <c r="B2471" s="292"/>
      <c r="C2471" s="285">
        <v>2992</v>
      </c>
      <c r="D2471" s="357" t="s">
        <v>229</v>
      </c>
      <c r="E2471" s="287">
        <f t="shared" si="591"/>
        <v>0</v>
      </c>
      <c r="F2471" s="173"/>
      <c r="G2471" s="174"/>
      <c r="H2471" s="1421"/>
      <c r="I2471" s="173"/>
      <c r="J2471" s="174"/>
      <c r="K2471" s="1421"/>
      <c r="L2471" s="287">
        <f t="shared" si="592"/>
        <v>0</v>
      </c>
      <c r="M2471" s="12" t="str">
        <f t="shared" si="577"/>
        <v/>
      </c>
      <c r="N2471" s="13"/>
    </row>
    <row r="2472" spans="1:14" hidden="1">
      <c r="A2472" s="23">
        <v>245</v>
      </c>
      <c r="B2472" s="272">
        <v>3300</v>
      </c>
      <c r="C2472" s="358" t="s">
        <v>2098</v>
      </c>
      <c r="D2472" s="1773"/>
      <c r="E2472" s="310">
        <f t="shared" ref="E2472:L2472" si="593">SUM(E2473:E2477)</f>
        <v>0</v>
      </c>
      <c r="F2472" s="274">
        <f t="shared" si="593"/>
        <v>0</v>
      </c>
      <c r="G2472" s="275">
        <f t="shared" si="593"/>
        <v>0</v>
      </c>
      <c r="H2472" s="276">
        <f t="shared" si="593"/>
        <v>0</v>
      </c>
      <c r="I2472" s="274">
        <f t="shared" si="593"/>
        <v>0</v>
      </c>
      <c r="J2472" s="275">
        <f t="shared" si="593"/>
        <v>0</v>
      </c>
      <c r="K2472" s="276">
        <f t="shared" si="593"/>
        <v>0</v>
      </c>
      <c r="L2472" s="310">
        <f t="shared" si="593"/>
        <v>0</v>
      </c>
      <c r="M2472" s="12" t="str">
        <f t="shared" si="577"/>
        <v/>
      </c>
      <c r="N2472" s="13"/>
    </row>
    <row r="2473" spans="1:14" hidden="1">
      <c r="A2473" s="22">
        <v>250</v>
      </c>
      <c r="B2473" s="291"/>
      <c r="C2473" s="279">
        <v>3301</v>
      </c>
      <c r="D2473" s="359" t="s">
        <v>230</v>
      </c>
      <c r="E2473" s="281">
        <f t="shared" ref="E2473:E2480" si="594">F2473+G2473+H2473</f>
        <v>0</v>
      </c>
      <c r="F2473" s="486">
        <v>0</v>
      </c>
      <c r="G2473" s="487">
        <v>0</v>
      </c>
      <c r="H2473" s="154">
        <v>0</v>
      </c>
      <c r="I2473" s="486">
        <v>0</v>
      </c>
      <c r="J2473" s="487">
        <v>0</v>
      </c>
      <c r="K2473" s="154">
        <v>0</v>
      </c>
      <c r="L2473" s="281">
        <f t="shared" ref="L2473:L2480" si="595">I2473+J2473+K2473</f>
        <v>0</v>
      </c>
      <c r="M2473" s="12" t="str">
        <f t="shared" si="577"/>
        <v/>
      </c>
      <c r="N2473" s="13"/>
    </row>
    <row r="2474" spans="1:14" hidden="1">
      <c r="A2474" s="23">
        <v>255</v>
      </c>
      <c r="B2474" s="291"/>
      <c r="C2474" s="293">
        <v>3302</v>
      </c>
      <c r="D2474" s="360" t="s">
        <v>715</v>
      </c>
      <c r="E2474" s="295">
        <f t="shared" si="594"/>
        <v>0</v>
      </c>
      <c r="F2474" s="488">
        <v>0</v>
      </c>
      <c r="G2474" s="489">
        <v>0</v>
      </c>
      <c r="H2474" s="160">
        <v>0</v>
      </c>
      <c r="I2474" s="488">
        <v>0</v>
      </c>
      <c r="J2474" s="489">
        <v>0</v>
      </c>
      <c r="K2474" s="160">
        <v>0</v>
      </c>
      <c r="L2474" s="295">
        <f t="shared" si="595"/>
        <v>0</v>
      </c>
      <c r="M2474" s="12" t="str">
        <f t="shared" si="577"/>
        <v/>
      </c>
      <c r="N2474" s="13"/>
    </row>
    <row r="2475" spans="1:14" hidden="1">
      <c r="A2475" s="23">
        <v>265</v>
      </c>
      <c r="B2475" s="291"/>
      <c r="C2475" s="293">
        <v>3303</v>
      </c>
      <c r="D2475" s="360" t="s">
        <v>231</v>
      </c>
      <c r="E2475" s="295">
        <f t="shared" si="594"/>
        <v>0</v>
      </c>
      <c r="F2475" s="488">
        <v>0</v>
      </c>
      <c r="G2475" s="489">
        <v>0</v>
      </c>
      <c r="H2475" s="160">
        <v>0</v>
      </c>
      <c r="I2475" s="488">
        <v>0</v>
      </c>
      <c r="J2475" s="489">
        <v>0</v>
      </c>
      <c r="K2475" s="160">
        <v>0</v>
      </c>
      <c r="L2475" s="295">
        <f t="shared" si="595"/>
        <v>0</v>
      </c>
      <c r="M2475" s="12" t="str">
        <f t="shared" si="577"/>
        <v/>
      </c>
      <c r="N2475" s="13"/>
    </row>
    <row r="2476" spans="1:14" hidden="1">
      <c r="A2476" s="22">
        <v>270</v>
      </c>
      <c r="B2476" s="291"/>
      <c r="C2476" s="293">
        <v>3304</v>
      </c>
      <c r="D2476" s="360" t="s">
        <v>232</v>
      </c>
      <c r="E2476" s="295">
        <f t="shared" si="594"/>
        <v>0</v>
      </c>
      <c r="F2476" s="488">
        <v>0</v>
      </c>
      <c r="G2476" s="489">
        <v>0</v>
      </c>
      <c r="H2476" s="160">
        <v>0</v>
      </c>
      <c r="I2476" s="488">
        <v>0</v>
      </c>
      <c r="J2476" s="489">
        <v>0</v>
      </c>
      <c r="K2476" s="160">
        <v>0</v>
      </c>
      <c r="L2476" s="295">
        <f t="shared" si="595"/>
        <v>0</v>
      </c>
      <c r="M2476" s="12" t="str">
        <f t="shared" si="577"/>
        <v/>
      </c>
      <c r="N2476" s="13"/>
    </row>
    <row r="2477" spans="1:14" ht="31.5" hidden="1">
      <c r="A2477" s="22">
        <v>290</v>
      </c>
      <c r="B2477" s="291"/>
      <c r="C2477" s="285">
        <v>3306</v>
      </c>
      <c r="D2477" s="361" t="s">
        <v>1657</v>
      </c>
      <c r="E2477" s="287">
        <f t="shared" si="594"/>
        <v>0</v>
      </c>
      <c r="F2477" s="490">
        <v>0</v>
      </c>
      <c r="G2477" s="491">
        <v>0</v>
      </c>
      <c r="H2477" s="175">
        <v>0</v>
      </c>
      <c r="I2477" s="490">
        <v>0</v>
      </c>
      <c r="J2477" s="491">
        <v>0</v>
      </c>
      <c r="K2477" s="175">
        <v>0</v>
      </c>
      <c r="L2477" s="287">
        <f t="shared" si="595"/>
        <v>0</v>
      </c>
      <c r="M2477" s="12" t="str">
        <f t="shared" si="577"/>
        <v/>
      </c>
      <c r="N2477" s="13"/>
    </row>
    <row r="2478" spans="1:14" hidden="1">
      <c r="A2478" s="39">
        <v>320</v>
      </c>
      <c r="B2478" s="272">
        <v>3900</v>
      </c>
      <c r="C2478" s="1856" t="s">
        <v>233</v>
      </c>
      <c r="D2478" s="1857"/>
      <c r="E2478" s="310">
        <f t="shared" si="594"/>
        <v>0</v>
      </c>
      <c r="F2478" s="1471">
        <v>0</v>
      </c>
      <c r="G2478" s="1472">
        <v>0</v>
      </c>
      <c r="H2478" s="1473">
        <v>0</v>
      </c>
      <c r="I2478" s="1471">
        <v>0</v>
      </c>
      <c r="J2478" s="1472">
        <v>0</v>
      </c>
      <c r="K2478" s="1473">
        <v>0</v>
      </c>
      <c r="L2478" s="310">
        <f t="shared" si="595"/>
        <v>0</v>
      </c>
      <c r="M2478" s="12" t="str">
        <f t="shared" ref="M2478:M2524" si="596">(IF($E2478&lt;&gt;0,$M$2,IF($L2478&lt;&gt;0,$M$2,"")))</f>
        <v/>
      </c>
      <c r="N2478" s="13"/>
    </row>
    <row r="2479" spans="1:14" hidden="1">
      <c r="A2479" s="22">
        <v>330</v>
      </c>
      <c r="B2479" s="272">
        <v>4000</v>
      </c>
      <c r="C2479" s="1856" t="s">
        <v>234</v>
      </c>
      <c r="D2479" s="1857"/>
      <c r="E2479" s="310">
        <f t="shared" si="594"/>
        <v>0</v>
      </c>
      <c r="F2479" s="1422"/>
      <c r="G2479" s="1423"/>
      <c r="H2479" s="1424"/>
      <c r="I2479" s="1422"/>
      <c r="J2479" s="1423"/>
      <c r="K2479" s="1424"/>
      <c r="L2479" s="310">
        <f t="shared" si="595"/>
        <v>0</v>
      </c>
      <c r="M2479" s="12" t="str">
        <f t="shared" si="596"/>
        <v/>
      </c>
      <c r="N2479" s="13"/>
    </row>
    <row r="2480" spans="1:14" hidden="1">
      <c r="A2480" s="22">
        <v>350</v>
      </c>
      <c r="B2480" s="272">
        <v>4100</v>
      </c>
      <c r="C2480" s="1856" t="s">
        <v>235</v>
      </c>
      <c r="D2480" s="1857"/>
      <c r="E2480" s="310">
        <f t="shared" si="594"/>
        <v>0</v>
      </c>
      <c r="F2480" s="1472">
        <v>0</v>
      </c>
      <c r="G2480" s="1472">
        <v>0</v>
      </c>
      <c r="H2480" s="1473">
        <v>0</v>
      </c>
      <c r="I2480" s="1771">
        <v>0</v>
      </c>
      <c r="J2480" s="1472">
        <v>0</v>
      </c>
      <c r="K2480" s="1472">
        <v>0</v>
      </c>
      <c r="L2480" s="310">
        <f t="shared" si="595"/>
        <v>0</v>
      </c>
      <c r="M2480" s="12" t="str">
        <f t="shared" si="596"/>
        <v/>
      </c>
      <c r="N2480" s="13"/>
    </row>
    <row r="2481" spans="1:14" hidden="1">
      <c r="A2481" s="23">
        <v>355</v>
      </c>
      <c r="B2481" s="272">
        <v>4200</v>
      </c>
      <c r="C2481" s="1856" t="s">
        <v>236</v>
      </c>
      <c r="D2481" s="1857"/>
      <c r="E2481" s="310">
        <f t="shared" ref="E2481:L2481" si="597">SUM(E2482:E2487)</f>
        <v>0</v>
      </c>
      <c r="F2481" s="274">
        <f t="shared" si="597"/>
        <v>0</v>
      </c>
      <c r="G2481" s="275">
        <f t="shared" si="597"/>
        <v>0</v>
      </c>
      <c r="H2481" s="276">
        <f>SUM(H2482:H2487)</f>
        <v>0</v>
      </c>
      <c r="I2481" s="274">
        <f t="shared" si="597"/>
        <v>0</v>
      </c>
      <c r="J2481" s="275">
        <f t="shared" si="597"/>
        <v>0</v>
      </c>
      <c r="K2481" s="276">
        <f t="shared" si="597"/>
        <v>0</v>
      </c>
      <c r="L2481" s="310">
        <f t="shared" si="597"/>
        <v>0</v>
      </c>
      <c r="M2481" s="12" t="str">
        <f t="shared" si="596"/>
        <v/>
      </c>
      <c r="N2481" s="13"/>
    </row>
    <row r="2482" spans="1:14" hidden="1">
      <c r="A2482" s="23">
        <v>355</v>
      </c>
      <c r="B2482" s="362"/>
      <c r="C2482" s="279">
        <v>4201</v>
      </c>
      <c r="D2482" s="280" t="s">
        <v>237</v>
      </c>
      <c r="E2482" s="281">
        <f t="shared" ref="E2482:E2487" si="598">F2482+G2482+H2482</f>
        <v>0</v>
      </c>
      <c r="F2482" s="152"/>
      <c r="G2482" s="153"/>
      <c r="H2482" s="1418"/>
      <c r="I2482" s="152"/>
      <c r="J2482" s="153"/>
      <c r="K2482" s="1418"/>
      <c r="L2482" s="281">
        <f t="shared" ref="L2482:L2487" si="599">I2482+J2482+K2482</f>
        <v>0</v>
      </c>
      <c r="M2482" s="12" t="str">
        <f t="shared" si="596"/>
        <v/>
      </c>
      <c r="N2482" s="13"/>
    </row>
    <row r="2483" spans="1:14" hidden="1">
      <c r="A2483" s="23">
        <v>375</v>
      </c>
      <c r="B2483" s="362"/>
      <c r="C2483" s="293">
        <v>4202</v>
      </c>
      <c r="D2483" s="363" t="s">
        <v>238</v>
      </c>
      <c r="E2483" s="295">
        <f t="shared" si="598"/>
        <v>0</v>
      </c>
      <c r="F2483" s="158"/>
      <c r="G2483" s="159"/>
      <c r="H2483" s="1420"/>
      <c r="I2483" s="158"/>
      <c r="J2483" s="159"/>
      <c r="K2483" s="1420"/>
      <c r="L2483" s="295">
        <f t="shared" si="599"/>
        <v>0</v>
      </c>
      <c r="M2483" s="12" t="str">
        <f t="shared" si="596"/>
        <v/>
      </c>
      <c r="N2483" s="13"/>
    </row>
    <row r="2484" spans="1:14" hidden="1">
      <c r="A2484" s="23">
        <v>380</v>
      </c>
      <c r="B2484" s="362"/>
      <c r="C2484" s="293">
        <v>4214</v>
      </c>
      <c r="D2484" s="363" t="s">
        <v>239</v>
      </c>
      <c r="E2484" s="295">
        <f t="shared" si="598"/>
        <v>0</v>
      </c>
      <c r="F2484" s="158"/>
      <c r="G2484" s="159"/>
      <c r="H2484" s="1420"/>
      <c r="I2484" s="158"/>
      <c r="J2484" s="159"/>
      <c r="K2484" s="1420"/>
      <c r="L2484" s="295">
        <f t="shared" si="599"/>
        <v>0</v>
      </c>
      <c r="M2484" s="12" t="str">
        <f t="shared" si="596"/>
        <v/>
      </c>
      <c r="N2484" s="13"/>
    </row>
    <row r="2485" spans="1:14" hidden="1">
      <c r="A2485" s="23">
        <v>385</v>
      </c>
      <c r="B2485" s="362"/>
      <c r="C2485" s="293">
        <v>4217</v>
      </c>
      <c r="D2485" s="363" t="s">
        <v>240</v>
      </c>
      <c r="E2485" s="295">
        <f t="shared" si="598"/>
        <v>0</v>
      </c>
      <c r="F2485" s="158"/>
      <c r="G2485" s="159"/>
      <c r="H2485" s="1420"/>
      <c r="I2485" s="158"/>
      <c r="J2485" s="159"/>
      <c r="K2485" s="1420"/>
      <c r="L2485" s="295">
        <f t="shared" si="599"/>
        <v>0</v>
      </c>
      <c r="M2485" s="12" t="str">
        <f t="shared" si="596"/>
        <v/>
      </c>
      <c r="N2485" s="13"/>
    </row>
    <row r="2486" spans="1:14" hidden="1">
      <c r="A2486" s="23">
        <v>390</v>
      </c>
      <c r="B2486" s="362"/>
      <c r="C2486" s="293">
        <v>4218</v>
      </c>
      <c r="D2486" s="294" t="s">
        <v>241</v>
      </c>
      <c r="E2486" s="295">
        <f t="shared" si="598"/>
        <v>0</v>
      </c>
      <c r="F2486" s="158"/>
      <c r="G2486" s="159"/>
      <c r="H2486" s="1420"/>
      <c r="I2486" s="158"/>
      <c r="J2486" s="159"/>
      <c r="K2486" s="1420"/>
      <c r="L2486" s="295">
        <f t="shared" si="599"/>
        <v>0</v>
      </c>
      <c r="M2486" s="12" t="str">
        <f t="shared" si="596"/>
        <v/>
      </c>
      <c r="N2486" s="13"/>
    </row>
    <row r="2487" spans="1:14" hidden="1">
      <c r="A2487" s="23">
        <v>390</v>
      </c>
      <c r="B2487" s="362"/>
      <c r="C2487" s="285">
        <v>4219</v>
      </c>
      <c r="D2487" s="343" t="s">
        <v>242</v>
      </c>
      <c r="E2487" s="287">
        <f t="shared" si="598"/>
        <v>0</v>
      </c>
      <c r="F2487" s="173"/>
      <c r="G2487" s="174"/>
      <c r="H2487" s="1421"/>
      <c r="I2487" s="173"/>
      <c r="J2487" s="174"/>
      <c r="K2487" s="1421"/>
      <c r="L2487" s="287">
        <f t="shared" si="599"/>
        <v>0</v>
      </c>
      <c r="M2487" s="12" t="str">
        <f t="shared" si="596"/>
        <v/>
      </c>
      <c r="N2487" s="13"/>
    </row>
    <row r="2488" spans="1:14" hidden="1">
      <c r="A2488" s="23">
        <v>395</v>
      </c>
      <c r="B2488" s="272">
        <v>4300</v>
      </c>
      <c r="C2488" s="1856" t="s">
        <v>1661</v>
      </c>
      <c r="D2488" s="1857"/>
      <c r="E2488" s="310">
        <f t="shared" ref="E2488:L2488" si="600">SUM(E2489:E2491)</f>
        <v>0</v>
      </c>
      <c r="F2488" s="274">
        <f t="shared" si="600"/>
        <v>0</v>
      </c>
      <c r="G2488" s="275">
        <f t="shared" si="600"/>
        <v>0</v>
      </c>
      <c r="H2488" s="276">
        <f>SUM(H2489:H2491)</f>
        <v>0</v>
      </c>
      <c r="I2488" s="274">
        <f t="shared" si="600"/>
        <v>0</v>
      </c>
      <c r="J2488" s="275">
        <f t="shared" si="600"/>
        <v>0</v>
      </c>
      <c r="K2488" s="276">
        <f t="shared" si="600"/>
        <v>0</v>
      </c>
      <c r="L2488" s="310">
        <f t="shared" si="600"/>
        <v>0</v>
      </c>
      <c r="M2488" s="12" t="str">
        <f t="shared" si="596"/>
        <v/>
      </c>
      <c r="N2488" s="13"/>
    </row>
    <row r="2489" spans="1:14" hidden="1">
      <c r="A2489" s="18">
        <v>397</v>
      </c>
      <c r="B2489" s="362"/>
      <c r="C2489" s="279">
        <v>4301</v>
      </c>
      <c r="D2489" s="311" t="s">
        <v>243</v>
      </c>
      <c r="E2489" s="281">
        <f t="shared" ref="E2489:E2494" si="601">F2489+G2489+H2489</f>
        <v>0</v>
      </c>
      <c r="F2489" s="152"/>
      <c r="G2489" s="153"/>
      <c r="H2489" s="1418"/>
      <c r="I2489" s="152"/>
      <c r="J2489" s="153"/>
      <c r="K2489" s="1418"/>
      <c r="L2489" s="281">
        <f t="shared" ref="L2489:L2494" si="602">I2489+J2489+K2489</f>
        <v>0</v>
      </c>
      <c r="M2489" s="12" t="str">
        <f t="shared" si="596"/>
        <v/>
      </c>
      <c r="N2489" s="13"/>
    </row>
    <row r="2490" spans="1:14" hidden="1">
      <c r="A2490" s="14">
        <v>398</v>
      </c>
      <c r="B2490" s="362"/>
      <c r="C2490" s="293">
        <v>4302</v>
      </c>
      <c r="D2490" s="363" t="s">
        <v>244</v>
      </c>
      <c r="E2490" s="295">
        <f t="shared" si="601"/>
        <v>0</v>
      </c>
      <c r="F2490" s="158"/>
      <c r="G2490" s="159"/>
      <c r="H2490" s="1420"/>
      <c r="I2490" s="158"/>
      <c r="J2490" s="159"/>
      <c r="K2490" s="1420"/>
      <c r="L2490" s="295">
        <f t="shared" si="602"/>
        <v>0</v>
      </c>
      <c r="M2490" s="12" t="str">
        <f t="shared" si="596"/>
        <v/>
      </c>
      <c r="N2490" s="13"/>
    </row>
    <row r="2491" spans="1:14" hidden="1">
      <c r="A2491" s="14">
        <v>399</v>
      </c>
      <c r="B2491" s="362"/>
      <c r="C2491" s="285">
        <v>4309</v>
      </c>
      <c r="D2491" s="301" t="s">
        <v>245</v>
      </c>
      <c r="E2491" s="287">
        <f t="shared" si="601"/>
        <v>0</v>
      </c>
      <c r="F2491" s="173"/>
      <c r="G2491" s="174"/>
      <c r="H2491" s="1421"/>
      <c r="I2491" s="173"/>
      <c r="J2491" s="174"/>
      <c r="K2491" s="1421"/>
      <c r="L2491" s="287">
        <f t="shared" si="602"/>
        <v>0</v>
      </c>
      <c r="M2491" s="12" t="str">
        <f t="shared" si="596"/>
        <v/>
      </c>
      <c r="N2491" s="13"/>
    </row>
    <row r="2492" spans="1:14" hidden="1">
      <c r="A2492" s="14">
        <v>400</v>
      </c>
      <c r="B2492" s="272">
        <v>4400</v>
      </c>
      <c r="C2492" s="1856" t="s">
        <v>1658</v>
      </c>
      <c r="D2492" s="1857"/>
      <c r="E2492" s="310">
        <f t="shared" si="601"/>
        <v>0</v>
      </c>
      <c r="F2492" s="1422"/>
      <c r="G2492" s="1423"/>
      <c r="H2492" s="1424"/>
      <c r="I2492" s="1422"/>
      <c r="J2492" s="1423"/>
      <c r="K2492" s="1424"/>
      <c r="L2492" s="310">
        <f t="shared" si="602"/>
        <v>0</v>
      </c>
      <c r="M2492" s="12" t="str">
        <f t="shared" si="596"/>
        <v/>
      </c>
      <c r="N2492" s="13"/>
    </row>
    <row r="2493" spans="1:14" hidden="1">
      <c r="A2493" s="14">
        <v>401</v>
      </c>
      <c r="B2493" s="272">
        <v>4500</v>
      </c>
      <c r="C2493" s="1856" t="s">
        <v>1659</v>
      </c>
      <c r="D2493" s="1857"/>
      <c r="E2493" s="310">
        <f t="shared" si="601"/>
        <v>0</v>
      </c>
      <c r="F2493" s="1422"/>
      <c r="G2493" s="1423"/>
      <c r="H2493" s="1424"/>
      <c r="I2493" s="1422"/>
      <c r="J2493" s="1423"/>
      <c r="K2493" s="1424"/>
      <c r="L2493" s="310">
        <f t="shared" si="602"/>
        <v>0</v>
      </c>
      <c r="M2493" s="12" t="str">
        <f t="shared" si="596"/>
        <v/>
      </c>
      <c r="N2493" s="13"/>
    </row>
    <row r="2494" spans="1:14" hidden="1">
      <c r="A2494" s="40">
        <v>404</v>
      </c>
      <c r="B2494" s="272">
        <v>4600</v>
      </c>
      <c r="C2494" s="1862" t="s">
        <v>246</v>
      </c>
      <c r="D2494" s="1863"/>
      <c r="E2494" s="310">
        <f t="shared" si="601"/>
        <v>0</v>
      </c>
      <c r="F2494" s="1422"/>
      <c r="G2494" s="1423"/>
      <c r="H2494" s="1424"/>
      <c r="I2494" s="1422"/>
      <c r="J2494" s="1423"/>
      <c r="K2494" s="1424"/>
      <c r="L2494" s="310">
        <f t="shared" si="602"/>
        <v>0</v>
      </c>
      <c r="M2494" s="12" t="str">
        <f t="shared" si="596"/>
        <v/>
      </c>
      <c r="N2494" s="13"/>
    </row>
    <row r="2495" spans="1:14" hidden="1">
      <c r="A2495" s="40">
        <v>404</v>
      </c>
      <c r="B2495" s="272">
        <v>4900</v>
      </c>
      <c r="C2495" s="1856" t="s">
        <v>273</v>
      </c>
      <c r="D2495" s="1857"/>
      <c r="E2495" s="310">
        <f t="shared" ref="E2495:L2495" si="603">+E2496+E2497</f>
        <v>0</v>
      </c>
      <c r="F2495" s="274">
        <f t="shared" si="603"/>
        <v>0</v>
      </c>
      <c r="G2495" s="275">
        <f t="shared" si="603"/>
        <v>0</v>
      </c>
      <c r="H2495" s="276">
        <f>+H2496+H2497</f>
        <v>0</v>
      </c>
      <c r="I2495" s="274">
        <f t="shared" si="603"/>
        <v>0</v>
      </c>
      <c r="J2495" s="275">
        <f t="shared" si="603"/>
        <v>0</v>
      </c>
      <c r="K2495" s="276">
        <f t="shared" si="603"/>
        <v>0</v>
      </c>
      <c r="L2495" s="310">
        <f t="shared" si="603"/>
        <v>0</v>
      </c>
      <c r="M2495" s="12" t="str">
        <f t="shared" si="596"/>
        <v/>
      </c>
      <c r="N2495" s="13"/>
    </row>
    <row r="2496" spans="1:14" hidden="1">
      <c r="A2496" s="22">
        <v>440</v>
      </c>
      <c r="B2496" s="362"/>
      <c r="C2496" s="279">
        <v>4901</v>
      </c>
      <c r="D2496" s="364" t="s">
        <v>274</v>
      </c>
      <c r="E2496" s="281">
        <f>F2496+G2496+H2496</f>
        <v>0</v>
      </c>
      <c r="F2496" s="152"/>
      <c r="G2496" s="153"/>
      <c r="H2496" s="1418"/>
      <c r="I2496" s="152"/>
      <c r="J2496" s="153"/>
      <c r="K2496" s="1418"/>
      <c r="L2496" s="281">
        <f>I2496+J2496+K2496</f>
        <v>0</v>
      </c>
      <c r="M2496" s="12" t="str">
        <f t="shared" si="596"/>
        <v/>
      </c>
      <c r="N2496" s="13"/>
    </row>
    <row r="2497" spans="1:14" hidden="1">
      <c r="A2497" s="22">
        <v>450</v>
      </c>
      <c r="B2497" s="362"/>
      <c r="C2497" s="285">
        <v>4902</v>
      </c>
      <c r="D2497" s="301" t="s">
        <v>275</v>
      </c>
      <c r="E2497" s="287">
        <f>F2497+G2497+H2497</f>
        <v>0</v>
      </c>
      <c r="F2497" s="173"/>
      <c r="G2497" s="174"/>
      <c r="H2497" s="1421"/>
      <c r="I2497" s="173"/>
      <c r="J2497" s="174"/>
      <c r="K2497" s="1421"/>
      <c r="L2497" s="287">
        <f>I2497+J2497+K2497</f>
        <v>0</v>
      </c>
      <c r="M2497" s="12" t="str">
        <f t="shared" si="596"/>
        <v/>
      </c>
      <c r="N2497" s="13"/>
    </row>
    <row r="2498" spans="1:14" hidden="1">
      <c r="A2498" s="22">
        <v>495</v>
      </c>
      <c r="B2498" s="365">
        <v>5100</v>
      </c>
      <c r="C2498" s="1854" t="s">
        <v>247</v>
      </c>
      <c r="D2498" s="1855"/>
      <c r="E2498" s="310">
        <f>F2498+G2498+H2498</f>
        <v>0</v>
      </c>
      <c r="F2498" s="1422"/>
      <c r="G2498" s="1423"/>
      <c r="H2498" s="1424"/>
      <c r="I2498" s="1422"/>
      <c r="J2498" s="1423"/>
      <c r="K2498" s="1424"/>
      <c r="L2498" s="310">
        <f>I2498+J2498+K2498</f>
        <v>0</v>
      </c>
      <c r="M2498" s="12" t="str">
        <f t="shared" si="596"/>
        <v/>
      </c>
      <c r="N2498" s="13"/>
    </row>
    <row r="2499" spans="1:14" hidden="1">
      <c r="A2499" s="23">
        <v>500</v>
      </c>
      <c r="B2499" s="365">
        <v>5200</v>
      </c>
      <c r="C2499" s="1854" t="s">
        <v>248</v>
      </c>
      <c r="D2499" s="1855"/>
      <c r="E2499" s="310">
        <f t="shared" ref="E2499:L2499" si="604">SUM(E2500:E2506)</f>
        <v>0</v>
      </c>
      <c r="F2499" s="274">
        <f t="shared" si="604"/>
        <v>0</v>
      </c>
      <c r="G2499" s="275">
        <f t="shared" si="604"/>
        <v>0</v>
      </c>
      <c r="H2499" s="276">
        <f>SUM(H2500:H2506)</f>
        <v>0</v>
      </c>
      <c r="I2499" s="274">
        <f t="shared" si="604"/>
        <v>0</v>
      </c>
      <c r="J2499" s="275">
        <f t="shared" si="604"/>
        <v>0</v>
      </c>
      <c r="K2499" s="276">
        <f t="shared" si="604"/>
        <v>0</v>
      </c>
      <c r="L2499" s="310">
        <f t="shared" si="604"/>
        <v>0</v>
      </c>
      <c r="M2499" s="12" t="str">
        <f t="shared" si="596"/>
        <v/>
      </c>
      <c r="N2499" s="13"/>
    </row>
    <row r="2500" spans="1:14" hidden="1">
      <c r="A2500" s="23">
        <v>505</v>
      </c>
      <c r="B2500" s="366"/>
      <c r="C2500" s="367">
        <v>5201</v>
      </c>
      <c r="D2500" s="368" t="s">
        <v>249</v>
      </c>
      <c r="E2500" s="281">
        <f t="shared" ref="E2500:E2506" si="605">F2500+G2500+H2500</f>
        <v>0</v>
      </c>
      <c r="F2500" s="152"/>
      <c r="G2500" s="153"/>
      <c r="H2500" s="1418"/>
      <c r="I2500" s="152"/>
      <c r="J2500" s="153"/>
      <c r="K2500" s="1418"/>
      <c r="L2500" s="281">
        <f t="shared" ref="L2500:L2506" si="606">I2500+J2500+K2500</f>
        <v>0</v>
      </c>
      <c r="M2500" s="12" t="str">
        <f t="shared" si="596"/>
        <v/>
      </c>
      <c r="N2500" s="13"/>
    </row>
    <row r="2501" spans="1:14" hidden="1">
      <c r="A2501" s="23">
        <v>510</v>
      </c>
      <c r="B2501" s="366"/>
      <c r="C2501" s="369">
        <v>5202</v>
      </c>
      <c r="D2501" s="370" t="s">
        <v>250</v>
      </c>
      <c r="E2501" s="295">
        <f t="shared" si="605"/>
        <v>0</v>
      </c>
      <c r="F2501" s="158"/>
      <c r="G2501" s="159"/>
      <c r="H2501" s="1420"/>
      <c r="I2501" s="158"/>
      <c r="J2501" s="159"/>
      <c r="K2501" s="1420"/>
      <c r="L2501" s="295">
        <f t="shared" si="606"/>
        <v>0</v>
      </c>
      <c r="M2501" s="12" t="str">
        <f t="shared" si="596"/>
        <v/>
      </c>
      <c r="N2501" s="13"/>
    </row>
    <row r="2502" spans="1:14" hidden="1">
      <c r="A2502" s="23">
        <v>515</v>
      </c>
      <c r="B2502" s="366"/>
      <c r="C2502" s="369">
        <v>5203</v>
      </c>
      <c r="D2502" s="370" t="s">
        <v>618</v>
      </c>
      <c r="E2502" s="295">
        <f t="shared" si="605"/>
        <v>0</v>
      </c>
      <c r="F2502" s="158"/>
      <c r="G2502" s="159"/>
      <c r="H2502" s="1420"/>
      <c r="I2502" s="158"/>
      <c r="J2502" s="159"/>
      <c r="K2502" s="1420"/>
      <c r="L2502" s="295">
        <f t="shared" si="606"/>
        <v>0</v>
      </c>
      <c r="M2502" s="12" t="str">
        <f t="shared" si="596"/>
        <v/>
      </c>
      <c r="N2502" s="13"/>
    </row>
    <row r="2503" spans="1:14" hidden="1">
      <c r="A2503" s="23">
        <v>520</v>
      </c>
      <c r="B2503" s="366"/>
      <c r="C2503" s="369">
        <v>5204</v>
      </c>
      <c r="D2503" s="370" t="s">
        <v>619</v>
      </c>
      <c r="E2503" s="295">
        <f t="shared" si="605"/>
        <v>0</v>
      </c>
      <c r="F2503" s="158"/>
      <c r="G2503" s="159"/>
      <c r="H2503" s="1420"/>
      <c r="I2503" s="158"/>
      <c r="J2503" s="159"/>
      <c r="K2503" s="1420"/>
      <c r="L2503" s="295">
        <f t="shared" si="606"/>
        <v>0</v>
      </c>
      <c r="M2503" s="12" t="str">
        <f t="shared" si="596"/>
        <v/>
      </c>
      <c r="N2503" s="13"/>
    </row>
    <row r="2504" spans="1:14" hidden="1">
      <c r="A2504" s="23">
        <v>525</v>
      </c>
      <c r="B2504" s="366"/>
      <c r="C2504" s="369">
        <v>5205</v>
      </c>
      <c r="D2504" s="370" t="s">
        <v>620</v>
      </c>
      <c r="E2504" s="295">
        <f t="shared" si="605"/>
        <v>0</v>
      </c>
      <c r="F2504" s="158"/>
      <c r="G2504" s="159"/>
      <c r="H2504" s="1420"/>
      <c r="I2504" s="158"/>
      <c r="J2504" s="159"/>
      <c r="K2504" s="1420"/>
      <c r="L2504" s="295">
        <f t="shared" si="606"/>
        <v>0</v>
      </c>
      <c r="M2504" s="12" t="str">
        <f t="shared" si="596"/>
        <v/>
      </c>
      <c r="N2504" s="13"/>
    </row>
    <row r="2505" spans="1:14" hidden="1">
      <c r="A2505" s="22">
        <v>635</v>
      </c>
      <c r="B2505" s="366"/>
      <c r="C2505" s="369">
        <v>5206</v>
      </c>
      <c r="D2505" s="370" t="s">
        <v>621</v>
      </c>
      <c r="E2505" s="295">
        <f t="shared" si="605"/>
        <v>0</v>
      </c>
      <c r="F2505" s="158"/>
      <c r="G2505" s="159"/>
      <c r="H2505" s="1420"/>
      <c r="I2505" s="158"/>
      <c r="J2505" s="159"/>
      <c r="K2505" s="1420"/>
      <c r="L2505" s="295">
        <f t="shared" si="606"/>
        <v>0</v>
      </c>
      <c r="M2505" s="12" t="str">
        <f t="shared" si="596"/>
        <v/>
      </c>
      <c r="N2505" s="13"/>
    </row>
    <row r="2506" spans="1:14" hidden="1">
      <c r="A2506" s="23">
        <v>640</v>
      </c>
      <c r="B2506" s="366"/>
      <c r="C2506" s="371">
        <v>5219</v>
      </c>
      <c r="D2506" s="372" t="s">
        <v>622</v>
      </c>
      <c r="E2506" s="287">
        <f t="shared" si="605"/>
        <v>0</v>
      </c>
      <c r="F2506" s="173"/>
      <c r="G2506" s="174"/>
      <c r="H2506" s="1421"/>
      <c r="I2506" s="173"/>
      <c r="J2506" s="174"/>
      <c r="K2506" s="1421"/>
      <c r="L2506" s="287">
        <f t="shared" si="606"/>
        <v>0</v>
      </c>
      <c r="M2506" s="12" t="str">
        <f t="shared" si="596"/>
        <v/>
      </c>
      <c r="N2506" s="13"/>
    </row>
    <row r="2507" spans="1:14" hidden="1">
      <c r="A2507" s="23">
        <v>645</v>
      </c>
      <c r="B2507" s="365">
        <v>5300</v>
      </c>
      <c r="C2507" s="1854" t="s">
        <v>623</v>
      </c>
      <c r="D2507" s="1855"/>
      <c r="E2507" s="310">
        <f t="shared" ref="E2507:L2507" si="607">SUM(E2508:E2509)</f>
        <v>0</v>
      </c>
      <c r="F2507" s="274">
        <f t="shared" si="607"/>
        <v>0</v>
      </c>
      <c r="G2507" s="275">
        <f t="shared" si="607"/>
        <v>0</v>
      </c>
      <c r="H2507" s="276">
        <f>SUM(H2508:H2509)</f>
        <v>0</v>
      </c>
      <c r="I2507" s="274">
        <f t="shared" si="607"/>
        <v>0</v>
      </c>
      <c r="J2507" s="275">
        <f t="shared" si="607"/>
        <v>0</v>
      </c>
      <c r="K2507" s="276">
        <f t="shared" si="607"/>
        <v>0</v>
      </c>
      <c r="L2507" s="310">
        <f t="shared" si="607"/>
        <v>0</v>
      </c>
      <c r="M2507" s="12" t="str">
        <f t="shared" si="596"/>
        <v/>
      </c>
      <c r="N2507" s="13"/>
    </row>
    <row r="2508" spans="1:14" hidden="1">
      <c r="A2508" s="23">
        <v>650</v>
      </c>
      <c r="B2508" s="366"/>
      <c r="C2508" s="367">
        <v>5301</v>
      </c>
      <c r="D2508" s="368" t="s">
        <v>307</v>
      </c>
      <c r="E2508" s="281">
        <f>F2508+G2508+H2508</f>
        <v>0</v>
      </c>
      <c r="F2508" s="152"/>
      <c r="G2508" s="153"/>
      <c r="H2508" s="1418"/>
      <c r="I2508" s="152"/>
      <c r="J2508" s="153"/>
      <c r="K2508" s="1418"/>
      <c r="L2508" s="281">
        <f>I2508+J2508+K2508</f>
        <v>0</v>
      </c>
      <c r="M2508" s="12" t="str">
        <f t="shared" si="596"/>
        <v/>
      </c>
      <c r="N2508" s="13"/>
    </row>
    <row r="2509" spans="1:14" hidden="1">
      <c r="A2509" s="22">
        <v>655</v>
      </c>
      <c r="B2509" s="366"/>
      <c r="C2509" s="371">
        <v>5309</v>
      </c>
      <c r="D2509" s="372" t="s">
        <v>624</v>
      </c>
      <c r="E2509" s="287">
        <f>F2509+G2509+H2509</f>
        <v>0</v>
      </c>
      <c r="F2509" s="173"/>
      <c r="G2509" s="174"/>
      <c r="H2509" s="1421"/>
      <c r="I2509" s="173"/>
      <c r="J2509" s="174"/>
      <c r="K2509" s="1421"/>
      <c r="L2509" s="287">
        <f>I2509+J2509+K2509</f>
        <v>0</v>
      </c>
      <c r="M2509" s="12" t="str">
        <f t="shared" si="596"/>
        <v/>
      </c>
      <c r="N2509" s="13"/>
    </row>
    <row r="2510" spans="1:14" hidden="1">
      <c r="A2510" s="22">
        <v>665</v>
      </c>
      <c r="B2510" s="365">
        <v>5400</v>
      </c>
      <c r="C2510" s="1854" t="s">
        <v>685</v>
      </c>
      <c r="D2510" s="1855"/>
      <c r="E2510" s="310">
        <f>F2510+G2510+H2510</f>
        <v>0</v>
      </c>
      <c r="F2510" s="1422"/>
      <c r="G2510" s="1423"/>
      <c r="H2510" s="1424"/>
      <c r="I2510" s="1422"/>
      <c r="J2510" s="1423"/>
      <c r="K2510" s="1424"/>
      <c r="L2510" s="310">
        <f>I2510+J2510+K2510</f>
        <v>0</v>
      </c>
      <c r="M2510" s="12" t="str">
        <f t="shared" si="596"/>
        <v/>
      </c>
      <c r="N2510" s="13"/>
    </row>
    <row r="2511" spans="1:14" hidden="1">
      <c r="A2511" s="22">
        <v>675</v>
      </c>
      <c r="B2511" s="272">
        <v>5500</v>
      </c>
      <c r="C2511" s="1856" t="s">
        <v>686</v>
      </c>
      <c r="D2511" s="1857"/>
      <c r="E2511" s="310">
        <f t="shared" ref="E2511:L2511" si="608">SUM(E2512:E2515)</f>
        <v>0</v>
      </c>
      <c r="F2511" s="274">
        <f t="shared" si="608"/>
        <v>0</v>
      </c>
      <c r="G2511" s="275">
        <f t="shared" si="608"/>
        <v>0</v>
      </c>
      <c r="H2511" s="276">
        <f>SUM(H2512:H2515)</f>
        <v>0</v>
      </c>
      <c r="I2511" s="274">
        <f t="shared" si="608"/>
        <v>0</v>
      </c>
      <c r="J2511" s="275">
        <f t="shared" si="608"/>
        <v>0</v>
      </c>
      <c r="K2511" s="276">
        <f t="shared" si="608"/>
        <v>0</v>
      </c>
      <c r="L2511" s="310">
        <f t="shared" si="608"/>
        <v>0</v>
      </c>
      <c r="M2511" s="12" t="str">
        <f t="shared" si="596"/>
        <v/>
      </c>
      <c r="N2511" s="13"/>
    </row>
    <row r="2512" spans="1:14" hidden="1">
      <c r="A2512" s="22">
        <v>685</v>
      </c>
      <c r="B2512" s="362"/>
      <c r="C2512" s="279">
        <v>5501</v>
      </c>
      <c r="D2512" s="311" t="s">
        <v>687</v>
      </c>
      <c r="E2512" s="281">
        <f>F2512+G2512+H2512</f>
        <v>0</v>
      </c>
      <c r="F2512" s="152"/>
      <c r="G2512" s="153"/>
      <c r="H2512" s="1418"/>
      <c r="I2512" s="152"/>
      <c r="J2512" s="153"/>
      <c r="K2512" s="1418"/>
      <c r="L2512" s="281">
        <f>I2512+J2512+K2512</f>
        <v>0</v>
      </c>
      <c r="M2512" s="12" t="str">
        <f t="shared" si="596"/>
        <v/>
      </c>
      <c r="N2512" s="13"/>
    </row>
    <row r="2513" spans="1:14" hidden="1">
      <c r="A2513" s="23">
        <v>690</v>
      </c>
      <c r="B2513" s="362"/>
      <c r="C2513" s="293">
        <v>5502</v>
      </c>
      <c r="D2513" s="294" t="s">
        <v>688</v>
      </c>
      <c r="E2513" s="295">
        <f>F2513+G2513+H2513</f>
        <v>0</v>
      </c>
      <c r="F2513" s="158"/>
      <c r="G2513" s="159"/>
      <c r="H2513" s="1420"/>
      <c r="I2513" s="158"/>
      <c r="J2513" s="159"/>
      <c r="K2513" s="1420"/>
      <c r="L2513" s="295">
        <f>I2513+J2513+K2513</f>
        <v>0</v>
      </c>
      <c r="M2513" s="12" t="str">
        <f t="shared" si="596"/>
        <v/>
      </c>
      <c r="N2513" s="13"/>
    </row>
    <row r="2514" spans="1:14" hidden="1">
      <c r="A2514" s="23">
        <v>695</v>
      </c>
      <c r="B2514" s="362"/>
      <c r="C2514" s="293">
        <v>5503</v>
      </c>
      <c r="D2514" s="363" t="s">
        <v>689</v>
      </c>
      <c r="E2514" s="295">
        <f>F2514+G2514+H2514</f>
        <v>0</v>
      </c>
      <c r="F2514" s="158"/>
      <c r="G2514" s="159"/>
      <c r="H2514" s="1420"/>
      <c r="I2514" s="158"/>
      <c r="J2514" s="159"/>
      <c r="K2514" s="1420"/>
      <c r="L2514" s="295">
        <f>I2514+J2514+K2514</f>
        <v>0</v>
      </c>
      <c r="M2514" s="12" t="str">
        <f t="shared" si="596"/>
        <v/>
      </c>
      <c r="N2514" s="13"/>
    </row>
    <row r="2515" spans="1:14" hidden="1">
      <c r="A2515" s="22">
        <v>700</v>
      </c>
      <c r="B2515" s="362"/>
      <c r="C2515" s="285">
        <v>5504</v>
      </c>
      <c r="D2515" s="339" t="s">
        <v>690</v>
      </c>
      <c r="E2515" s="287">
        <f>F2515+G2515+H2515</f>
        <v>0</v>
      </c>
      <c r="F2515" s="173"/>
      <c r="G2515" s="174"/>
      <c r="H2515" s="1421"/>
      <c r="I2515" s="173"/>
      <c r="J2515" s="174"/>
      <c r="K2515" s="1421"/>
      <c r="L2515" s="287">
        <f>I2515+J2515+K2515</f>
        <v>0</v>
      </c>
      <c r="M2515" s="12" t="str">
        <f t="shared" si="596"/>
        <v/>
      </c>
      <c r="N2515" s="13"/>
    </row>
    <row r="2516" spans="1:14" hidden="1">
      <c r="A2516" s="22">
        <v>710</v>
      </c>
      <c r="B2516" s="365">
        <v>5700</v>
      </c>
      <c r="C2516" s="1858" t="s">
        <v>914</v>
      </c>
      <c r="D2516" s="1859"/>
      <c r="E2516" s="310">
        <f>SUM(E2517:E2519)</f>
        <v>0</v>
      </c>
      <c r="F2516" s="1471">
        <v>0</v>
      </c>
      <c r="G2516" s="1471">
        <v>0</v>
      </c>
      <c r="H2516" s="1471">
        <v>0</v>
      </c>
      <c r="I2516" s="1471">
        <v>0</v>
      </c>
      <c r="J2516" s="1471">
        <v>0</v>
      </c>
      <c r="K2516" s="1471">
        <v>0</v>
      </c>
      <c r="L2516" s="310">
        <f>SUM(L2517:L2519)</f>
        <v>0</v>
      </c>
      <c r="M2516" s="12" t="str">
        <f t="shared" si="596"/>
        <v/>
      </c>
      <c r="N2516" s="13"/>
    </row>
    <row r="2517" spans="1:14" hidden="1">
      <c r="A2517" s="23">
        <v>715</v>
      </c>
      <c r="B2517" s="366"/>
      <c r="C2517" s="367">
        <v>5701</v>
      </c>
      <c r="D2517" s="368" t="s">
        <v>691</v>
      </c>
      <c r="E2517" s="281">
        <f>F2517+G2517+H2517</f>
        <v>0</v>
      </c>
      <c r="F2517" s="1472">
        <v>0</v>
      </c>
      <c r="G2517" s="1472">
        <v>0</v>
      </c>
      <c r="H2517" s="1473">
        <v>0</v>
      </c>
      <c r="I2517" s="1771">
        <v>0</v>
      </c>
      <c r="J2517" s="1472">
        <v>0</v>
      </c>
      <c r="K2517" s="1472">
        <v>0</v>
      </c>
      <c r="L2517" s="281">
        <f>I2517+J2517+K2517</f>
        <v>0</v>
      </c>
      <c r="M2517" s="12" t="str">
        <f t="shared" si="596"/>
        <v/>
      </c>
      <c r="N2517" s="13"/>
    </row>
    <row r="2518" spans="1:14" hidden="1">
      <c r="A2518" s="23">
        <v>720</v>
      </c>
      <c r="B2518" s="366"/>
      <c r="C2518" s="373">
        <v>5702</v>
      </c>
      <c r="D2518" s="374" t="s">
        <v>692</v>
      </c>
      <c r="E2518" s="314">
        <f>F2518+G2518+H2518</f>
        <v>0</v>
      </c>
      <c r="F2518" s="1472">
        <v>0</v>
      </c>
      <c r="G2518" s="1472">
        <v>0</v>
      </c>
      <c r="H2518" s="1473">
        <v>0</v>
      </c>
      <c r="I2518" s="1771">
        <v>0</v>
      </c>
      <c r="J2518" s="1472">
        <v>0</v>
      </c>
      <c r="K2518" s="1472">
        <v>0</v>
      </c>
      <c r="L2518" s="314">
        <f>I2518+J2518+K2518</f>
        <v>0</v>
      </c>
      <c r="M2518" s="12" t="str">
        <f t="shared" si="596"/>
        <v/>
      </c>
      <c r="N2518" s="13"/>
    </row>
    <row r="2519" spans="1:14" hidden="1">
      <c r="A2519" s="23">
        <v>725</v>
      </c>
      <c r="B2519" s="292"/>
      <c r="C2519" s="375">
        <v>4071</v>
      </c>
      <c r="D2519" s="376" t="s">
        <v>693</v>
      </c>
      <c r="E2519" s="377">
        <f>F2519+G2519+H2519</f>
        <v>0</v>
      </c>
      <c r="F2519" s="1472">
        <v>0</v>
      </c>
      <c r="G2519" s="1472">
        <v>0</v>
      </c>
      <c r="H2519" s="1473">
        <v>0</v>
      </c>
      <c r="I2519" s="1771">
        <v>0</v>
      </c>
      <c r="J2519" s="1472">
        <v>0</v>
      </c>
      <c r="K2519" s="1472">
        <v>0</v>
      </c>
      <c r="L2519" s="377">
        <f>I2519+J2519+K2519</f>
        <v>0</v>
      </c>
      <c r="M2519" s="12" t="str">
        <f t="shared" si="596"/>
        <v/>
      </c>
      <c r="N2519" s="13"/>
    </row>
    <row r="2520" spans="1:14" hidden="1">
      <c r="A2520" s="23">
        <v>730</v>
      </c>
      <c r="B2520" s="582"/>
      <c r="C2520" s="1860" t="s">
        <v>694</v>
      </c>
      <c r="D2520" s="1861"/>
      <c r="E2520" s="1438"/>
      <c r="F2520" s="1438"/>
      <c r="G2520" s="1438"/>
      <c r="H2520" s="1438"/>
      <c r="I2520" s="1438"/>
      <c r="J2520" s="1438"/>
      <c r="K2520" s="1438"/>
      <c r="L2520" s="1439"/>
      <c r="M2520" s="12" t="str">
        <f t="shared" si="596"/>
        <v/>
      </c>
      <c r="N2520" s="13"/>
    </row>
    <row r="2521" spans="1:14" hidden="1">
      <c r="A2521" s="23">
        <v>735</v>
      </c>
      <c r="B2521" s="381">
        <v>98</v>
      </c>
      <c r="C2521" s="1860" t="s">
        <v>694</v>
      </c>
      <c r="D2521" s="1861"/>
      <c r="E2521" s="382">
        <f>F2521+G2521+H2521</f>
        <v>0</v>
      </c>
      <c r="F2521" s="1429"/>
      <c r="G2521" s="1430"/>
      <c r="H2521" s="1431"/>
      <c r="I2521" s="1461">
        <v>0</v>
      </c>
      <c r="J2521" s="1462">
        <v>0</v>
      </c>
      <c r="K2521" s="1463">
        <v>0</v>
      </c>
      <c r="L2521" s="382">
        <f>I2521+J2521+K2521</f>
        <v>0</v>
      </c>
      <c r="M2521" s="12" t="str">
        <f t="shared" si="596"/>
        <v/>
      </c>
      <c r="N2521" s="13"/>
    </row>
    <row r="2522" spans="1:14" hidden="1">
      <c r="A2522" s="23">
        <v>740</v>
      </c>
      <c r="B2522" s="1433"/>
      <c r="C2522" s="1434"/>
      <c r="D2522" s="1435"/>
      <c r="E2522" s="269"/>
      <c r="F2522" s="269"/>
      <c r="G2522" s="269"/>
      <c r="H2522" s="269"/>
      <c r="I2522" s="269"/>
      <c r="J2522" s="269"/>
      <c r="K2522" s="269"/>
      <c r="L2522" s="270"/>
      <c r="M2522" s="12" t="str">
        <f t="shared" si="596"/>
        <v/>
      </c>
      <c r="N2522" s="13"/>
    </row>
    <row r="2523" spans="1:14" hidden="1">
      <c r="A2523" s="23">
        <v>745</v>
      </c>
      <c r="B2523" s="1436"/>
      <c r="C2523" s="111"/>
      <c r="D2523" s="1437"/>
      <c r="E2523" s="218"/>
      <c r="F2523" s="218"/>
      <c r="G2523" s="218"/>
      <c r="H2523" s="218"/>
      <c r="I2523" s="218"/>
      <c r="J2523" s="218"/>
      <c r="K2523" s="218"/>
      <c r="L2523" s="389"/>
      <c r="M2523" s="12" t="str">
        <f t="shared" si="596"/>
        <v/>
      </c>
      <c r="N2523" s="13"/>
    </row>
    <row r="2524" spans="1:14" hidden="1">
      <c r="A2524" s="22">
        <v>750</v>
      </c>
      <c r="B2524" s="1436"/>
      <c r="C2524" s="111"/>
      <c r="D2524" s="1437"/>
      <c r="E2524" s="218"/>
      <c r="F2524" s="218"/>
      <c r="G2524" s="218"/>
      <c r="H2524" s="218"/>
      <c r="I2524" s="218"/>
      <c r="J2524" s="218"/>
      <c r="K2524" s="218"/>
      <c r="L2524" s="389"/>
      <c r="M2524" s="12" t="str">
        <f t="shared" si="596"/>
        <v/>
      </c>
      <c r="N2524" s="13"/>
    </row>
    <row r="2525" spans="1:14" ht="16.5" hidden="1" thickBot="1">
      <c r="A2525" s="23">
        <v>755</v>
      </c>
      <c r="B2525" s="1464"/>
      <c r="C2525" s="393" t="s">
        <v>741</v>
      </c>
      <c r="D2525" s="1432">
        <f>+B2525</f>
        <v>0</v>
      </c>
      <c r="E2525" s="395">
        <f t="shared" ref="E2525:L2525" si="609">SUM(E2410,E2413,E2419,E2427,E2428,E2446,E2450,E2456,E2459,E2460,E2461,E2462,E2463,E2472,E2478,E2479,E2480,E2481,E2488,E2492,E2493,E2494,E2495,E2498,E2499,E2507,E2510,E2511,E2516)+E2521</f>
        <v>0</v>
      </c>
      <c r="F2525" s="396">
        <f t="shared" si="609"/>
        <v>0</v>
      </c>
      <c r="G2525" s="397">
        <f t="shared" si="609"/>
        <v>0</v>
      </c>
      <c r="H2525" s="398">
        <f t="shared" si="609"/>
        <v>0</v>
      </c>
      <c r="I2525" s="396">
        <f t="shared" si="609"/>
        <v>0</v>
      </c>
      <c r="J2525" s="397">
        <f t="shared" si="609"/>
        <v>0</v>
      </c>
      <c r="K2525" s="398">
        <f t="shared" si="609"/>
        <v>0</v>
      </c>
      <c r="L2525" s="395">
        <f t="shared" si="609"/>
        <v>0</v>
      </c>
      <c r="M2525" s="12" t="str">
        <f>(IF($E2525&lt;&gt;0,$M$2,IF($L2525&lt;&gt;0,$M$2,"")))</f>
        <v/>
      </c>
      <c r="N2525" s="73" t="str">
        <f>LEFT(C2407,1)</f>
        <v>3</v>
      </c>
    </row>
    <row r="2526" spans="1:14" hidden="1">
      <c r="A2526" s="23">
        <v>760</v>
      </c>
      <c r="B2526" s="79" t="s">
        <v>120</v>
      </c>
      <c r="C2526" s="1"/>
      <c r="L2526" s="6"/>
      <c r="M2526" s="7" t="str">
        <f>(IF($E2525&lt;&gt;0,$M$2,IF($L2525&lt;&gt;0,$M$2,"")))</f>
        <v/>
      </c>
    </row>
    <row r="2527" spans="1:14" hidden="1">
      <c r="A2527" s="22">
        <v>765</v>
      </c>
      <c r="B2527" s="1367"/>
      <c r="C2527" s="1367"/>
      <c r="D2527" s="1368"/>
      <c r="E2527" s="1367"/>
      <c r="F2527" s="1367"/>
      <c r="G2527" s="1367"/>
      <c r="H2527" s="1367"/>
      <c r="I2527" s="1367"/>
      <c r="J2527" s="1367"/>
      <c r="K2527" s="1367"/>
      <c r="L2527" s="1369"/>
      <c r="M2527" s="7" t="str">
        <f>(IF($E2525&lt;&gt;0,$M$2,IF($L2525&lt;&gt;0,$M$2,"")))</f>
        <v/>
      </c>
    </row>
    <row r="2528" spans="1:14" ht="18.75" hidden="1">
      <c r="A2528" s="22">
        <v>775</v>
      </c>
      <c r="B2528" s="65"/>
      <c r="C2528" s="65"/>
      <c r="D2528" s="65"/>
      <c r="E2528" s="65"/>
      <c r="F2528" s="65"/>
      <c r="G2528" s="65"/>
      <c r="H2528" s="65"/>
      <c r="I2528" s="65"/>
      <c r="J2528" s="65"/>
      <c r="K2528" s="65"/>
      <c r="L2528" s="77"/>
      <c r="M2528" s="74" t="str">
        <f>(IF(E2523&lt;&gt;0,$G$2,IF(L2523&lt;&gt;0,$G$2,"")))</f>
        <v/>
      </c>
      <c r="N2528" s="65"/>
    </row>
    <row r="2529" spans="1:13" hidden="1">
      <c r="A2529" s="23">
        <v>780</v>
      </c>
      <c r="B2529" s="6"/>
      <c r="C2529" s="6"/>
      <c r="D2529" s="521"/>
      <c r="E2529" s="38"/>
      <c r="F2529" s="38"/>
      <c r="G2529" s="38"/>
      <c r="H2529" s="38"/>
      <c r="I2529" s="38"/>
      <c r="J2529" s="38"/>
      <c r="K2529" s="38"/>
      <c r="L2529" s="38"/>
      <c r="M2529" s="7" t="str">
        <f>(IF($E2662&lt;&gt;0,$M$2,IF($L2662&lt;&gt;0,$M$2,"")))</f>
        <v/>
      </c>
    </row>
    <row r="2530" spans="1:13" hidden="1">
      <c r="A2530" s="23">
        <v>785</v>
      </c>
      <c r="B2530" s="6"/>
      <c r="C2530" s="1365"/>
      <c r="D2530" s="1366"/>
      <c r="E2530" s="38"/>
      <c r="F2530" s="38"/>
      <c r="G2530" s="38"/>
      <c r="H2530" s="38"/>
      <c r="I2530" s="38"/>
      <c r="J2530" s="38"/>
      <c r="K2530" s="38"/>
      <c r="L2530" s="38"/>
      <c r="M2530" s="7" t="str">
        <f>(IF($E2662&lt;&gt;0,$M$2,IF($L2662&lt;&gt;0,$M$2,"")))</f>
        <v/>
      </c>
    </row>
    <row r="2531" spans="1:13" hidden="1">
      <c r="A2531" s="23">
        <v>790</v>
      </c>
      <c r="B2531" s="1870" t="str">
        <f>$B$7</f>
        <v>ОТЧЕТНИ ДАННИ ПО ЕБК ЗА ИЗПЪЛНЕНИЕТО НА БЮДЖЕТА</v>
      </c>
      <c r="C2531" s="1871"/>
      <c r="D2531" s="1871"/>
      <c r="E2531" s="242"/>
      <c r="F2531" s="242"/>
      <c r="G2531" s="237"/>
      <c r="H2531" s="237"/>
      <c r="I2531" s="237"/>
      <c r="J2531" s="237"/>
      <c r="K2531" s="237"/>
      <c r="L2531" s="237"/>
      <c r="M2531" s="7" t="str">
        <f>(IF($E2662&lt;&gt;0,$M$2,IF($L2662&lt;&gt;0,$M$2,"")))</f>
        <v/>
      </c>
    </row>
    <row r="2532" spans="1:13" hidden="1">
      <c r="A2532" s="23">
        <v>795</v>
      </c>
      <c r="B2532" s="228"/>
      <c r="C2532" s="391"/>
      <c r="D2532" s="400"/>
      <c r="E2532" s="406" t="s">
        <v>464</v>
      </c>
      <c r="F2532" s="406" t="s">
        <v>835</v>
      </c>
      <c r="G2532" s="237"/>
      <c r="H2532" s="1362" t="s">
        <v>1251</v>
      </c>
      <c r="I2532" s="1363"/>
      <c r="J2532" s="1364"/>
      <c r="K2532" s="237"/>
      <c r="L2532" s="237"/>
      <c r="M2532" s="7" t="str">
        <f>(IF($E2662&lt;&gt;0,$M$2,IF($L2662&lt;&gt;0,$M$2,"")))</f>
        <v/>
      </c>
    </row>
    <row r="2533" spans="1:13" ht="18.75" hidden="1">
      <c r="A2533" s="22">
        <v>805</v>
      </c>
      <c r="B2533" s="1872" t="str">
        <f>$B$9</f>
        <v>ДГ ЩАСТЛИВО ДЕТСТВО</v>
      </c>
      <c r="C2533" s="1873"/>
      <c r="D2533" s="1874"/>
      <c r="E2533" s="115">
        <f>$E$9</f>
        <v>43831</v>
      </c>
      <c r="F2533" s="226" t="str">
        <f>$F$9</f>
        <v>30.06.2020</v>
      </c>
      <c r="G2533" s="237"/>
      <c r="H2533" s="237"/>
      <c r="I2533" s="237"/>
      <c r="J2533" s="237"/>
      <c r="K2533" s="237"/>
      <c r="L2533" s="237"/>
      <c r="M2533" s="7" t="str">
        <f>(IF($E2662&lt;&gt;0,$M$2,IF($L2662&lt;&gt;0,$M$2,"")))</f>
        <v/>
      </c>
    </row>
    <row r="2534" spans="1:13" hidden="1">
      <c r="A2534" s="23">
        <v>810</v>
      </c>
      <c r="B2534" s="227" t="str">
        <f>$B$10</f>
        <v>(наименование на разпоредителя с бюджет)</v>
      </c>
      <c r="C2534" s="228"/>
      <c r="D2534" s="229"/>
      <c r="E2534" s="237"/>
      <c r="F2534" s="237"/>
      <c r="G2534" s="237"/>
      <c r="H2534" s="237"/>
      <c r="I2534" s="237"/>
      <c r="J2534" s="237"/>
      <c r="K2534" s="237"/>
      <c r="L2534" s="237"/>
      <c r="M2534" s="7" t="str">
        <f>(IF($E2662&lt;&gt;0,$M$2,IF($L2662&lt;&gt;0,$M$2,"")))</f>
        <v/>
      </c>
    </row>
    <row r="2535" spans="1:13" hidden="1">
      <c r="A2535" s="23">
        <v>815</v>
      </c>
      <c r="B2535" s="227"/>
      <c r="C2535" s="228"/>
      <c r="D2535" s="229"/>
      <c r="E2535" s="237"/>
      <c r="F2535" s="237"/>
      <c r="G2535" s="237"/>
      <c r="H2535" s="237"/>
      <c r="I2535" s="237"/>
      <c r="J2535" s="237"/>
      <c r="K2535" s="237"/>
      <c r="L2535" s="237"/>
      <c r="M2535" s="7" t="str">
        <f>(IF($E2662&lt;&gt;0,$M$2,IF($L2662&lt;&gt;0,$M$2,"")))</f>
        <v/>
      </c>
    </row>
    <row r="2536" spans="1:13" ht="19.5" hidden="1">
      <c r="A2536" s="28">
        <v>525</v>
      </c>
      <c r="B2536" s="1875" t="str">
        <f>$B$12</f>
        <v>Раковски</v>
      </c>
      <c r="C2536" s="1876"/>
      <c r="D2536" s="1877"/>
      <c r="E2536" s="410" t="s">
        <v>890</v>
      </c>
      <c r="F2536" s="1360" t="str">
        <f>$F$12</f>
        <v>6611</v>
      </c>
      <c r="G2536" s="237"/>
      <c r="H2536" s="237"/>
      <c r="I2536" s="237"/>
      <c r="J2536" s="237"/>
      <c r="K2536" s="237"/>
      <c r="L2536" s="237"/>
      <c r="M2536" s="7" t="str">
        <f>(IF($E2662&lt;&gt;0,$M$2,IF($L2662&lt;&gt;0,$M$2,"")))</f>
        <v/>
      </c>
    </row>
    <row r="2537" spans="1:13" hidden="1">
      <c r="A2537" s="22">
        <v>820</v>
      </c>
      <c r="B2537" s="233" t="str">
        <f>$B$13</f>
        <v>(наименование на първостепенния разпоредител с бюджет)</v>
      </c>
      <c r="C2537" s="228"/>
      <c r="D2537" s="229"/>
      <c r="E2537" s="1361"/>
      <c r="F2537" s="242"/>
      <c r="G2537" s="237"/>
      <c r="H2537" s="237"/>
      <c r="I2537" s="237"/>
      <c r="J2537" s="237"/>
      <c r="K2537" s="237"/>
      <c r="L2537" s="237"/>
      <c r="M2537" s="7" t="str">
        <f>(IF($E2662&lt;&gt;0,$M$2,IF($L2662&lt;&gt;0,$M$2,"")))</f>
        <v/>
      </c>
    </row>
    <row r="2538" spans="1:13" ht="19.5" hidden="1">
      <c r="A2538" s="23">
        <v>821</v>
      </c>
      <c r="B2538" s="236"/>
      <c r="C2538" s="237"/>
      <c r="D2538" s="124" t="s">
        <v>891</v>
      </c>
      <c r="E2538" s="238">
        <f>$E$15</f>
        <v>0</v>
      </c>
      <c r="F2538" s="414" t="str">
        <f>$F$15</f>
        <v>БЮДЖЕТ</v>
      </c>
      <c r="G2538" s="218"/>
      <c r="H2538" s="218"/>
      <c r="I2538" s="218"/>
      <c r="J2538" s="218"/>
      <c r="K2538" s="218"/>
      <c r="L2538" s="218"/>
      <c r="M2538" s="7" t="str">
        <f>(IF($E2662&lt;&gt;0,$M$2,IF($L2662&lt;&gt;0,$M$2,"")))</f>
        <v/>
      </c>
    </row>
    <row r="2539" spans="1:13" hidden="1">
      <c r="A2539" s="23">
        <v>822</v>
      </c>
      <c r="B2539" s="228"/>
      <c r="C2539" s="391"/>
      <c r="D2539" s="400"/>
      <c r="E2539" s="237"/>
      <c r="F2539" s="409"/>
      <c r="G2539" s="409"/>
      <c r="H2539" s="409"/>
      <c r="I2539" s="409"/>
      <c r="J2539" s="409"/>
      <c r="K2539" s="409"/>
      <c r="L2539" s="1377" t="s">
        <v>465</v>
      </c>
      <c r="M2539" s="7" t="str">
        <f>(IF($E2662&lt;&gt;0,$M$2,IF($L2662&lt;&gt;0,$M$2,"")))</f>
        <v/>
      </c>
    </row>
    <row r="2540" spans="1:13" ht="24.95" hidden="1" customHeight="1">
      <c r="A2540" s="23">
        <v>823</v>
      </c>
      <c r="B2540" s="247"/>
      <c r="C2540" s="248"/>
      <c r="D2540" s="249" t="s">
        <v>712</v>
      </c>
      <c r="E2540" s="1878" t="s">
        <v>2108</v>
      </c>
      <c r="F2540" s="1879"/>
      <c r="G2540" s="1879"/>
      <c r="H2540" s="1880"/>
      <c r="I2540" s="1881" t="s">
        <v>2109</v>
      </c>
      <c r="J2540" s="1882"/>
      <c r="K2540" s="1882"/>
      <c r="L2540" s="1883"/>
      <c r="M2540" s="7" t="str">
        <f>(IF($E2662&lt;&gt;0,$M$2,IF($L2662&lt;&gt;0,$M$2,"")))</f>
        <v/>
      </c>
    </row>
    <row r="2541" spans="1:13" ht="54.95" hidden="1" customHeight="1" thickBot="1">
      <c r="A2541" s="23">
        <v>825</v>
      </c>
      <c r="B2541" s="250" t="s">
        <v>62</v>
      </c>
      <c r="C2541" s="251" t="s">
        <v>466</v>
      </c>
      <c r="D2541" s="252" t="s">
        <v>713</v>
      </c>
      <c r="E2541" s="1403" t="str">
        <f>$E$20</f>
        <v>Уточнен план                Общо</v>
      </c>
      <c r="F2541" s="1407" t="str">
        <f>$F$20</f>
        <v>държавни дейности</v>
      </c>
      <c r="G2541" s="1408" t="str">
        <f>$G$20</f>
        <v>местни дейности</v>
      </c>
      <c r="H2541" s="1409" t="str">
        <f>$H$20</f>
        <v>дофинансиране</v>
      </c>
      <c r="I2541" s="253" t="str">
        <f>$I$20</f>
        <v>държавни дейности -ОТЧЕТ</v>
      </c>
      <c r="J2541" s="254" t="str">
        <f>$J$20</f>
        <v>местни дейности - ОТЧЕТ</v>
      </c>
      <c r="K2541" s="255" t="str">
        <f>$K$20</f>
        <v>дофинансиране - ОТЧЕТ</v>
      </c>
      <c r="L2541" s="1735" t="str">
        <f>$L$20</f>
        <v>ОТЧЕТ                                    ОБЩО</v>
      </c>
      <c r="M2541" s="7" t="str">
        <f>(IF($E2662&lt;&gt;0,$M$2,IF($L2662&lt;&gt;0,$M$2,"")))</f>
        <v/>
      </c>
    </row>
    <row r="2542" spans="1:13" ht="18.75" hidden="1">
      <c r="A2542" s="23"/>
      <c r="B2542" s="258"/>
      <c r="C2542" s="259"/>
      <c r="D2542" s="260" t="s">
        <v>743</v>
      </c>
      <c r="E2542" s="1455" t="str">
        <f>$E$21</f>
        <v>(1)</v>
      </c>
      <c r="F2542" s="143" t="str">
        <f>$F$21</f>
        <v>(2)</v>
      </c>
      <c r="G2542" s="144" t="str">
        <f>$G$21</f>
        <v>(3)</v>
      </c>
      <c r="H2542" s="145" t="str">
        <f>$H$21</f>
        <v>(4)</v>
      </c>
      <c r="I2542" s="261" t="str">
        <f>$I$21</f>
        <v>(5)</v>
      </c>
      <c r="J2542" s="262" t="str">
        <f>$J$21</f>
        <v>(6)</v>
      </c>
      <c r="K2542" s="263" t="str">
        <f>$K$21</f>
        <v>(7)</v>
      </c>
      <c r="L2542" s="264" t="str">
        <f>$L$21</f>
        <v>(8)</v>
      </c>
      <c r="M2542" s="7" t="str">
        <f>(IF($E2662&lt;&gt;0,$M$2,IF($L2662&lt;&gt;0,$M$2,"")))</f>
        <v/>
      </c>
    </row>
    <row r="2543" spans="1:13" hidden="1">
      <c r="A2543" s="23"/>
      <c r="B2543" s="1451"/>
      <c r="C2543" s="1598" t="e">
        <f>VLOOKUP(D2543,OP_LIST2,2,FALSE)</f>
        <v>#N/A</v>
      </c>
      <c r="D2543" s="1458"/>
      <c r="E2543" s="389"/>
      <c r="F2543" s="1441"/>
      <c r="G2543" s="1442"/>
      <c r="H2543" s="1443"/>
      <c r="I2543" s="1441"/>
      <c r="J2543" s="1442"/>
      <c r="K2543" s="1443"/>
      <c r="L2543" s="1440"/>
      <c r="M2543" s="7" t="str">
        <f>(IF($E2662&lt;&gt;0,$M$2,IF($L2662&lt;&gt;0,$M$2,"")))</f>
        <v/>
      </c>
    </row>
    <row r="2544" spans="1:13" hidden="1">
      <c r="A2544" s="23"/>
      <c r="B2544" s="1454"/>
      <c r="C2544" s="1459">
        <f>VLOOKUP(D2545,EBK_DEIN2,2,FALSE)</f>
        <v>4431</v>
      </c>
      <c r="D2544" s="1458" t="s">
        <v>792</v>
      </c>
      <c r="E2544" s="389"/>
      <c r="F2544" s="1444"/>
      <c r="G2544" s="1445"/>
      <c r="H2544" s="1446"/>
      <c r="I2544" s="1444"/>
      <c r="J2544" s="1445"/>
      <c r="K2544" s="1446"/>
      <c r="L2544" s="1440"/>
      <c r="M2544" s="7" t="str">
        <f>(IF($E2662&lt;&gt;0,$M$2,IF($L2662&lt;&gt;0,$M$2,"")))</f>
        <v/>
      </c>
    </row>
    <row r="2545" spans="1:14" hidden="1">
      <c r="A2545" s="23"/>
      <c r="B2545" s="1450"/>
      <c r="C2545" s="1587">
        <f>+C2544</f>
        <v>4431</v>
      </c>
      <c r="D2545" s="1452" t="s">
        <v>2064</v>
      </c>
      <c r="E2545" s="389"/>
      <c r="F2545" s="1444"/>
      <c r="G2545" s="1445"/>
      <c r="H2545" s="1446"/>
      <c r="I2545" s="1444"/>
      <c r="J2545" s="1445"/>
      <c r="K2545" s="1446"/>
      <c r="L2545" s="1440"/>
      <c r="M2545" s="7" t="str">
        <f>(IF($E2662&lt;&gt;0,$M$2,IF($L2662&lt;&gt;0,$M$2,"")))</f>
        <v/>
      </c>
    </row>
    <row r="2546" spans="1:14" hidden="1">
      <c r="A2546" s="23"/>
      <c r="B2546" s="1456"/>
      <c r="C2546" s="1453"/>
      <c r="D2546" s="1457" t="s">
        <v>714</v>
      </c>
      <c r="E2546" s="389"/>
      <c r="F2546" s="1447"/>
      <c r="G2546" s="1448"/>
      <c r="H2546" s="1449"/>
      <c r="I2546" s="1447"/>
      <c r="J2546" s="1448"/>
      <c r="K2546" s="1449"/>
      <c r="L2546" s="1440"/>
      <c r="M2546" s="7" t="str">
        <f>(IF($E2662&lt;&gt;0,$M$2,IF($L2662&lt;&gt;0,$M$2,"")))</f>
        <v/>
      </c>
    </row>
    <row r="2547" spans="1:14" hidden="1">
      <c r="A2547" s="23"/>
      <c r="B2547" s="272">
        <v>100</v>
      </c>
      <c r="C2547" s="1884" t="s">
        <v>744</v>
      </c>
      <c r="D2547" s="1885"/>
      <c r="E2547" s="273">
        <f t="shared" ref="E2547:L2547" si="610">SUM(E2548:E2549)</f>
        <v>0</v>
      </c>
      <c r="F2547" s="274">
        <f t="shared" si="610"/>
        <v>0</v>
      </c>
      <c r="G2547" s="275">
        <f t="shared" si="610"/>
        <v>0</v>
      </c>
      <c r="H2547" s="276">
        <f>SUM(H2548:H2549)</f>
        <v>0</v>
      </c>
      <c r="I2547" s="274">
        <f t="shared" si="610"/>
        <v>0</v>
      </c>
      <c r="J2547" s="275">
        <f t="shared" si="610"/>
        <v>0</v>
      </c>
      <c r="K2547" s="276">
        <f t="shared" si="610"/>
        <v>0</v>
      </c>
      <c r="L2547" s="273">
        <f t="shared" si="610"/>
        <v>0</v>
      </c>
      <c r="M2547" s="12" t="str">
        <f>(IF($E2547&lt;&gt;0,$M$2,IF($L2547&lt;&gt;0,$M$2,"")))</f>
        <v/>
      </c>
      <c r="N2547" s="13"/>
    </row>
    <row r="2548" spans="1:14" hidden="1">
      <c r="A2548" s="23"/>
      <c r="B2548" s="278"/>
      <c r="C2548" s="279">
        <v>101</v>
      </c>
      <c r="D2548" s="280" t="s">
        <v>745</v>
      </c>
      <c r="E2548" s="281">
        <f>F2548+G2548+H2548</f>
        <v>0</v>
      </c>
      <c r="F2548" s="152"/>
      <c r="G2548" s="153"/>
      <c r="H2548" s="1418"/>
      <c r="I2548" s="152"/>
      <c r="J2548" s="153"/>
      <c r="K2548" s="1418"/>
      <c r="L2548" s="281">
        <f>I2548+J2548+K2548</f>
        <v>0</v>
      </c>
      <c r="M2548" s="12" t="str">
        <f t="shared" ref="M2548:M2614" si="611">(IF($E2548&lt;&gt;0,$M$2,IF($L2548&lt;&gt;0,$M$2,"")))</f>
        <v/>
      </c>
      <c r="N2548" s="13"/>
    </row>
    <row r="2549" spans="1:14" hidden="1">
      <c r="A2549" s="10"/>
      <c r="B2549" s="278"/>
      <c r="C2549" s="285">
        <v>102</v>
      </c>
      <c r="D2549" s="286" t="s">
        <v>746</v>
      </c>
      <c r="E2549" s="287">
        <f>F2549+G2549+H2549</f>
        <v>0</v>
      </c>
      <c r="F2549" s="173"/>
      <c r="G2549" s="174"/>
      <c r="H2549" s="1421"/>
      <c r="I2549" s="173"/>
      <c r="J2549" s="174"/>
      <c r="K2549" s="1421"/>
      <c r="L2549" s="287">
        <f>I2549+J2549+K2549</f>
        <v>0</v>
      </c>
      <c r="M2549" s="12" t="str">
        <f t="shared" si="611"/>
        <v/>
      </c>
      <c r="N2549" s="13"/>
    </row>
    <row r="2550" spans="1:14" hidden="1">
      <c r="A2550" s="10"/>
      <c r="B2550" s="272">
        <v>200</v>
      </c>
      <c r="C2550" s="1864" t="s">
        <v>747</v>
      </c>
      <c r="D2550" s="1865"/>
      <c r="E2550" s="273">
        <f t="shared" ref="E2550:L2550" si="612">SUM(E2551:E2555)</f>
        <v>0</v>
      </c>
      <c r="F2550" s="274">
        <f t="shared" si="612"/>
        <v>0</v>
      </c>
      <c r="G2550" s="275">
        <f t="shared" si="612"/>
        <v>0</v>
      </c>
      <c r="H2550" s="276">
        <f>SUM(H2551:H2555)</f>
        <v>0</v>
      </c>
      <c r="I2550" s="274">
        <f t="shared" si="612"/>
        <v>0</v>
      </c>
      <c r="J2550" s="275">
        <f t="shared" si="612"/>
        <v>0</v>
      </c>
      <c r="K2550" s="276">
        <f t="shared" si="612"/>
        <v>0</v>
      </c>
      <c r="L2550" s="273">
        <f t="shared" si="612"/>
        <v>0</v>
      </c>
      <c r="M2550" s="12" t="str">
        <f t="shared" si="611"/>
        <v/>
      </c>
      <c r="N2550" s="13"/>
    </row>
    <row r="2551" spans="1:14" hidden="1">
      <c r="A2551" s="10"/>
      <c r="B2551" s="291"/>
      <c r="C2551" s="279">
        <v>201</v>
      </c>
      <c r="D2551" s="280" t="s">
        <v>748</v>
      </c>
      <c r="E2551" s="281">
        <f>F2551+G2551+H2551</f>
        <v>0</v>
      </c>
      <c r="F2551" s="152"/>
      <c r="G2551" s="153"/>
      <c r="H2551" s="1418"/>
      <c r="I2551" s="152"/>
      <c r="J2551" s="153"/>
      <c r="K2551" s="1418"/>
      <c r="L2551" s="281">
        <f>I2551+J2551+K2551</f>
        <v>0</v>
      </c>
      <c r="M2551" s="12" t="str">
        <f t="shared" si="611"/>
        <v/>
      </c>
      <c r="N2551" s="13"/>
    </row>
    <row r="2552" spans="1:14" hidden="1">
      <c r="A2552" s="10"/>
      <c r="B2552" s="292"/>
      <c r="C2552" s="293">
        <v>202</v>
      </c>
      <c r="D2552" s="294" t="s">
        <v>749</v>
      </c>
      <c r="E2552" s="295">
        <f>F2552+G2552+H2552</f>
        <v>0</v>
      </c>
      <c r="F2552" s="158"/>
      <c r="G2552" s="159"/>
      <c r="H2552" s="1420"/>
      <c r="I2552" s="158"/>
      <c r="J2552" s="159"/>
      <c r="K2552" s="1420"/>
      <c r="L2552" s="295">
        <f>I2552+J2552+K2552</f>
        <v>0</v>
      </c>
      <c r="M2552" s="12" t="str">
        <f t="shared" si="611"/>
        <v/>
      </c>
      <c r="N2552" s="13"/>
    </row>
    <row r="2553" spans="1:14" ht="31.5" hidden="1">
      <c r="A2553" s="10"/>
      <c r="B2553" s="299"/>
      <c r="C2553" s="293">
        <v>205</v>
      </c>
      <c r="D2553" s="294" t="s">
        <v>595</v>
      </c>
      <c r="E2553" s="295">
        <f>F2553+G2553+H2553</f>
        <v>0</v>
      </c>
      <c r="F2553" s="158"/>
      <c r="G2553" s="159"/>
      <c r="H2553" s="1420"/>
      <c r="I2553" s="158"/>
      <c r="J2553" s="159"/>
      <c r="K2553" s="1420"/>
      <c r="L2553" s="295">
        <f>I2553+J2553+K2553</f>
        <v>0</v>
      </c>
      <c r="M2553" s="12" t="str">
        <f t="shared" si="611"/>
        <v/>
      </c>
      <c r="N2553" s="13"/>
    </row>
    <row r="2554" spans="1:14" hidden="1">
      <c r="A2554" s="10"/>
      <c r="B2554" s="299"/>
      <c r="C2554" s="293">
        <v>208</v>
      </c>
      <c r="D2554" s="300" t="s">
        <v>596</v>
      </c>
      <c r="E2554" s="295">
        <f>F2554+G2554+H2554</f>
        <v>0</v>
      </c>
      <c r="F2554" s="158"/>
      <c r="G2554" s="159"/>
      <c r="H2554" s="1420"/>
      <c r="I2554" s="158"/>
      <c r="J2554" s="159"/>
      <c r="K2554" s="1420"/>
      <c r="L2554" s="295">
        <f>I2554+J2554+K2554</f>
        <v>0</v>
      </c>
      <c r="M2554" s="12" t="str">
        <f t="shared" si="611"/>
        <v/>
      </c>
      <c r="N2554" s="13"/>
    </row>
    <row r="2555" spans="1:14" hidden="1">
      <c r="A2555" s="10"/>
      <c r="B2555" s="291"/>
      <c r="C2555" s="285">
        <v>209</v>
      </c>
      <c r="D2555" s="301" t="s">
        <v>597</v>
      </c>
      <c r="E2555" s="287">
        <f>F2555+G2555+H2555</f>
        <v>0</v>
      </c>
      <c r="F2555" s="173"/>
      <c r="G2555" s="174"/>
      <c r="H2555" s="1421"/>
      <c r="I2555" s="173"/>
      <c r="J2555" s="174"/>
      <c r="K2555" s="1421"/>
      <c r="L2555" s="287">
        <f>I2555+J2555+K2555</f>
        <v>0</v>
      </c>
      <c r="M2555" s="12" t="str">
        <f t="shared" si="611"/>
        <v/>
      </c>
      <c r="N2555" s="13"/>
    </row>
    <row r="2556" spans="1:14" hidden="1">
      <c r="A2556" s="10"/>
      <c r="B2556" s="272">
        <v>500</v>
      </c>
      <c r="C2556" s="1866" t="s">
        <v>193</v>
      </c>
      <c r="D2556" s="1867"/>
      <c r="E2556" s="273">
        <f t="shared" ref="E2556:L2556" si="613">SUM(E2557:E2563)</f>
        <v>0</v>
      </c>
      <c r="F2556" s="274">
        <f t="shared" si="613"/>
        <v>0</v>
      </c>
      <c r="G2556" s="275">
        <f t="shared" si="613"/>
        <v>0</v>
      </c>
      <c r="H2556" s="276">
        <f>SUM(H2557:H2563)</f>
        <v>0</v>
      </c>
      <c r="I2556" s="274">
        <f t="shared" si="613"/>
        <v>0</v>
      </c>
      <c r="J2556" s="275">
        <f t="shared" si="613"/>
        <v>0</v>
      </c>
      <c r="K2556" s="276">
        <f t="shared" si="613"/>
        <v>0</v>
      </c>
      <c r="L2556" s="273">
        <f t="shared" si="613"/>
        <v>0</v>
      </c>
      <c r="M2556" s="12" t="str">
        <f t="shared" si="611"/>
        <v/>
      </c>
      <c r="N2556" s="13"/>
    </row>
    <row r="2557" spans="1:14" ht="18" hidden="1" customHeight="1">
      <c r="A2557" s="10"/>
      <c r="B2557" s="291"/>
      <c r="C2557" s="302">
        <v>551</v>
      </c>
      <c r="D2557" s="303" t="s">
        <v>194</v>
      </c>
      <c r="E2557" s="281">
        <f t="shared" ref="E2557:E2564" si="614">F2557+G2557+H2557</f>
        <v>0</v>
      </c>
      <c r="F2557" s="152"/>
      <c r="G2557" s="153"/>
      <c r="H2557" s="1418"/>
      <c r="I2557" s="152"/>
      <c r="J2557" s="153"/>
      <c r="K2557" s="1418"/>
      <c r="L2557" s="281">
        <f t="shared" ref="L2557:L2564" si="615">I2557+J2557+K2557</f>
        <v>0</v>
      </c>
      <c r="M2557" s="12" t="str">
        <f t="shared" si="611"/>
        <v/>
      </c>
      <c r="N2557" s="13"/>
    </row>
    <row r="2558" spans="1:14" hidden="1">
      <c r="A2558" s="10"/>
      <c r="B2558" s="291"/>
      <c r="C2558" s="304">
        <v>552</v>
      </c>
      <c r="D2558" s="305" t="s">
        <v>909</v>
      </c>
      <c r="E2558" s="295">
        <f t="shared" si="614"/>
        <v>0</v>
      </c>
      <c r="F2558" s="158"/>
      <c r="G2558" s="159"/>
      <c r="H2558" s="1420"/>
      <c r="I2558" s="158"/>
      <c r="J2558" s="159"/>
      <c r="K2558" s="1420"/>
      <c r="L2558" s="295">
        <f t="shared" si="615"/>
        <v>0</v>
      </c>
      <c r="M2558" s="12" t="str">
        <f t="shared" si="611"/>
        <v/>
      </c>
      <c r="N2558" s="13"/>
    </row>
    <row r="2559" spans="1:14" hidden="1">
      <c r="A2559" s="10"/>
      <c r="B2559" s="306"/>
      <c r="C2559" s="304">
        <v>558</v>
      </c>
      <c r="D2559" s="307" t="s">
        <v>871</v>
      </c>
      <c r="E2559" s="295">
        <f>F2559+G2559+H2559</f>
        <v>0</v>
      </c>
      <c r="F2559" s="488">
        <v>0</v>
      </c>
      <c r="G2559" s="489">
        <v>0</v>
      </c>
      <c r="H2559" s="160">
        <v>0</v>
      </c>
      <c r="I2559" s="488">
        <v>0</v>
      </c>
      <c r="J2559" s="489">
        <v>0</v>
      </c>
      <c r="K2559" s="160">
        <v>0</v>
      </c>
      <c r="L2559" s="295">
        <f>I2559+J2559+K2559</f>
        <v>0</v>
      </c>
      <c r="M2559" s="12" t="str">
        <f t="shared" si="611"/>
        <v/>
      </c>
      <c r="N2559" s="13"/>
    </row>
    <row r="2560" spans="1:14" hidden="1">
      <c r="A2560" s="10"/>
      <c r="B2560" s="306"/>
      <c r="C2560" s="304">
        <v>560</v>
      </c>
      <c r="D2560" s="307" t="s">
        <v>195</v>
      </c>
      <c r="E2560" s="295">
        <f t="shared" si="614"/>
        <v>0</v>
      </c>
      <c r="F2560" s="158"/>
      <c r="G2560" s="159"/>
      <c r="H2560" s="1420"/>
      <c r="I2560" s="158"/>
      <c r="J2560" s="159"/>
      <c r="K2560" s="1420"/>
      <c r="L2560" s="295">
        <f t="shared" si="615"/>
        <v>0</v>
      </c>
      <c r="M2560" s="12" t="str">
        <f t="shared" si="611"/>
        <v/>
      </c>
      <c r="N2560" s="13"/>
    </row>
    <row r="2561" spans="1:14" hidden="1">
      <c r="A2561" s="10"/>
      <c r="B2561" s="306"/>
      <c r="C2561" s="304">
        <v>580</v>
      </c>
      <c r="D2561" s="305" t="s">
        <v>196</v>
      </c>
      <c r="E2561" s="295">
        <f t="shared" si="614"/>
        <v>0</v>
      </c>
      <c r="F2561" s="158"/>
      <c r="G2561" s="159"/>
      <c r="H2561" s="1420"/>
      <c r="I2561" s="158"/>
      <c r="J2561" s="159"/>
      <c r="K2561" s="1420"/>
      <c r="L2561" s="295">
        <f t="shared" si="615"/>
        <v>0</v>
      </c>
      <c r="M2561" s="12" t="str">
        <f t="shared" si="611"/>
        <v/>
      </c>
      <c r="N2561" s="13"/>
    </row>
    <row r="2562" spans="1:14" hidden="1">
      <c r="A2562" s="10"/>
      <c r="B2562" s="291"/>
      <c r="C2562" s="304">
        <v>588</v>
      </c>
      <c r="D2562" s="305" t="s">
        <v>873</v>
      </c>
      <c r="E2562" s="295">
        <f>F2562+G2562+H2562</f>
        <v>0</v>
      </c>
      <c r="F2562" s="488">
        <v>0</v>
      </c>
      <c r="G2562" s="489">
        <v>0</v>
      </c>
      <c r="H2562" s="160">
        <v>0</v>
      </c>
      <c r="I2562" s="488">
        <v>0</v>
      </c>
      <c r="J2562" s="489">
        <v>0</v>
      </c>
      <c r="K2562" s="160">
        <v>0</v>
      </c>
      <c r="L2562" s="295">
        <f>I2562+J2562+K2562</f>
        <v>0</v>
      </c>
      <c r="M2562" s="12" t="str">
        <f t="shared" si="611"/>
        <v/>
      </c>
      <c r="N2562" s="13"/>
    </row>
    <row r="2563" spans="1:14" ht="31.5" hidden="1">
      <c r="A2563" s="10"/>
      <c r="B2563" s="291"/>
      <c r="C2563" s="308">
        <v>590</v>
      </c>
      <c r="D2563" s="309" t="s">
        <v>197</v>
      </c>
      <c r="E2563" s="287">
        <f t="shared" si="614"/>
        <v>0</v>
      </c>
      <c r="F2563" s="173"/>
      <c r="G2563" s="174"/>
      <c r="H2563" s="1421"/>
      <c r="I2563" s="173"/>
      <c r="J2563" s="174"/>
      <c r="K2563" s="1421"/>
      <c r="L2563" s="287">
        <f t="shared" si="615"/>
        <v>0</v>
      </c>
      <c r="M2563" s="12" t="str">
        <f t="shared" si="611"/>
        <v/>
      </c>
      <c r="N2563" s="13"/>
    </row>
    <row r="2564" spans="1:14" hidden="1">
      <c r="A2564" s="22">
        <v>5</v>
      </c>
      <c r="B2564" s="272">
        <v>800</v>
      </c>
      <c r="C2564" s="1868" t="s">
        <v>198</v>
      </c>
      <c r="D2564" s="1869"/>
      <c r="E2564" s="310">
        <f t="shared" si="614"/>
        <v>0</v>
      </c>
      <c r="F2564" s="1422"/>
      <c r="G2564" s="1423"/>
      <c r="H2564" s="1424"/>
      <c r="I2564" s="1422"/>
      <c r="J2564" s="1423"/>
      <c r="K2564" s="1424"/>
      <c r="L2564" s="310">
        <f t="shared" si="615"/>
        <v>0</v>
      </c>
      <c r="M2564" s="12" t="str">
        <f t="shared" si="611"/>
        <v/>
      </c>
      <c r="N2564" s="13"/>
    </row>
    <row r="2565" spans="1:14" hidden="1">
      <c r="A2565" s="23">
        <v>10</v>
      </c>
      <c r="B2565" s="272">
        <v>1000</v>
      </c>
      <c r="C2565" s="1864" t="s">
        <v>199</v>
      </c>
      <c r="D2565" s="1865"/>
      <c r="E2565" s="310">
        <f t="shared" ref="E2565:L2565" si="616">SUM(E2566:E2582)</f>
        <v>0</v>
      </c>
      <c r="F2565" s="274">
        <f t="shared" si="616"/>
        <v>0</v>
      </c>
      <c r="G2565" s="275">
        <f t="shared" si="616"/>
        <v>0</v>
      </c>
      <c r="H2565" s="276">
        <f>SUM(H2566:H2582)</f>
        <v>0</v>
      </c>
      <c r="I2565" s="274">
        <f t="shared" si="616"/>
        <v>0</v>
      </c>
      <c r="J2565" s="275">
        <f t="shared" si="616"/>
        <v>0</v>
      </c>
      <c r="K2565" s="276">
        <f t="shared" si="616"/>
        <v>0</v>
      </c>
      <c r="L2565" s="310">
        <f t="shared" si="616"/>
        <v>0</v>
      </c>
      <c r="M2565" s="12" t="str">
        <f t="shared" si="611"/>
        <v/>
      </c>
      <c r="N2565" s="13"/>
    </row>
    <row r="2566" spans="1:14" hidden="1">
      <c r="A2566" s="23">
        <v>15</v>
      </c>
      <c r="B2566" s="292"/>
      <c r="C2566" s="279">
        <v>1011</v>
      </c>
      <c r="D2566" s="311" t="s">
        <v>200</v>
      </c>
      <c r="E2566" s="281">
        <f t="shared" ref="E2566:E2582" si="617">F2566+G2566+H2566</f>
        <v>0</v>
      </c>
      <c r="F2566" s="152"/>
      <c r="G2566" s="153"/>
      <c r="H2566" s="1418"/>
      <c r="I2566" s="152"/>
      <c r="J2566" s="153"/>
      <c r="K2566" s="1418"/>
      <c r="L2566" s="281">
        <f t="shared" ref="L2566:L2582" si="618">I2566+J2566+K2566</f>
        <v>0</v>
      </c>
      <c r="M2566" s="12" t="str">
        <f t="shared" si="611"/>
        <v/>
      </c>
      <c r="N2566" s="13"/>
    </row>
    <row r="2567" spans="1:14" hidden="1">
      <c r="A2567" s="22">
        <v>35</v>
      </c>
      <c r="B2567" s="292"/>
      <c r="C2567" s="293">
        <v>1012</v>
      </c>
      <c r="D2567" s="294" t="s">
        <v>201</v>
      </c>
      <c r="E2567" s="295">
        <f t="shared" si="617"/>
        <v>0</v>
      </c>
      <c r="F2567" s="158"/>
      <c r="G2567" s="159"/>
      <c r="H2567" s="1420"/>
      <c r="I2567" s="158"/>
      <c r="J2567" s="159"/>
      <c r="K2567" s="1420"/>
      <c r="L2567" s="295">
        <f t="shared" si="618"/>
        <v>0</v>
      </c>
      <c r="M2567" s="12" t="str">
        <f t="shared" si="611"/>
        <v/>
      </c>
      <c r="N2567" s="13"/>
    </row>
    <row r="2568" spans="1:14" hidden="1">
      <c r="A2568" s="23">
        <v>40</v>
      </c>
      <c r="B2568" s="292"/>
      <c r="C2568" s="293">
        <v>1013</v>
      </c>
      <c r="D2568" s="294" t="s">
        <v>202</v>
      </c>
      <c r="E2568" s="295">
        <f t="shared" si="617"/>
        <v>0</v>
      </c>
      <c r="F2568" s="158"/>
      <c r="G2568" s="159"/>
      <c r="H2568" s="1420"/>
      <c r="I2568" s="158"/>
      <c r="J2568" s="159"/>
      <c r="K2568" s="1420"/>
      <c r="L2568" s="295">
        <f t="shared" si="618"/>
        <v>0</v>
      </c>
      <c r="M2568" s="12" t="str">
        <f t="shared" si="611"/>
        <v/>
      </c>
      <c r="N2568" s="13"/>
    </row>
    <row r="2569" spans="1:14" hidden="1">
      <c r="A2569" s="23">
        <v>45</v>
      </c>
      <c r="B2569" s="292"/>
      <c r="C2569" s="293">
        <v>1014</v>
      </c>
      <c r="D2569" s="294" t="s">
        <v>203</v>
      </c>
      <c r="E2569" s="295">
        <f t="shared" si="617"/>
        <v>0</v>
      </c>
      <c r="F2569" s="158"/>
      <c r="G2569" s="159"/>
      <c r="H2569" s="1420"/>
      <c r="I2569" s="158"/>
      <c r="J2569" s="159"/>
      <c r="K2569" s="1420"/>
      <c r="L2569" s="295">
        <f t="shared" si="618"/>
        <v>0</v>
      </c>
      <c r="M2569" s="12" t="str">
        <f t="shared" si="611"/>
        <v/>
      </c>
      <c r="N2569" s="13"/>
    </row>
    <row r="2570" spans="1:14" hidden="1">
      <c r="A2570" s="23">
        <v>50</v>
      </c>
      <c r="B2570" s="292"/>
      <c r="C2570" s="293">
        <v>1015</v>
      </c>
      <c r="D2570" s="294" t="s">
        <v>204</v>
      </c>
      <c r="E2570" s="295">
        <f t="shared" si="617"/>
        <v>0</v>
      </c>
      <c r="F2570" s="158"/>
      <c r="G2570" s="159"/>
      <c r="H2570" s="1420"/>
      <c r="I2570" s="158"/>
      <c r="J2570" s="159"/>
      <c r="K2570" s="1420"/>
      <c r="L2570" s="295">
        <f t="shared" si="618"/>
        <v>0</v>
      </c>
      <c r="M2570" s="12" t="str">
        <f t="shared" si="611"/>
        <v/>
      </c>
      <c r="N2570" s="13"/>
    </row>
    <row r="2571" spans="1:14" hidden="1">
      <c r="A2571" s="23">
        <v>55</v>
      </c>
      <c r="B2571" s="292"/>
      <c r="C2571" s="312">
        <v>1016</v>
      </c>
      <c r="D2571" s="313" t="s">
        <v>205</v>
      </c>
      <c r="E2571" s="314">
        <f t="shared" si="617"/>
        <v>0</v>
      </c>
      <c r="F2571" s="164"/>
      <c r="G2571" s="165"/>
      <c r="H2571" s="1419"/>
      <c r="I2571" s="164"/>
      <c r="J2571" s="165"/>
      <c r="K2571" s="1419"/>
      <c r="L2571" s="314">
        <f t="shared" si="618"/>
        <v>0</v>
      </c>
      <c r="M2571" s="12" t="str">
        <f t="shared" si="611"/>
        <v/>
      </c>
      <c r="N2571" s="13"/>
    </row>
    <row r="2572" spans="1:14" hidden="1">
      <c r="A2572" s="23">
        <v>60</v>
      </c>
      <c r="B2572" s="278"/>
      <c r="C2572" s="318">
        <v>1020</v>
      </c>
      <c r="D2572" s="319" t="s">
        <v>206</v>
      </c>
      <c r="E2572" s="320">
        <f t="shared" si="617"/>
        <v>0</v>
      </c>
      <c r="F2572" s="454"/>
      <c r="G2572" s="455"/>
      <c r="H2572" s="1428"/>
      <c r="I2572" s="454"/>
      <c r="J2572" s="455"/>
      <c r="K2572" s="1428"/>
      <c r="L2572" s="320">
        <f t="shared" si="618"/>
        <v>0</v>
      </c>
      <c r="M2572" s="12" t="str">
        <f t="shared" si="611"/>
        <v/>
      </c>
      <c r="N2572" s="13"/>
    </row>
    <row r="2573" spans="1:14" hidden="1">
      <c r="A2573" s="22">
        <v>65</v>
      </c>
      <c r="B2573" s="292"/>
      <c r="C2573" s="324">
        <v>1030</v>
      </c>
      <c r="D2573" s="325" t="s">
        <v>207</v>
      </c>
      <c r="E2573" s="326">
        <f t="shared" si="617"/>
        <v>0</v>
      </c>
      <c r="F2573" s="449"/>
      <c r="G2573" s="450"/>
      <c r="H2573" s="1425"/>
      <c r="I2573" s="449"/>
      <c r="J2573" s="450"/>
      <c r="K2573" s="1425"/>
      <c r="L2573" s="326">
        <f t="shared" si="618"/>
        <v>0</v>
      </c>
      <c r="M2573" s="12" t="str">
        <f t="shared" si="611"/>
        <v/>
      </c>
      <c r="N2573" s="13"/>
    </row>
    <row r="2574" spans="1:14" hidden="1">
      <c r="A2574" s="23">
        <v>70</v>
      </c>
      <c r="B2574" s="292"/>
      <c r="C2574" s="318">
        <v>1051</v>
      </c>
      <c r="D2574" s="331" t="s">
        <v>208</v>
      </c>
      <c r="E2574" s="320">
        <f t="shared" si="617"/>
        <v>0</v>
      </c>
      <c r="F2574" s="454"/>
      <c r="G2574" s="455"/>
      <c r="H2574" s="1428"/>
      <c r="I2574" s="454"/>
      <c r="J2574" s="455"/>
      <c r="K2574" s="1428"/>
      <c r="L2574" s="320">
        <f t="shared" si="618"/>
        <v>0</v>
      </c>
      <c r="M2574" s="12" t="str">
        <f t="shared" si="611"/>
        <v/>
      </c>
      <c r="N2574" s="13"/>
    </row>
    <row r="2575" spans="1:14" hidden="1">
      <c r="A2575" s="23">
        <v>75</v>
      </c>
      <c r="B2575" s="292"/>
      <c r="C2575" s="293">
        <v>1052</v>
      </c>
      <c r="D2575" s="294" t="s">
        <v>209</v>
      </c>
      <c r="E2575" s="295">
        <f t="shared" si="617"/>
        <v>0</v>
      </c>
      <c r="F2575" s="158"/>
      <c r="G2575" s="159"/>
      <c r="H2575" s="1420"/>
      <c r="I2575" s="158"/>
      <c r="J2575" s="159"/>
      <c r="K2575" s="1420"/>
      <c r="L2575" s="295">
        <f t="shared" si="618"/>
        <v>0</v>
      </c>
      <c r="M2575" s="12" t="str">
        <f t="shared" si="611"/>
        <v/>
      </c>
      <c r="N2575" s="13"/>
    </row>
    <row r="2576" spans="1:14" hidden="1">
      <c r="A2576" s="23">
        <v>80</v>
      </c>
      <c r="B2576" s="292"/>
      <c r="C2576" s="324">
        <v>1053</v>
      </c>
      <c r="D2576" s="325" t="s">
        <v>874</v>
      </c>
      <c r="E2576" s="326">
        <f t="shared" si="617"/>
        <v>0</v>
      </c>
      <c r="F2576" s="449"/>
      <c r="G2576" s="450"/>
      <c r="H2576" s="1425"/>
      <c r="I2576" s="449"/>
      <c r="J2576" s="450"/>
      <c r="K2576" s="1425"/>
      <c r="L2576" s="326">
        <f t="shared" si="618"/>
        <v>0</v>
      </c>
      <c r="M2576" s="12" t="str">
        <f t="shared" si="611"/>
        <v/>
      </c>
      <c r="N2576" s="13"/>
    </row>
    <row r="2577" spans="1:14" hidden="1">
      <c r="A2577" s="23">
        <v>80</v>
      </c>
      <c r="B2577" s="292"/>
      <c r="C2577" s="318">
        <v>1062</v>
      </c>
      <c r="D2577" s="319" t="s">
        <v>210</v>
      </c>
      <c r="E2577" s="320">
        <f t="shared" si="617"/>
        <v>0</v>
      </c>
      <c r="F2577" s="454"/>
      <c r="G2577" s="455"/>
      <c r="H2577" s="1428"/>
      <c r="I2577" s="454"/>
      <c r="J2577" s="455"/>
      <c r="K2577" s="1428"/>
      <c r="L2577" s="320">
        <f t="shared" si="618"/>
        <v>0</v>
      </c>
      <c r="M2577" s="12" t="str">
        <f t="shared" si="611"/>
        <v/>
      </c>
      <c r="N2577" s="13"/>
    </row>
    <row r="2578" spans="1:14" hidden="1">
      <c r="A2578" s="23">
        <v>85</v>
      </c>
      <c r="B2578" s="292"/>
      <c r="C2578" s="324">
        <v>1063</v>
      </c>
      <c r="D2578" s="332" t="s">
        <v>801</v>
      </c>
      <c r="E2578" s="326">
        <f t="shared" si="617"/>
        <v>0</v>
      </c>
      <c r="F2578" s="449"/>
      <c r="G2578" s="450"/>
      <c r="H2578" s="1425"/>
      <c r="I2578" s="449"/>
      <c r="J2578" s="450"/>
      <c r="K2578" s="1425"/>
      <c r="L2578" s="326">
        <f t="shared" si="618"/>
        <v>0</v>
      </c>
      <c r="M2578" s="12" t="str">
        <f t="shared" si="611"/>
        <v/>
      </c>
      <c r="N2578" s="13"/>
    </row>
    <row r="2579" spans="1:14" hidden="1">
      <c r="A2579" s="23">
        <v>90</v>
      </c>
      <c r="B2579" s="292"/>
      <c r="C2579" s="333">
        <v>1069</v>
      </c>
      <c r="D2579" s="334" t="s">
        <v>211</v>
      </c>
      <c r="E2579" s="335">
        <f t="shared" si="617"/>
        <v>0</v>
      </c>
      <c r="F2579" s="600"/>
      <c r="G2579" s="601"/>
      <c r="H2579" s="1427"/>
      <c r="I2579" s="600"/>
      <c r="J2579" s="601"/>
      <c r="K2579" s="1427"/>
      <c r="L2579" s="335">
        <f t="shared" si="618"/>
        <v>0</v>
      </c>
      <c r="M2579" s="12" t="str">
        <f t="shared" si="611"/>
        <v/>
      </c>
      <c r="N2579" s="13"/>
    </row>
    <row r="2580" spans="1:14" hidden="1">
      <c r="A2580" s="23">
        <v>90</v>
      </c>
      <c r="B2580" s="278"/>
      <c r="C2580" s="318">
        <v>1091</v>
      </c>
      <c r="D2580" s="331" t="s">
        <v>910</v>
      </c>
      <c r="E2580" s="320">
        <f t="shared" si="617"/>
        <v>0</v>
      </c>
      <c r="F2580" s="454"/>
      <c r="G2580" s="455"/>
      <c r="H2580" s="1428"/>
      <c r="I2580" s="454"/>
      <c r="J2580" s="455"/>
      <c r="K2580" s="1428"/>
      <c r="L2580" s="320">
        <f t="shared" si="618"/>
        <v>0</v>
      </c>
      <c r="M2580" s="12" t="str">
        <f t="shared" si="611"/>
        <v/>
      </c>
      <c r="N2580" s="13"/>
    </row>
    <row r="2581" spans="1:14" hidden="1">
      <c r="A2581" s="22">
        <v>115</v>
      </c>
      <c r="B2581" s="292"/>
      <c r="C2581" s="293">
        <v>1092</v>
      </c>
      <c r="D2581" s="294" t="s">
        <v>305</v>
      </c>
      <c r="E2581" s="295">
        <f t="shared" si="617"/>
        <v>0</v>
      </c>
      <c r="F2581" s="158"/>
      <c r="G2581" s="159"/>
      <c r="H2581" s="1420"/>
      <c r="I2581" s="158"/>
      <c r="J2581" s="159"/>
      <c r="K2581" s="1420"/>
      <c r="L2581" s="295">
        <f t="shared" si="618"/>
        <v>0</v>
      </c>
      <c r="M2581" s="12" t="str">
        <f t="shared" si="611"/>
        <v/>
      </c>
      <c r="N2581" s="13"/>
    </row>
    <row r="2582" spans="1:14" hidden="1">
      <c r="A2582" s="22">
        <v>125</v>
      </c>
      <c r="B2582" s="292"/>
      <c r="C2582" s="285">
        <v>1098</v>
      </c>
      <c r="D2582" s="339" t="s">
        <v>212</v>
      </c>
      <c r="E2582" s="287">
        <f t="shared" si="617"/>
        <v>0</v>
      </c>
      <c r="F2582" s="173"/>
      <c r="G2582" s="174"/>
      <c r="H2582" s="1421"/>
      <c r="I2582" s="173"/>
      <c r="J2582" s="174"/>
      <c r="K2582" s="1421"/>
      <c r="L2582" s="287">
        <f t="shared" si="618"/>
        <v>0</v>
      </c>
      <c r="M2582" s="12" t="str">
        <f t="shared" si="611"/>
        <v/>
      </c>
      <c r="N2582" s="13"/>
    </row>
    <row r="2583" spans="1:14" hidden="1">
      <c r="A2583" s="23">
        <v>130</v>
      </c>
      <c r="B2583" s="272">
        <v>1900</v>
      </c>
      <c r="C2583" s="1856" t="s">
        <v>272</v>
      </c>
      <c r="D2583" s="1857"/>
      <c r="E2583" s="310">
        <f t="shared" ref="E2583:L2583" si="619">SUM(E2584:E2586)</f>
        <v>0</v>
      </c>
      <c r="F2583" s="274">
        <f t="shared" si="619"/>
        <v>0</v>
      </c>
      <c r="G2583" s="275">
        <f t="shared" si="619"/>
        <v>0</v>
      </c>
      <c r="H2583" s="276">
        <f>SUM(H2584:H2586)</f>
        <v>0</v>
      </c>
      <c r="I2583" s="274">
        <f t="shared" si="619"/>
        <v>0</v>
      </c>
      <c r="J2583" s="275">
        <f t="shared" si="619"/>
        <v>0</v>
      </c>
      <c r="K2583" s="276">
        <f t="shared" si="619"/>
        <v>0</v>
      </c>
      <c r="L2583" s="310">
        <f t="shared" si="619"/>
        <v>0</v>
      </c>
      <c r="M2583" s="12" t="str">
        <f t="shared" si="611"/>
        <v/>
      </c>
      <c r="N2583" s="13"/>
    </row>
    <row r="2584" spans="1:14" hidden="1">
      <c r="A2584" s="23">
        <v>135</v>
      </c>
      <c r="B2584" s="292"/>
      <c r="C2584" s="279">
        <v>1901</v>
      </c>
      <c r="D2584" s="340" t="s">
        <v>911</v>
      </c>
      <c r="E2584" s="281">
        <f>F2584+G2584+H2584</f>
        <v>0</v>
      </c>
      <c r="F2584" s="152"/>
      <c r="G2584" s="153"/>
      <c r="H2584" s="1418"/>
      <c r="I2584" s="152"/>
      <c r="J2584" s="153"/>
      <c r="K2584" s="1418"/>
      <c r="L2584" s="281">
        <f>I2584+J2584+K2584</f>
        <v>0</v>
      </c>
      <c r="M2584" s="12" t="str">
        <f t="shared" si="611"/>
        <v/>
      </c>
      <c r="N2584" s="13"/>
    </row>
    <row r="2585" spans="1:14" hidden="1">
      <c r="A2585" s="23">
        <v>140</v>
      </c>
      <c r="B2585" s="341"/>
      <c r="C2585" s="293">
        <v>1981</v>
      </c>
      <c r="D2585" s="342" t="s">
        <v>912</v>
      </c>
      <c r="E2585" s="295">
        <f>F2585+G2585+H2585</f>
        <v>0</v>
      </c>
      <c r="F2585" s="158"/>
      <c r="G2585" s="159"/>
      <c r="H2585" s="1420"/>
      <c r="I2585" s="158"/>
      <c r="J2585" s="159"/>
      <c r="K2585" s="1420"/>
      <c r="L2585" s="295">
        <f>I2585+J2585+K2585</f>
        <v>0</v>
      </c>
      <c r="M2585" s="12" t="str">
        <f t="shared" si="611"/>
        <v/>
      </c>
      <c r="N2585" s="13"/>
    </row>
    <row r="2586" spans="1:14" hidden="1">
      <c r="A2586" s="23">
        <v>145</v>
      </c>
      <c r="B2586" s="292"/>
      <c r="C2586" s="285">
        <v>1991</v>
      </c>
      <c r="D2586" s="343" t="s">
        <v>913</v>
      </c>
      <c r="E2586" s="287">
        <f>F2586+G2586+H2586</f>
        <v>0</v>
      </c>
      <c r="F2586" s="173"/>
      <c r="G2586" s="174"/>
      <c r="H2586" s="1421"/>
      <c r="I2586" s="173"/>
      <c r="J2586" s="174"/>
      <c r="K2586" s="1421"/>
      <c r="L2586" s="287">
        <f>I2586+J2586+K2586</f>
        <v>0</v>
      </c>
      <c r="M2586" s="12" t="str">
        <f t="shared" si="611"/>
        <v/>
      </c>
      <c r="N2586" s="13"/>
    </row>
    <row r="2587" spans="1:14" hidden="1">
      <c r="A2587" s="23">
        <v>150</v>
      </c>
      <c r="B2587" s="272">
        <v>2100</v>
      </c>
      <c r="C2587" s="1856" t="s">
        <v>722</v>
      </c>
      <c r="D2587" s="1857"/>
      <c r="E2587" s="310">
        <f t="shared" ref="E2587:L2587" si="620">SUM(E2588:E2592)</f>
        <v>0</v>
      </c>
      <c r="F2587" s="274">
        <f t="shared" si="620"/>
        <v>0</v>
      </c>
      <c r="G2587" s="275">
        <f t="shared" si="620"/>
        <v>0</v>
      </c>
      <c r="H2587" s="276">
        <f>SUM(H2588:H2592)</f>
        <v>0</v>
      </c>
      <c r="I2587" s="274">
        <f t="shared" si="620"/>
        <v>0</v>
      </c>
      <c r="J2587" s="275">
        <f t="shared" si="620"/>
        <v>0</v>
      </c>
      <c r="K2587" s="276">
        <f t="shared" si="620"/>
        <v>0</v>
      </c>
      <c r="L2587" s="310">
        <f t="shared" si="620"/>
        <v>0</v>
      </c>
      <c r="M2587" s="12" t="str">
        <f t="shared" si="611"/>
        <v/>
      </c>
      <c r="N2587" s="13"/>
    </row>
    <row r="2588" spans="1:14" hidden="1">
      <c r="A2588" s="23">
        <v>155</v>
      </c>
      <c r="B2588" s="292"/>
      <c r="C2588" s="279">
        <v>2110</v>
      </c>
      <c r="D2588" s="344" t="s">
        <v>213</v>
      </c>
      <c r="E2588" s="281">
        <f>F2588+G2588+H2588</f>
        <v>0</v>
      </c>
      <c r="F2588" s="152"/>
      <c r="G2588" s="153"/>
      <c r="H2588" s="1418"/>
      <c r="I2588" s="152"/>
      <c r="J2588" s="153"/>
      <c r="K2588" s="1418"/>
      <c r="L2588" s="281">
        <f>I2588+J2588+K2588</f>
        <v>0</v>
      </c>
      <c r="M2588" s="12" t="str">
        <f t="shared" si="611"/>
        <v/>
      </c>
      <c r="N2588" s="13"/>
    </row>
    <row r="2589" spans="1:14" hidden="1">
      <c r="A2589" s="23">
        <v>160</v>
      </c>
      <c r="B2589" s="341"/>
      <c r="C2589" s="293">
        <v>2120</v>
      </c>
      <c r="D2589" s="300" t="s">
        <v>214</v>
      </c>
      <c r="E2589" s="295">
        <f>F2589+G2589+H2589</f>
        <v>0</v>
      </c>
      <c r="F2589" s="158"/>
      <c r="G2589" s="159"/>
      <c r="H2589" s="1420"/>
      <c r="I2589" s="158"/>
      <c r="J2589" s="159"/>
      <c r="K2589" s="1420"/>
      <c r="L2589" s="295">
        <f>I2589+J2589+K2589</f>
        <v>0</v>
      </c>
      <c r="M2589" s="12" t="str">
        <f t="shared" si="611"/>
        <v/>
      </c>
      <c r="N2589" s="13"/>
    </row>
    <row r="2590" spans="1:14" hidden="1">
      <c r="A2590" s="23">
        <v>165</v>
      </c>
      <c r="B2590" s="341"/>
      <c r="C2590" s="293">
        <v>2125</v>
      </c>
      <c r="D2590" s="300" t="s">
        <v>215</v>
      </c>
      <c r="E2590" s="295">
        <f>F2590+G2590+H2590</f>
        <v>0</v>
      </c>
      <c r="F2590" s="488">
        <v>0</v>
      </c>
      <c r="G2590" s="489">
        <v>0</v>
      </c>
      <c r="H2590" s="160">
        <v>0</v>
      </c>
      <c r="I2590" s="488">
        <v>0</v>
      </c>
      <c r="J2590" s="489">
        <v>0</v>
      </c>
      <c r="K2590" s="160">
        <v>0</v>
      </c>
      <c r="L2590" s="295">
        <f>I2590+J2590+K2590</f>
        <v>0</v>
      </c>
      <c r="M2590" s="12" t="str">
        <f t="shared" si="611"/>
        <v/>
      </c>
      <c r="N2590" s="13"/>
    </row>
    <row r="2591" spans="1:14" hidden="1">
      <c r="A2591" s="23">
        <v>175</v>
      </c>
      <c r="B2591" s="291"/>
      <c r="C2591" s="293">
        <v>2140</v>
      </c>
      <c r="D2591" s="300" t="s">
        <v>216</v>
      </c>
      <c r="E2591" s="295">
        <f>F2591+G2591+H2591</f>
        <v>0</v>
      </c>
      <c r="F2591" s="488">
        <v>0</v>
      </c>
      <c r="G2591" s="489">
        <v>0</v>
      </c>
      <c r="H2591" s="160">
        <v>0</v>
      </c>
      <c r="I2591" s="488">
        <v>0</v>
      </c>
      <c r="J2591" s="489">
        <v>0</v>
      </c>
      <c r="K2591" s="160">
        <v>0</v>
      </c>
      <c r="L2591" s="295">
        <f>I2591+J2591+K2591</f>
        <v>0</v>
      </c>
      <c r="M2591" s="12" t="str">
        <f t="shared" si="611"/>
        <v/>
      </c>
      <c r="N2591" s="13"/>
    </row>
    <row r="2592" spans="1:14" hidden="1">
      <c r="A2592" s="23">
        <v>180</v>
      </c>
      <c r="B2592" s="292"/>
      <c r="C2592" s="285">
        <v>2190</v>
      </c>
      <c r="D2592" s="345" t="s">
        <v>217</v>
      </c>
      <c r="E2592" s="287">
        <f>F2592+G2592+H2592</f>
        <v>0</v>
      </c>
      <c r="F2592" s="173"/>
      <c r="G2592" s="174"/>
      <c r="H2592" s="1421"/>
      <c r="I2592" s="173"/>
      <c r="J2592" s="174"/>
      <c r="K2592" s="1421"/>
      <c r="L2592" s="287">
        <f>I2592+J2592+K2592</f>
        <v>0</v>
      </c>
      <c r="M2592" s="12" t="str">
        <f t="shared" si="611"/>
        <v/>
      </c>
      <c r="N2592" s="13"/>
    </row>
    <row r="2593" spans="1:14" hidden="1">
      <c r="A2593" s="23">
        <v>185</v>
      </c>
      <c r="B2593" s="272">
        <v>2200</v>
      </c>
      <c r="C2593" s="1856" t="s">
        <v>218</v>
      </c>
      <c r="D2593" s="1857"/>
      <c r="E2593" s="310">
        <f t="shared" ref="E2593:L2593" si="621">SUM(E2594:E2595)</f>
        <v>0</v>
      </c>
      <c r="F2593" s="274">
        <f t="shared" si="621"/>
        <v>0</v>
      </c>
      <c r="G2593" s="275">
        <f t="shared" si="621"/>
        <v>0</v>
      </c>
      <c r="H2593" s="276">
        <f>SUM(H2594:H2595)</f>
        <v>0</v>
      </c>
      <c r="I2593" s="274">
        <f t="shared" si="621"/>
        <v>0</v>
      </c>
      <c r="J2593" s="275">
        <f t="shared" si="621"/>
        <v>0</v>
      </c>
      <c r="K2593" s="276">
        <f t="shared" si="621"/>
        <v>0</v>
      </c>
      <c r="L2593" s="310">
        <f t="shared" si="621"/>
        <v>0</v>
      </c>
      <c r="M2593" s="12" t="str">
        <f t="shared" si="611"/>
        <v/>
      </c>
      <c r="N2593" s="13"/>
    </row>
    <row r="2594" spans="1:14" hidden="1">
      <c r="A2594" s="23">
        <v>190</v>
      </c>
      <c r="B2594" s="292"/>
      <c r="C2594" s="279">
        <v>2221</v>
      </c>
      <c r="D2594" s="280" t="s">
        <v>306</v>
      </c>
      <c r="E2594" s="281">
        <f t="shared" ref="E2594:E2599" si="622">F2594+G2594+H2594</f>
        <v>0</v>
      </c>
      <c r="F2594" s="152"/>
      <c r="G2594" s="153"/>
      <c r="H2594" s="1418"/>
      <c r="I2594" s="152"/>
      <c r="J2594" s="153"/>
      <c r="K2594" s="1418"/>
      <c r="L2594" s="281">
        <f t="shared" ref="L2594:L2599" si="623">I2594+J2594+K2594</f>
        <v>0</v>
      </c>
      <c r="M2594" s="12" t="str">
        <f t="shared" si="611"/>
        <v/>
      </c>
      <c r="N2594" s="13"/>
    </row>
    <row r="2595" spans="1:14" hidden="1">
      <c r="A2595" s="23">
        <v>200</v>
      </c>
      <c r="B2595" s="292"/>
      <c r="C2595" s="285">
        <v>2224</v>
      </c>
      <c r="D2595" s="286" t="s">
        <v>219</v>
      </c>
      <c r="E2595" s="287">
        <f t="shared" si="622"/>
        <v>0</v>
      </c>
      <c r="F2595" s="173"/>
      <c r="G2595" s="174"/>
      <c r="H2595" s="1421"/>
      <c r="I2595" s="173"/>
      <c r="J2595" s="174"/>
      <c r="K2595" s="1421"/>
      <c r="L2595" s="287">
        <f t="shared" si="623"/>
        <v>0</v>
      </c>
      <c r="M2595" s="12" t="str">
        <f t="shared" si="611"/>
        <v/>
      </c>
      <c r="N2595" s="13"/>
    </row>
    <row r="2596" spans="1:14" hidden="1">
      <c r="A2596" s="23">
        <v>200</v>
      </c>
      <c r="B2596" s="272">
        <v>2500</v>
      </c>
      <c r="C2596" s="1856" t="s">
        <v>220</v>
      </c>
      <c r="D2596" s="1857"/>
      <c r="E2596" s="310">
        <f t="shared" si="622"/>
        <v>0</v>
      </c>
      <c r="F2596" s="1422"/>
      <c r="G2596" s="1423"/>
      <c r="H2596" s="1424"/>
      <c r="I2596" s="1422"/>
      <c r="J2596" s="1423"/>
      <c r="K2596" s="1424"/>
      <c r="L2596" s="310">
        <f t="shared" si="623"/>
        <v>0</v>
      </c>
      <c r="M2596" s="12" t="str">
        <f t="shared" si="611"/>
        <v/>
      </c>
      <c r="N2596" s="13"/>
    </row>
    <row r="2597" spans="1:14" hidden="1">
      <c r="A2597" s="23">
        <v>205</v>
      </c>
      <c r="B2597" s="272">
        <v>2600</v>
      </c>
      <c r="C2597" s="1862" t="s">
        <v>221</v>
      </c>
      <c r="D2597" s="1863"/>
      <c r="E2597" s="310">
        <f t="shared" si="622"/>
        <v>0</v>
      </c>
      <c r="F2597" s="1422"/>
      <c r="G2597" s="1423"/>
      <c r="H2597" s="1424"/>
      <c r="I2597" s="1422"/>
      <c r="J2597" s="1423"/>
      <c r="K2597" s="1424"/>
      <c r="L2597" s="310">
        <f t="shared" si="623"/>
        <v>0</v>
      </c>
      <c r="M2597" s="12" t="str">
        <f t="shared" si="611"/>
        <v/>
      </c>
      <c r="N2597" s="13"/>
    </row>
    <row r="2598" spans="1:14" hidden="1">
      <c r="A2598" s="23">
        <v>210</v>
      </c>
      <c r="B2598" s="272">
        <v>2700</v>
      </c>
      <c r="C2598" s="1862" t="s">
        <v>222</v>
      </c>
      <c r="D2598" s="1863"/>
      <c r="E2598" s="310">
        <f t="shared" si="622"/>
        <v>0</v>
      </c>
      <c r="F2598" s="1422"/>
      <c r="G2598" s="1423"/>
      <c r="H2598" s="1424"/>
      <c r="I2598" s="1422"/>
      <c r="J2598" s="1423"/>
      <c r="K2598" s="1424"/>
      <c r="L2598" s="310">
        <f t="shared" si="623"/>
        <v>0</v>
      </c>
      <c r="M2598" s="12" t="str">
        <f t="shared" si="611"/>
        <v/>
      </c>
      <c r="N2598" s="13"/>
    </row>
    <row r="2599" spans="1:14" ht="36" hidden="1" customHeight="1">
      <c r="A2599" s="23">
        <v>215</v>
      </c>
      <c r="B2599" s="272">
        <v>2800</v>
      </c>
      <c r="C2599" s="1862" t="s">
        <v>1660</v>
      </c>
      <c r="D2599" s="1863"/>
      <c r="E2599" s="310">
        <f t="shared" si="622"/>
        <v>0</v>
      </c>
      <c r="F2599" s="1422"/>
      <c r="G2599" s="1423"/>
      <c r="H2599" s="1424"/>
      <c r="I2599" s="1422"/>
      <c r="J2599" s="1423"/>
      <c r="K2599" s="1424"/>
      <c r="L2599" s="310">
        <f t="shared" si="623"/>
        <v>0</v>
      </c>
      <c r="M2599" s="12" t="str">
        <f t="shared" si="611"/>
        <v/>
      </c>
      <c r="N2599" s="13"/>
    </row>
    <row r="2600" spans="1:14" hidden="1">
      <c r="A2600" s="22">
        <v>220</v>
      </c>
      <c r="B2600" s="272">
        <v>2900</v>
      </c>
      <c r="C2600" s="1856" t="s">
        <v>223</v>
      </c>
      <c r="D2600" s="1857"/>
      <c r="E2600" s="310">
        <f>SUM(E2601:E2608)</f>
        <v>0</v>
      </c>
      <c r="F2600" s="274">
        <f>SUM(F2601:F2608)</f>
        <v>0</v>
      </c>
      <c r="G2600" s="274">
        <f t="shared" ref="G2600:L2600" si="624">SUM(G2601:G2608)</f>
        <v>0</v>
      </c>
      <c r="H2600" s="274">
        <f t="shared" si="624"/>
        <v>0</v>
      </c>
      <c r="I2600" s="274">
        <f t="shared" si="624"/>
        <v>0</v>
      </c>
      <c r="J2600" s="274">
        <f t="shared" si="624"/>
        <v>0</v>
      </c>
      <c r="K2600" s="274">
        <f t="shared" si="624"/>
        <v>0</v>
      </c>
      <c r="L2600" s="274">
        <f t="shared" si="624"/>
        <v>0</v>
      </c>
      <c r="M2600" s="12" t="str">
        <f t="shared" si="611"/>
        <v/>
      </c>
      <c r="N2600" s="13"/>
    </row>
    <row r="2601" spans="1:14" hidden="1">
      <c r="A2601" s="23">
        <v>225</v>
      </c>
      <c r="B2601" s="346"/>
      <c r="C2601" s="279">
        <v>2910</v>
      </c>
      <c r="D2601" s="347" t="s">
        <v>2048</v>
      </c>
      <c r="E2601" s="281">
        <f>F2601+G2601+H2601</f>
        <v>0</v>
      </c>
      <c r="F2601" s="152"/>
      <c r="G2601" s="153"/>
      <c r="H2601" s="1418"/>
      <c r="I2601" s="152"/>
      <c r="J2601" s="153"/>
      <c r="K2601" s="1418"/>
      <c r="L2601" s="281">
        <f>I2601+J2601+K2601</f>
        <v>0</v>
      </c>
      <c r="M2601" s="12" t="str">
        <f t="shared" si="611"/>
        <v/>
      </c>
      <c r="N2601" s="13"/>
    </row>
    <row r="2602" spans="1:14" hidden="1">
      <c r="A2602" s="23">
        <v>230</v>
      </c>
      <c r="B2602" s="346"/>
      <c r="C2602" s="279">
        <v>2920</v>
      </c>
      <c r="D2602" s="347" t="s">
        <v>224</v>
      </c>
      <c r="E2602" s="281">
        <f t="shared" ref="E2602:E2608" si="625">F2602+G2602+H2602</f>
        <v>0</v>
      </c>
      <c r="F2602" s="152"/>
      <c r="G2602" s="153"/>
      <c r="H2602" s="1418"/>
      <c r="I2602" s="152"/>
      <c r="J2602" s="153"/>
      <c r="K2602" s="1418"/>
      <c r="L2602" s="281">
        <f t="shared" ref="L2602:L2608" si="626">I2602+J2602+K2602</f>
        <v>0</v>
      </c>
      <c r="M2602" s="12" t="str">
        <f t="shared" si="611"/>
        <v/>
      </c>
      <c r="N2602" s="13"/>
    </row>
    <row r="2603" spans="1:14" ht="31.5" hidden="1">
      <c r="A2603" s="23">
        <v>245</v>
      </c>
      <c r="B2603" s="346"/>
      <c r="C2603" s="324">
        <v>2969</v>
      </c>
      <c r="D2603" s="348" t="s">
        <v>225</v>
      </c>
      <c r="E2603" s="326">
        <f t="shared" si="625"/>
        <v>0</v>
      </c>
      <c r="F2603" s="449"/>
      <c r="G2603" s="450"/>
      <c r="H2603" s="1425"/>
      <c r="I2603" s="449"/>
      <c r="J2603" s="450"/>
      <c r="K2603" s="1425"/>
      <c r="L2603" s="326">
        <f t="shared" si="626"/>
        <v>0</v>
      </c>
      <c r="M2603" s="12" t="str">
        <f t="shared" si="611"/>
        <v/>
      </c>
      <c r="N2603" s="13"/>
    </row>
    <row r="2604" spans="1:14" ht="31.5" hidden="1">
      <c r="A2604" s="22">
        <v>220</v>
      </c>
      <c r="B2604" s="346"/>
      <c r="C2604" s="349">
        <v>2970</v>
      </c>
      <c r="D2604" s="350" t="s">
        <v>226</v>
      </c>
      <c r="E2604" s="351">
        <f t="shared" si="625"/>
        <v>0</v>
      </c>
      <c r="F2604" s="636"/>
      <c r="G2604" s="637"/>
      <c r="H2604" s="1426"/>
      <c r="I2604" s="636"/>
      <c r="J2604" s="637"/>
      <c r="K2604" s="1426"/>
      <c r="L2604" s="351">
        <f t="shared" si="626"/>
        <v>0</v>
      </c>
      <c r="M2604" s="12" t="str">
        <f t="shared" si="611"/>
        <v/>
      </c>
      <c r="N2604" s="13"/>
    </row>
    <row r="2605" spans="1:14" hidden="1">
      <c r="A2605" s="23">
        <v>225</v>
      </c>
      <c r="B2605" s="346"/>
      <c r="C2605" s="333">
        <v>2989</v>
      </c>
      <c r="D2605" s="355" t="s">
        <v>227</v>
      </c>
      <c r="E2605" s="335">
        <f t="shared" si="625"/>
        <v>0</v>
      </c>
      <c r="F2605" s="600"/>
      <c r="G2605" s="601"/>
      <c r="H2605" s="1427"/>
      <c r="I2605" s="600"/>
      <c r="J2605" s="601"/>
      <c r="K2605" s="1427"/>
      <c r="L2605" s="335">
        <f t="shared" si="626"/>
        <v>0</v>
      </c>
      <c r="M2605" s="12" t="str">
        <f t="shared" si="611"/>
        <v/>
      </c>
      <c r="N2605" s="13"/>
    </row>
    <row r="2606" spans="1:14" hidden="1">
      <c r="A2606" s="23">
        <v>230</v>
      </c>
      <c r="B2606" s="292"/>
      <c r="C2606" s="318">
        <v>2990</v>
      </c>
      <c r="D2606" s="356" t="s">
        <v>2067</v>
      </c>
      <c r="E2606" s="320">
        <f>F2606+G2606+H2606</f>
        <v>0</v>
      </c>
      <c r="F2606" s="454"/>
      <c r="G2606" s="455"/>
      <c r="H2606" s="1428"/>
      <c r="I2606" s="454"/>
      <c r="J2606" s="455"/>
      <c r="K2606" s="1428"/>
      <c r="L2606" s="320">
        <f>I2606+J2606+K2606</f>
        <v>0</v>
      </c>
      <c r="M2606" s="12" t="str">
        <f t="shared" si="611"/>
        <v/>
      </c>
      <c r="N2606" s="13"/>
    </row>
    <row r="2607" spans="1:14" hidden="1">
      <c r="A2607" s="23">
        <v>235</v>
      </c>
      <c r="B2607" s="292"/>
      <c r="C2607" s="318">
        <v>2991</v>
      </c>
      <c r="D2607" s="356" t="s">
        <v>228</v>
      </c>
      <c r="E2607" s="320">
        <f t="shared" si="625"/>
        <v>0</v>
      </c>
      <c r="F2607" s="454"/>
      <c r="G2607" s="455"/>
      <c r="H2607" s="1428"/>
      <c r="I2607" s="454"/>
      <c r="J2607" s="455"/>
      <c r="K2607" s="1428"/>
      <c r="L2607" s="320">
        <f t="shared" si="626"/>
        <v>0</v>
      </c>
      <c r="M2607" s="12" t="str">
        <f t="shared" si="611"/>
        <v/>
      </c>
      <c r="N2607" s="13"/>
    </row>
    <row r="2608" spans="1:14" hidden="1">
      <c r="A2608" s="23">
        <v>240</v>
      </c>
      <c r="B2608" s="292"/>
      <c r="C2608" s="285">
        <v>2992</v>
      </c>
      <c r="D2608" s="357" t="s">
        <v>229</v>
      </c>
      <c r="E2608" s="287">
        <f t="shared" si="625"/>
        <v>0</v>
      </c>
      <c r="F2608" s="173"/>
      <c r="G2608" s="174"/>
      <c r="H2608" s="1421"/>
      <c r="I2608" s="173"/>
      <c r="J2608" s="174"/>
      <c r="K2608" s="1421"/>
      <c r="L2608" s="287">
        <f t="shared" si="626"/>
        <v>0</v>
      </c>
      <c r="M2608" s="12" t="str">
        <f t="shared" si="611"/>
        <v/>
      </c>
      <c r="N2608" s="13"/>
    </row>
    <row r="2609" spans="1:14" hidden="1">
      <c r="A2609" s="23">
        <v>245</v>
      </c>
      <c r="B2609" s="272">
        <v>3300</v>
      </c>
      <c r="C2609" s="358" t="s">
        <v>2098</v>
      </c>
      <c r="D2609" s="1773"/>
      <c r="E2609" s="310">
        <f t="shared" ref="E2609:L2609" si="627">SUM(E2610:E2614)</f>
        <v>0</v>
      </c>
      <c r="F2609" s="274">
        <f t="shared" si="627"/>
        <v>0</v>
      </c>
      <c r="G2609" s="275">
        <f t="shared" si="627"/>
        <v>0</v>
      </c>
      <c r="H2609" s="276">
        <f t="shared" si="627"/>
        <v>0</v>
      </c>
      <c r="I2609" s="274">
        <f t="shared" si="627"/>
        <v>0</v>
      </c>
      <c r="J2609" s="275">
        <f t="shared" si="627"/>
        <v>0</v>
      </c>
      <c r="K2609" s="276">
        <f t="shared" si="627"/>
        <v>0</v>
      </c>
      <c r="L2609" s="310">
        <f t="shared" si="627"/>
        <v>0</v>
      </c>
      <c r="M2609" s="12" t="str">
        <f t="shared" si="611"/>
        <v/>
      </c>
      <c r="N2609" s="13"/>
    </row>
    <row r="2610" spans="1:14" hidden="1">
      <c r="A2610" s="22">
        <v>250</v>
      </c>
      <c r="B2610" s="291"/>
      <c r="C2610" s="279">
        <v>3301</v>
      </c>
      <c r="D2610" s="359" t="s">
        <v>230</v>
      </c>
      <c r="E2610" s="281">
        <f t="shared" ref="E2610:E2617" si="628">F2610+G2610+H2610</f>
        <v>0</v>
      </c>
      <c r="F2610" s="486">
        <v>0</v>
      </c>
      <c r="G2610" s="487">
        <v>0</v>
      </c>
      <c r="H2610" s="154">
        <v>0</v>
      </c>
      <c r="I2610" s="486">
        <v>0</v>
      </c>
      <c r="J2610" s="487">
        <v>0</v>
      </c>
      <c r="K2610" s="154">
        <v>0</v>
      </c>
      <c r="L2610" s="281">
        <f t="shared" ref="L2610:L2617" si="629">I2610+J2610+K2610</f>
        <v>0</v>
      </c>
      <c r="M2610" s="12" t="str">
        <f t="shared" si="611"/>
        <v/>
      </c>
      <c r="N2610" s="13"/>
    </row>
    <row r="2611" spans="1:14" hidden="1">
      <c r="A2611" s="23">
        <v>255</v>
      </c>
      <c r="B2611" s="291"/>
      <c r="C2611" s="293">
        <v>3302</v>
      </c>
      <c r="D2611" s="360" t="s">
        <v>715</v>
      </c>
      <c r="E2611" s="295">
        <f t="shared" si="628"/>
        <v>0</v>
      </c>
      <c r="F2611" s="488">
        <v>0</v>
      </c>
      <c r="G2611" s="489">
        <v>0</v>
      </c>
      <c r="H2611" s="160">
        <v>0</v>
      </c>
      <c r="I2611" s="488">
        <v>0</v>
      </c>
      <c r="J2611" s="489">
        <v>0</v>
      </c>
      <c r="K2611" s="160">
        <v>0</v>
      </c>
      <c r="L2611" s="295">
        <f t="shared" si="629"/>
        <v>0</v>
      </c>
      <c r="M2611" s="12" t="str">
        <f t="shared" si="611"/>
        <v/>
      </c>
      <c r="N2611" s="13"/>
    </row>
    <row r="2612" spans="1:14" hidden="1">
      <c r="A2612" s="23">
        <v>265</v>
      </c>
      <c r="B2612" s="291"/>
      <c r="C2612" s="293">
        <v>3303</v>
      </c>
      <c r="D2612" s="360" t="s">
        <v>231</v>
      </c>
      <c r="E2612" s="295">
        <f t="shared" si="628"/>
        <v>0</v>
      </c>
      <c r="F2612" s="488">
        <v>0</v>
      </c>
      <c r="G2612" s="489">
        <v>0</v>
      </c>
      <c r="H2612" s="160">
        <v>0</v>
      </c>
      <c r="I2612" s="488">
        <v>0</v>
      </c>
      <c r="J2612" s="489">
        <v>0</v>
      </c>
      <c r="K2612" s="160">
        <v>0</v>
      </c>
      <c r="L2612" s="295">
        <f t="shared" si="629"/>
        <v>0</v>
      </c>
      <c r="M2612" s="12" t="str">
        <f t="shared" si="611"/>
        <v/>
      </c>
      <c r="N2612" s="13"/>
    </row>
    <row r="2613" spans="1:14" hidden="1">
      <c r="A2613" s="22">
        <v>270</v>
      </c>
      <c r="B2613" s="291"/>
      <c r="C2613" s="293">
        <v>3304</v>
      </c>
      <c r="D2613" s="360" t="s">
        <v>232</v>
      </c>
      <c r="E2613" s="295">
        <f t="shared" si="628"/>
        <v>0</v>
      </c>
      <c r="F2613" s="488">
        <v>0</v>
      </c>
      <c r="G2613" s="489">
        <v>0</v>
      </c>
      <c r="H2613" s="160">
        <v>0</v>
      </c>
      <c r="I2613" s="488">
        <v>0</v>
      </c>
      <c r="J2613" s="489">
        <v>0</v>
      </c>
      <c r="K2613" s="160">
        <v>0</v>
      </c>
      <c r="L2613" s="295">
        <f t="shared" si="629"/>
        <v>0</v>
      </c>
      <c r="M2613" s="12" t="str">
        <f t="shared" si="611"/>
        <v/>
      </c>
      <c r="N2613" s="13"/>
    </row>
    <row r="2614" spans="1:14" ht="31.5" hidden="1">
      <c r="A2614" s="22">
        <v>290</v>
      </c>
      <c r="B2614" s="291"/>
      <c r="C2614" s="285">
        <v>3306</v>
      </c>
      <c r="D2614" s="361" t="s">
        <v>1657</v>
      </c>
      <c r="E2614" s="287">
        <f t="shared" si="628"/>
        <v>0</v>
      </c>
      <c r="F2614" s="490">
        <v>0</v>
      </c>
      <c r="G2614" s="491">
        <v>0</v>
      </c>
      <c r="H2614" s="175">
        <v>0</v>
      </c>
      <c r="I2614" s="490">
        <v>0</v>
      </c>
      <c r="J2614" s="491">
        <v>0</v>
      </c>
      <c r="K2614" s="175">
        <v>0</v>
      </c>
      <c r="L2614" s="287">
        <f t="shared" si="629"/>
        <v>0</v>
      </c>
      <c r="M2614" s="12" t="str">
        <f t="shared" si="611"/>
        <v/>
      </c>
      <c r="N2614" s="13"/>
    </row>
    <row r="2615" spans="1:14" hidden="1">
      <c r="A2615" s="39">
        <v>320</v>
      </c>
      <c r="B2615" s="272">
        <v>3900</v>
      </c>
      <c r="C2615" s="1856" t="s">
        <v>233</v>
      </c>
      <c r="D2615" s="1857"/>
      <c r="E2615" s="310">
        <f t="shared" si="628"/>
        <v>0</v>
      </c>
      <c r="F2615" s="1471">
        <v>0</v>
      </c>
      <c r="G2615" s="1472">
        <v>0</v>
      </c>
      <c r="H2615" s="1473">
        <v>0</v>
      </c>
      <c r="I2615" s="1471">
        <v>0</v>
      </c>
      <c r="J2615" s="1472">
        <v>0</v>
      </c>
      <c r="K2615" s="1473">
        <v>0</v>
      </c>
      <c r="L2615" s="310">
        <f t="shared" si="629"/>
        <v>0</v>
      </c>
      <c r="M2615" s="12" t="str">
        <f t="shared" ref="M2615:M2661" si="630">(IF($E2615&lt;&gt;0,$M$2,IF($L2615&lt;&gt;0,$M$2,"")))</f>
        <v/>
      </c>
      <c r="N2615" s="13"/>
    </row>
    <row r="2616" spans="1:14" hidden="1">
      <c r="A2616" s="22">
        <v>330</v>
      </c>
      <c r="B2616" s="272">
        <v>4000</v>
      </c>
      <c r="C2616" s="1856" t="s">
        <v>234</v>
      </c>
      <c r="D2616" s="1857"/>
      <c r="E2616" s="310">
        <f t="shared" si="628"/>
        <v>0</v>
      </c>
      <c r="F2616" s="1422"/>
      <c r="G2616" s="1423"/>
      <c r="H2616" s="1424"/>
      <c r="I2616" s="1422"/>
      <c r="J2616" s="1423"/>
      <c r="K2616" s="1424"/>
      <c r="L2616" s="310">
        <f t="shared" si="629"/>
        <v>0</v>
      </c>
      <c r="M2616" s="12" t="str">
        <f t="shared" si="630"/>
        <v/>
      </c>
      <c r="N2616" s="13"/>
    </row>
    <row r="2617" spans="1:14" hidden="1">
      <c r="A2617" s="22">
        <v>350</v>
      </c>
      <c r="B2617" s="272">
        <v>4100</v>
      </c>
      <c r="C2617" s="1856" t="s">
        <v>235</v>
      </c>
      <c r="D2617" s="1857"/>
      <c r="E2617" s="310">
        <f t="shared" si="628"/>
        <v>0</v>
      </c>
      <c r="F2617" s="1472">
        <v>0</v>
      </c>
      <c r="G2617" s="1472">
        <v>0</v>
      </c>
      <c r="H2617" s="1473">
        <v>0</v>
      </c>
      <c r="I2617" s="1771">
        <v>0</v>
      </c>
      <c r="J2617" s="1472">
        <v>0</v>
      </c>
      <c r="K2617" s="1472">
        <v>0</v>
      </c>
      <c r="L2617" s="310">
        <f t="shared" si="629"/>
        <v>0</v>
      </c>
      <c r="M2617" s="12" t="str">
        <f t="shared" si="630"/>
        <v/>
      </c>
      <c r="N2617" s="13"/>
    </row>
    <row r="2618" spans="1:14" hidden="1">
      <c r="A2618" s="23">
        <v>355</v>
      </c>
      <c r="B2618" s="272">
        <v>4200</v>
      </c>
      <c r="C2618" s="1856" t="s">
        <v>236</v>
      </c>
      <c r="D2618" s="1857"/>
      <c r="E2618" s="310">
        <f t="shared" ref="E2618:L2618" si="631">SUM(E2619:E2624)</f>
        <v>0</v>
      </c>
      <c r="F2618" s="274">
        <f t="shared" si="631"/>
        <v>0</v>
      </c>
      <c r="G2618" s="275">
        <f t="shared" si="631"/>
        <v>0</v>
      </c>
      <c r="H2618" s="276">
        <f>SUM(H2619:H2624)</f>
        <v>0</v>
      </c>
      <c r="I2618" s="274">
        <f t="shared" si="631"/>
        <v>0</v>
      </c>
      <c r="J2618" s="275">
        <f t="shared" si="631"/>
        <v>0</v>
      </c>
      <c r="K2618" s="276">
        <f t="shared" si="631"/>
        <v>0</v>
      </c>
      <c r="L2618" s="310">
        <f t="shared" si="631"/>
        <v>0</v>
      </c>
      <c r="M2618" s="12" t="str">
        <f t="shared" si="630"/>
        <v/>
      </c>
      <c r="N2618" s="13"/>
    </row>
    <row r="2619" spans="1:14" hidden="1">
      <c r="A2619" s="23">
        <v>355</v>
      </c>
      <c r="B2619" s="362"/>
      <c r="C2619" s="279">
        <v>4201</v>
      </c>
      <c r="D2619" s="280" t="s">
        <v>237</v>
      </c>
      <c r="E2619" s="281">
        <f t="shared" ref="E2619:E2624" si="632">F2619+G2619+H2619</f>
        <v>0</v>
      </c>
      <c r="F2619" s="152"/>
      <c r="G2619" s="153"/>
      <c r="H2619" s="1418"/>
      <c r="I2619" s="152"/>
      <c r="J2619" s="153"/>
      <c r="K2619" s="1418"/>
      <c r="L2619" s="281">
        <f t="shared" ref="L2619:L2624" si="633">I2619+J2619+K2619</f>
        <v>0</v>
      </c>
      <c r="M2619" s="12" t="str">
        <f t="shared" si="630"/>
        <v/>
      </c>
      <c r="N2619" s="13"/>
    </row>
    <row r="2620" spans="1:14" hidden="1">
      <c r="A2620" s="23">
        <v>375</v>
      </c>
      <c r="B2620" s="362"/>
      <c r="C2620" s="293">
        <v>4202</v>
      </c>
      <c r="D2620" s="363" t="s">
        <v>238</v>
      </c>
      <c r="E2620" s="295">
        <f t="shared" si="632"/>
        <v>0</v>
      </c>
      <c r="F2620" s="158"/>
      <c r="G2620" s="159"/>
      <c r="H2620" s="1420"/>
      <c r="I2620" s="158"/>
      <c r="J2620" s="159"/>
      <c r="K2620" s="1420"/>
      <c r="L2620" s="295">
        <f t="shared" si="633"/>
        <v>0</v>
      </c>
      <c r="M2620" s="12" t="str">
        <f t="shared" si="630"/>
        <v/>
      </c>
      <c r="N2620" s="13"/>
    </row>
    <row r="2621" spans="1:14" hidden="1">
      <c r="A2621" s="23">
        <v>380</v>
      </c>
      <c r="B2621" s="362"/>
      <c r="C2621" s="293">
        <v>4214</v>
      </c>
      <c r="D2621" s="363" t="s">
        <v>239</v>
      </c>
      <c r="E2621" s="295">
        <f t="shared" si="632"/>
        <v>0</v>
      </c>
      <c r="F2621" s="158"/>
      <c r="G2621" s="159"/>
      <c r="H2621" s="1420"/>
      <c r="I2621" s="158"/>
      <c r="J2621" s="159"/>
      <c r="K2621" s="1420"/>
      <c r="L2621" s="295">
        <f t="shared" si="633"/>
        <v>0</v>
      </c>
      <c r="M2621" s="12" t="str">
        <f t="shared" si="630"/>
        <v/>
      </c>
      <c r="N2621" s="13"/>
    </row>
    <row r="2622" spans="1:14" hidden="1">
      <c r="A2622" s="23">
        <v>385</v>
      </c>
      <c r="B2622" s="362"/>
      <c r="C2622" s="293">
        <v>4217</v>
      </c>
      <c r="D2622" s="363" t="s">
        <v>240</v>
      </c>
      <c r="E2622" s="295">
        <f t="shared" si="632"/>
        <v>0</v>
      </c>
      <c r="F2622" s="158"/>
      <c r="G2622" s="159"/>
      <c r="H2622" s="1420"/>
      <c r="I2622" s="158"/>
      <c r="J2622" s="159"/>
      <c r="K2622" s="1420"/>
      <c r="L2622" s="295">
        <f t="shared" si="633"/>
        <v>0</v>
      </c>
      <c r="M2622" s="12" t="str">
        <f t="shared" si="630"/>
        <v/>
      </c>
      <c r="N2622" s="13"/>
    </row>
    <row r="2623" spans="1:14" hidden="1">
      <c r="A2623" s="23">
        <v>390</v>
      </c>
      <c r="B2623" s="362"/>
      <c r="C2623" s="293">
        <v>4218</v>
      </c>
      <c r="D2623" s="294" t="s">
        <v>241</v>
      </c>
      <c r="E2623" s="295">
        <f t="shared" si="632"/>
        <v>0</v>
      </c>
      <c r="F2623" s="158"/>
      <c r="G2623" s="159"/>
      <c r="H2623" s="1420"/>
      <c r="I2623" s="158"/>
      <c r="J2623" s="159"/>
      <c r="K2623" s="1420"/>
      <c r="L2623" s="295">
        <f t="shared" si="633"/>
        <v>0</v>
      </c>
      <c r="M2623" s="12" t="str">
        <f t="shared" si="630"/>
        <v/>
      </c>
      <c r="N2623" s="13"/>
    </row>
    <row r="2624" spans="1:14" hidden="1">
      <c r="A2624" s="23">
        <v>390</v>
      </c>
      <c r="B2624" s="362"/>
      <c r="C2624" s="285">
        <v>4219</v>
      </c>
      <c r="D2624" s="343" t="s">
        <v>242</v>
      </c>
      <c r="E2624" s="287">
        <f t="shared" si="632"/>
        <v>0</v>
      </c>
      <c r="F2624" s="173"/>
      <c r="G2624" s="174"/>
      <c r="H2624" s="1421"/>
      <c r="I2624" s="173"/>
      <c r="J2624" s="174"/>
      <c r="K2624" s="1421"/>
      <c r="L2624" s="287">
        <f t="shared" si="633"/>
        <v>0</v>
      </c>
      <c r="M2624" s="12" t="str">
        <f t="shared" si="630"/>
        <v/>
      </c>
      <c r="N2624" s="13"/>
    </row>
    <row r="2625" spans="1:14" hidden="1">
      <c r="A2625" s="23">
        <v>395</v>
      </c>
      <c r="B2625" s="272">
        <v>4300</v>
      </c>
      <c r="C2625" s="1856" t="s">
        <v>1661</v>
      </c>
      <c r="D2625" s="1857"/>
      <c r="E2625" s="310">
        <f t="shared" ref="E2625:L2625" si="634">SUM(E2626:E2628)</f>
        <v>0</v>
      </c>
      <c r="F2625" s="274">
        <f t="shared" si="634"/>
        <v>0</v>
      </c>
      <c r="G2625" s="275">
        <f t="shared" si="634"/>
        <v>0</v>
      </c>
      <c r="H2625" s="276">
        <f>SUM(H2626:H2628)</f>
        <v>0</v>
      </c>
      <c r="I2625" s="274">
        <f t="shared" si="634"/>
        <v>0</v>
      </c>
      <c r="J2625" s="275">
        <f t="shared" si="634"/>
        <v>0</v>
      </c>
      <c r="K2625" s="276">
        <f t="shared" si="634"/>
        <v>0</v>
      </c>
      <c r="L2625" s="310">
        <f t="shared" si="634"/>
        <v>0</v>
      </c>
      <c r="M2625" s="12" t="str">
        <f t="shared" si="630"/>
        <v/>
      </c>
      <c r="N2625" s="13"/>
    </row>
    <row r="2626" spans="1:14" hidden="1">
      <c r="A2626" s="18">
        <v>397</v>
      </c>
      <c r="B2626" s="362"/>
      <c r="C2626" s="279">
        <v>4301</v>
      </c>
      <c r="D2626" s="311" t="s">
        <v>243</v>
      </c>
      <c r="E2626" s="281">
        <f t="shared" ref="E2626:E2631" si="635">F2626+G2626+H2626</f>
        <v>0</v>
      </c>
      <c r="F2626" s="152"/>
      <c r="G2626" s="153"/>
      <c r="H2626" s="1418"/>
      <c r="I2626" s="152"/>
      <c r="J2626" s="153"/>
      <c r="K2626" s="1418"/>
      <c r="L2626" s="281">
        <f t="shared" ref="L2626:L2631" si="636">I2626+J2626+K2626</f>
        <v>0</v>
      </c>
      <c r="M2626" s="12" t="str">
        <f t="shared" si="630"/>
        <v/>
      </c>
      <c r="N2626" s="13"/>
    </row>
    <row r="2627" spans="1:14" hidden="1">
      <c r="A2627" s="14">
        <v>398</v>
      </c>
      <c r="B2627" s="362"/>
      <c r="C2627" s="293">
        <v>4302</v>
      </c>
      <c r="D2627" s="363" t="s">
        <v>244</v>
      </c>
      <c r="E2627" s="295">
        <f t="shared" si="635"/>
        <v>0</v>
      </c>
      <c r="F2627" s="158"/>
      <c r="G2627" s="159"/>
      <c r="H2627" s="1420"/>
      <c r="I2627" s="158"/>
      <c r="J2627" s="159"/>
      <c r="K2627" s="1420"/>
      <c r="L2627" s="295">
        <f t="shared" si="636"/>
        <v>0</v>
      </c>
      <c r="M2627" s="12" t="str">
        <f t="shared" si="630"/>
        <v/>
      </c>
      <c r="N2627" s="13"/>
    </row>
    <row r="2628" spans="1:14" hidden="1">
      <c r="A2628" s="14">
        <v>399</v>
      </c>
      <c r="B2628" s="362"/>
      <c r="C2628" s="285">
        <v>4309</v>
      </c>
      <c r="D2628" s="301" t="s">
        <v>245</v>
      </c>
      <c r="E2628" s="287">
        <f t="shared" si="635"/>
        <v>0</v>
      </c>
      <c r="F2628" s="173"/>
      <c r="G2628" s="174"/>
      <c r="H2628" s="1421"/>
      <c r="I2628" s="173"/>
      <c r="J2628" s="174"/>
      <c r="K2628" s="1421"/>
      <c r="L2628" s="287">
        <f t="shared" si="636"/>
        <v>0</v>
      </c>
      <c r="M2628" s="12" t="str">
        <f t="shared" si="630"/>
        <v/>
      </c>
      <c r="N2628" s="13"/>
    </row>
    <row r="2629" spans="1:14" hidden="1">
      <c r="A2629" s="14">
        <v>400</v>
      </c>
      <c r="B2629" s="272">
        <v>4400</v>
      </c>
      <c r="C2629" s="1856" t="s">
        <v>1658</v>
      </c>
      <c r="D2629" s="1857"/>
      <c r="E2629" s="310">
        <f t="shared" si="635"/>
        <v>0</v>
      </c>
      <c r="F2629" s="1422"/>
      <c r="G2629" s="1423"/>
      <c r="H2629" s="1424"/>
      <c r="I2629" s="1422"/>
      <c r="J2629" s="1423"/>
      <c r="K2629" s="1424"/>
      <c r="L2629" s="310">
        <f t="shared" si="636"/>
        <v>0</v>
      </c>
      <c r="M2629" s="12" t="str">
        <f t="shared" si="630"/>
        <v/>
      </c>
      <c r="N2629" s="13"/>
    </row>
    <row r="2630" spans="1:14" hidden="1">
      <c r="A2630" s="14">
        <v>401</v>
      </c>
      <c r="B2630" s="272">
        <v>4500</v>
      </c>
      <c r="C2630" s="1856" t="s">
        <v>1659</v>
      </c>
      <c r="D2630" s="1857"/>
      <c r="E2630" s="310">
        <f t="shared" si="635"/>
        <v>0</v>
      </c>
      <c r="F2630" s="1422"/>
      <c r="G2630" s="1423"/>
      <c r="H2630" s="1424"/>
      <c r="I2630" s="1422"/>
      <c r="J2630" s="1423"/>
      <c r="K2630" s="1424"/>
      <c r="L2630" s="310">
        <f t="shared" si="636"/>
        <v>0</v>
      </c>
      <c r="M2630" s="12" t="str">
        <f t="shared" si="630"/>
        <v/>
      </c>
      <c r="N2630" s="13"/>
    </row>
    <row r="2631" spans="1:14" hidden="1">
      <c r="A2631" s="40">
        <v>404</v>
      </c>
      <c r="B2631" s="272">
        <v>4600</v>
      </c>
      <c r="C2631" s="1862" t="s">
        <v>246</v>
      </c>
      <c r="D2631" s="1863"/>
      <c r="E2631" s="310">
        <f t="shared" si="635"/>
        <v>0</v>
      </c>
      <c r="F2631" s="1422"/>
      <c r="G2631" s="1423"/>
      <c r="H2631" s="1424"/>
      <c r="I2631" s="1422"/>
      <c r="J2631" s="1423"/>
      <c r="K2631" s="1424"/>
      <c r="L2631" s="310">
        <f t="shared" si="636"/>
        <v>0</v>
      </c>
      <c r="M2631" s="12" t="str">
        <f t="shared" si="630"/>
        <v/>
      </c>
      <c r="N2631" s="13"/>
    </row>
    <row r="2632" spans="1:14" hidden="1">
      <c r="A2632" s="40">
        <v>404</v>
      </c>
      <c r="B2632" s="272">
        <v>4900</v>
      </c>
      <c r="C2632" s="1856" t="s">
        <v>273</v>
      </c>
      <c r="D2632" s="1857"/>
      <c r="E2632" s="310">
        <f t="shared" ref="E2632:L2632" si="637">+E2633+E2634</f>
        <v>0</v>
      </c>
      <c r="F2632" s="274">
        <f t="shared" si="637"/>
        <v>0</v>
      </c>
      <c r="G2632" s="275">
        <f t="shared" si="637"/>
        <v>0</v>
      </c>
      <c r="H2632" s="276">
        <f>+H2633+H2634</f>
        <v>0</v>
      </c>
      <c r="I2632" s="274">
        <f t="shared" si="637"/>
        <v>0</v>
      </c>
      <c r="J2632" s="275">
        <f t="shared" si="637"/>
        <v>0</v>
      </c>
      <c r="K2632" s="276">
        <f t="shared" si="637"/>
        <v>0</v>
      </c>
      <c r="L2632" s="310">
        <f t="shared" si="637"/>
        <v>0</v>
      </c>
      <c r="M2632" s="12" t="str">
        <f t="shared" si="630"/>
        <v/>
      </c>
      <c r="N2632" s="13"/>
    </row>
    <row r="2633" spans="1:14" hidden="1">
      <c r="A2633" s="22">
        <v>440</v>
      </c>
      <c r="B2633" s="362"/>
      <c r="C2633" s="279">
        <v>4901</v>
      </c>
      <c r="D2633" s="364" t="s">
        <v>274</v>
      </c>
      <c r="E2633" s="281">
        <f>F2633+G2633+H2633</f>
        <v>0</v>
      </c>
      <c r="F2633" s="152"/>
      <c r="G2633" s="153"/>
      <c r="H2633" s="1418"/>
      <c r="I2633" s="152"/>
      <c r="J2633" s="153"/>
      <c r="K2633" s="1418"/>
      <c r="L2633" s="281">
        <f>I2633+J2633+K2633</f>
        <v>0</v>
      </c>
      <c r="M2633" s="12" t="str">
        <f t="shared" si="630"/>
        <v/>
      </c>
      <c r="N2633" s="13"/>
    </row>
    <row r="2634" spans="1:14" hidden="1">
      <c r="A2634" s="22">
        <v>450</v>
      </c>
      <c r="B2634" s="362"/>
      <c r="C2634" s="285">
        <v>4902</v>
      </c>
      <c r="D2634" s="301" t="s">
        <v>275</v>
      </c>
      <c r="E2634" s="287">
        <f>F2634+G2634+H2634</f>
        <v>0</v>
      </c>
      <c r="F2634" s="173"/>
      <c r="G2634" s="174"/>
      <c r="H2634" s="1421"/>
      <c r="I2634" s="173"/>
      <c r="J2634" s="174"/>
      <c r="K2634" s="1421"/>
      <c r="L2634" s="287">
        <f>I2634+J2634+K2634</f>
        <v>0</v>
      </c>
      <c r="M2634" s="12" t="str">
        <f t="shared" si="630"/>
        <v/>
      </c>
      <c r="N2634" s="13"/>
    </row>
    <row r="2635" spans="1:14" hidden="1">
      <c r="A2635" s="22">
        <v>495</v>
      </c>
      <c r="B2635" s="365">
        <v>5100</v>
      </c>
      <c r="C2635" s="1854" t="s">
        <v>247</v>
      </c>
      <c r="D2635" s="1855"/>
      <c r="E2635" s="310">
        <f>F2635+G2635+H2635</f>
        <v>0</v>
      </c>
      <c r="F2635" s="1422"/>
      <c r="G2635" s="1423"/>
      <c r="H2635" s="1424"/>
      <c r="I2635" s="1422"/>
      <c r="J2635" s="1423"/>
      <c r="K2635" s="1424"/>
      <c r="L2635" s="310">
        <f>I2635+J2635+K2635</f>
        <v>0</v>
      </c>
      <c r="M2635" s="12" t="str">
        <f t="shared" si="630"/>
        <v/>
      </c>
      <c r="N2635" s="13"/>
    </row>
    <row r="2636" spans="1:14" hidden="1">
      <c r="A2636" s="23">
        <v>500</v>
      </c>
      <c r="B2636" s="365">
        <v>5200</v>
      </c>
      <c r="C2636" s="1854" t="s">
        <v>248</v>
      </c>
      <c r="D2636" s="1855"/>
      <c r="E2636" s="310">
        <f t="shared" ref="E2636:L2636" si="638">SUM(E2637:E2643)</f>
        <v>0</v>
      </c>
      <c r="F2636" s="274">
        <f t="shared" si="638"/>
        <v>0</v>
      </c>
      <c r="G2636" s="275">
        <f t="shared" si="638"/>
        <v>0</v>
      </c>
      <c r="H2636" s="276">
        <f>SUM(H2637:H2643)</f>
        <v>0</v>
      </c>
      <c r="I2636" s="274">
        <f t="shared" si="638"/>
        <v>0</v>
      </c>
      <c r="J2636" s="275">
        <f t="shared" si="638"/>
        <v>0</v>
      </c>
      <c r="K2636" s="276">
        <f t="shared" si="638"/>
        <v>0</v>
      </c>
      <c r="L2636" s="310">
        <f t="shared" si="638"/>
        <v>0</v>
      </c>
      <c r="M2636" s="12" t="str">
        <f t="shared" si="630"/>
        <v/>
      </c>
      <c r="N2636" s="13"/>
    </row>
    <row r="2637" spans="1:14" hidden="1">
      <c r="A2637" s="23">
        <v>505</v>
      </c>
      <c r="B2637" s="366"/>
      <c r="C2637" s="367">
        <v>5201</v>
      </c>
      <c r="D2637" s="368" t="s">
        <v>249</v>
      </c>
      <c r="E2637" s="281">
        <f t="shared" ref="E2637:E2643" si="639">F2637+G2637+H2637</f>
        <v>0</v>
      </c>
      <c r="F2637" s="152"/>
      <c r="G2637" s="153"/>
      <c r="H2637" s="1418"/>
      <c r="I2637" s="152"/>
      <c r="J2637" s="153"/>
      <c r="K2637" s="1418"/>
      <c r="L2637" s="281">
        <f t="shared" ref="L2637:L2643" si="640">I2637+J2637+K2637</f>
        <v>0</v>
      </c>
      <c r="M2637" s="12" t="str">
        <f t="shared" si="630"/>
        <v/>
      </c>
      <c r="N2637" s="13"/>
    </row>
    <row r="2638" spans="1:14" hidden="1">
      <c r="A2638" s="23">
        <v>510</v>
      </c>
      <c r="B2638" s="366"/>
      <c r="C2638" s="369">
        <v>5202</v>
      </c>
      <c r="D2638" s="370" t="s">
        <v>250</v>
      </c>
      <c r="E2638" s="295">
        <f t="shared" si="639"/>
        <v>0</v>
      </c>
      <c r="F2638" s="158"/>
      <c r="G2638" s="159"/>
      <c r="H2638" s="1420"/>
      <c r="I2638" s="158"/>
      <c r="J2638" s="159"/>
      <c r="K2638" s="1420"/>
      <c r="L2638" s="295">
        <f t="shared" si="640"/>
        <v>0</v>
      </c>
      <c r="M2638" s="12" t="str">
        <f t="shared" si="630"/>
        <v/>
      </c>
      <c r="N2638" s="13"/>
    </row>
    <row r="2639" spans="1:14" hidden="1">
      <c r="A2639" s="23">
        <v>515</v>
      </c>
      <c r="B2639" s="366"/>
      <c r="C2639" s="369">
        <v>5203</v>
      </c>
      <c r="D2639" s="370" t="s">
        <v>618</v>
      </c>
      <c r="E2639" s="295">
        <f t="shared" si="639"/>
        <v>0</v>
      </c>
      <c r="F2639" s="158"/>
      <c r="G2639" s="159"/>
      <c r="H2639" s="1420"/>
      <c r="I2639" s="158"/>
      <c r="J2639" s="159"/>
      <c r="K2639" s="1420"/>
      <c r="L2639" s="295">
        <f t="shared" si="640"/>
        <v>0</v>
      </c>
      <c r="M2639" s="12" t="str">
        <f t="shared" si="630"/>
        <v/>
      </c>
      <c r="N2639" s="13"/>
    </row>
    <row r="2640" spans="1:14" hidden="1">
      <c r="A2640" s="23">
        <v>520</v>
      </c>
      <c r="B2640" s="366"/>
      <c r="C2640" s="369">
        <v>5204</v>
      </c>
      <c r="D2640" s="370" t="s">
        <v>619</v>
      </c>
      <c r="E2640" s="295">
        <f t="shared" si="639"/>
        <v>0</v>
      </c>
      <c r="F2640" s="158"/>
      <c r="G2640" s="159"/>
      <c r="H2640" s="1420"/>
      <c r="I2640" s="158"/>
      <c r="J2640" s="159"/>
      <c r="K2640" s="1420"/>
      <c r="L2640" s="295">
        <f t="shared" si="640"/>
        <v>0</v>
      </c>
      <c r="M2640" s="12" t="str">
        <f t="shared" si="630"/>
        <v/>
      </c>
      <c r="N2640" s="13"/>
    </row>
    <row r="2641" spans="1:14" hidden="1">
      <c r="A2641" s="23">
        <v>525</v>
      </c>
      <c r="B2641" s="366"/>
      <c r="C2641" s="369">
        <v>5205</v>
      </c>
      <c r="D2641" s="370" t="s">
        <v>620</v>
      </c>
      <c r="E2641" s="295">
        <f t="shared" si="639"/>
        <v>0</v>
      </c>
      <c r="F2641" s="158"/>
      <c r="G2641" s="159"/>
      <c r="H2641" s="1420"/>
      <c r="I2641" s="158"/>
      <c r="J2641" s="159"/>
      <c r="K2641" s="1420"/>
      <c r="L2641" s="295">
        <f t="shared" si="640"/>
        <v>0</v>
      </c>
      <c r="M2641" s="12" t="str">
        <f t="shared" si="630"/>
        <v/>
      </c>
      <c r="N2641" s="13"/>
    </row>
    <row r="2642" spans="1:14" hidden="1">
      <c r="A2642" s="22">
        <v>635</v>
      </c>
      <c r="B2642" s="366"/>
      <c r="C2642" s="369">
        <v>5206</v>
      </c>
      <c r="D2642" s="370" t="s">
        <v>621</v>
      </c>
      <c r="E2642" s="295">
        <f t="shared" si="639"/>
        <v>0</v>
      </c>
      <c r="F2642" s="158"/>
      <c r="G2642" s="159"/>
      <c r="H2642" s="1420"/>
      <c r="I2642" s="158"/>
      <c r="J2642" s="159"/>
      <c r="K2642" s="1420"/>
      <c r="L2642" s="295">
        <f t="shared" si="640"/>
        <v>0</v>
      </c>
      <c r="M2642" s="12" t="str">
        <f t="shared" si="630"/>
        <v/>
      </c>
      <c r="N2642" s="13"/>
    </row>
    <row r="2643" spans="1:14" hidden="1">
      <c r="A2643" s="23">
        <v>640</v>
      </c>
      <c r="B2643" s="366"/>
      <c r="C2643" s="371">
        <v>5219</v>
      </c>
      <c r="D2643" s="372" t="s">
        <v>622</v>
      </c>
      <c r="E2643" s="287">
        <f t="shared" si="639"/>
        <v>0</v>
      </c>
      <c r="F2643" s="173"/>
      <c r="G2643" s="174"/>
      <c r="H2643" s="1421"/>
      <c r="I2643" s="173"/>
      <c r="J2643" s="174"/>
      <c r="K2643" s="1421"/>
      <c r="L2643" s="287">
        <f t="shared" si="640"/>
        <v>0</v>
      </c>
      <c r="M2643" s="12" t="str">
        <f t="shared" si="630"/>
        <v/>
      </c>
      <c r="N2643" s="13"/>
    </row>
    <row r="2644" spans="1:14" hidden="1">
      <c r="A2644" s="23">
        <v>645</v>
      </c>
      <c r="B2644" s="365">
        <v>5300</v>
      </c>
      <c r="C2644" s="1854" t="s">
        <v>623</v>
      </c>
      <c r="D2644" s="1855"/>
      <c r="E2644" s="310">
        <f t="shared" ref="E2644:L2644" si="641">SUM(E2645:E2646)</f>
        <v>0</v>
      </c>
      <c r="F2644" s="274">
        <f t="shared" si="641"/>
        <v>0</v>
      </c>
      <c r="G2644" s="275">
        <f t="shared" si="641"/>
        <v>0</v>
      </c>
      <c r="H2644" s="276">
        <f>SUM(H2645:H2646)</f>
        <v>0</v>
      </c>
      <c r="I2644" s="274">
        <f t="shared" si="641"/>
        <v>0</v>
      </c>
      <c r="J2644" s="275">
        <f t="shared" si="641"/>
        <v>0</v>
      </c>
      <c r="K2644" s="276">
        <f t="shared" si="641"/>
        <v>0</v>
      </c>
      <c r="L2644" s="310">
        <f t="shared" si="641"/>
        <v>0</v>
      </c>
      <c r="M2644" s="12" t="str">
        <f t="shared" si="630"/>
        <v/>
      </c>
      <c r="N2644" s="13"/>
    </row>
    <row r="2645" spans="1:14" hidden="1">
      <c r="A2645" s="23">
        <v>650</v>
      </c>
      <c r="B2645" s="366"/>
      <c r="C2645" s="367">
        <v>5301</v>
      </c>
      <c r="D2645" s="368" t="s">
        <v>307</v>
      </c>
      <c r="E2645" s="281">
        <f>F2645+G2645+H2645</f>
        <v>0</v>
      </c>
      <c r="F2645" s="152"/>
      <c r="G2645" s="153"/>
      <c r="H2645" s="1418"/>
      <c r="I2645" s="152"/>
      <c r="J2645" s="153"/>
      <c r="K2645" s="1418"/>
      <c r="L2645" s="281">
        <f>I2645+J2645+K2645</f>
        <v>0</v>
      </c>
      <c r="M2645" s="12" t="str">
        <f t="shared" si="630"/>
        <v/>
      </c>
      <c r="N2645" s="13"/>
    </row>
    <row r="2646" spans="1:14" hidden="1">
      <c r="A2646" s="22">
        <v>655</v>
      </c>
      <c r="B2646" s="366"/>
      <c r="C2646" s="371">
        <v>5309</v>
      </c>
      <c r="D2646" s="372" t="s">
        <v>624</v>
      </c>
      <c r="E2646" s="287">
        <f>F2646+G2646+H2646</f>
        <v>0</v>
      </c>
      <c r="F2646" s="173"/>
      <c r="G2646" s="174"/>
      <c r="H2646" s="1421"/>
      <c r="I2646" s="173"/>
      <c r="J2646" s="174"/>
      <c r="K2646" s="1421"/>
      <c r="L2646" s="287">
        <f>I2646+J2646+K2646</f>
        <v>0</v>
      </c>
      <c r="M2646" s="12" t="str">
        <f t="shared" si="630"/>
        <v/>
      </c>
      <c r="N2646" s="13"/>
    </row>
    <row r="2647" spans="1:14" hidden="1">
      <c r="A2647" s="22">
        <v>665</v>
      </c>
      <c r="B2647" s="365">
        <v>5400</v>
      </c>
      <c r="C2647" s="1854" t="s">
        <v>685</v>
      </c>
      <c r="D2647" s="1855"/>
      <c r="E2647" s="310">
        <f>F2647+G2647+H2647</f>
        <v>0</v>
      </c>
      <c r="F2647" s="1422"/>
      <c r="G2647" s="1423"/>
      <c r="H2647" s="1424"/>
      <c r="I2647" s="1422"/>
      <c r="J2647" s="1423"/>
      <c r="K2647" s="1424"/>
      <c r="L2647" s="310">
        <f>I2647+J2647+K2647</f>
        <v>0</v>
      </c>
      <c r="M2647" s="12" t="str">
        <f t="shared" si="630"/>
        <v/>
      </c>
      <c r="N2647" s="13"/>
    </row>
    <row r="2648" spans="1:14" hidden="1">
      <c r="A2648" s="22">
        <v>675</v>
      </c>
      <c r="B2648" s="272">
        <v>5500</v>
      </c>
      <c r="C2648" s="1856" t="s">
        <v>686</v>
      </c>
      <c r="D2648" s="1857"/>
      <c r="E2648" s="310">
        <f t="shared" ref="E2648:L2648" si="642">SUM(E2649:E2652)</f>
        <v>0</v>
      </c>
      <c r="F2648" s="274">
        <f t="shared" si="642"/>
        <v>0</v>
      </c>
      <c r="G2648" s="275">
        <f t="shared" si="642"/>
        <v>0</v>
      </c>
      <c r="H2648" s="276">
        <f>SUM(H2649:H2652)</f>
        <v>0</v>
      </c>
      <c r="I2648" s="274">
        <f t="shared" si="642"/>
        <v>0</v>
      </c>
      <c r="J2648" s="275">
        <f t="shared" si="642"/>
        <v>0</v>
      </c>
      <c r="K2648" s="276">
        <f t="shared" si="642"/>
        <v>0</v>
      </c>
      <c r="L2648" s="310">
        <f t="shared" si="642"/>
        <v>0</v>
      </c>
      <c r="M2648" s="12" t="str">
        <f t="shared" si="630"/>
        <v/>
      </c>
      <c r="N2648" s="13"/>
    </row>
    <row r="2649" spans="1:14" hidden="1">
      <c r="A2649" s="22">
        <v>685</v>
      </c>
      <c r="B2649" s="362"/>
      <c r="C2649" s="279">
        <v>5501</v>
      </c>
      <c r="D2649" s="311" t="s">
        <v>687</v>
      </c>
      <c r="E2649" s="281">
        <f>F2649+G2649+H2649</f>
        <v>0</v>
      </c>
      <c r="F2649" s="152"/>
      <c r="G2649" s="153"/>
      <c r="H2649" s="1418"/>
      <c r="I2649" s="152"/>
      <c r="J2649" s="153"/>
      <c r="K2649" s="1418"/>
      <c r="L2649" s="281">
        <f>I2649+J2649+K2649</f>
        <v>0</v>
      </c>
      <c r="M2649" s="12" t="str">
        <f t="shared" si="630"/>
        <v/>
      </c>
      <c r="N2649" s="13"/>
    </row>
    <row r="2650" spans="1:14" hidden="1">
      <c r="A2650" s="23">
        <v>690</v>
      </c>
      <c r="B2650" s="362"/>
      <c r="C2650" s="293">
        <v>5502</v>
      </c>
      <c r="D2650" s="294" t="s">
        <v>688</v>
      </c>
      <c r="E2650" s="295">
        <f>F2650+G2650+H2650</f>
        <v>0</v>
      </c>
      <c r="F2650" s="158"/>
      <c r="G2650" s="159"/>
      <c r="H2650" s="1420"/>
      <c r="I2650" s="158"/>
      <c r="J2650" s="159"/>
      <c r="K2650" s="1420"/>
      <c r="L2650" s="295">
        <f>I2650+J2650+K2650</f>
        <v>0</v>
      </c>
      <c r="M2650" s="12" t="str">
        <f t="shared" si="630"/>
        <v/>
      </c>
      <c r="N2650" s="13"/>
    </row>
    <row r="2651" spans="1:14" hidden="1">
      <c r="A2651" s="23">
        <v>695</v>
      </c>
      <c r="B2651" s="362"/>
      <c r="C2651" s="293">
        <v>5503</v>
      </c>
      <c r="D2651" s="363" t="s">
        <v>689</v>
      </c>
      <c r="E2651" s="295">
        <f>F2651+G2651+H2651</f>
        <v>0</v>
      </c>
      <c r="F2651" s="158"/>
      <c r="G2651" s="159"/>
      <c r="H2651" s="1420"/>
      <c r="I2651" s="158"/>
      <c r="J2651" s="159"/>
      <c r="K2651" s="1420"/>
      <c r="L2651" s="295">
        <f>I2651+J2651+K2651</f>
        <v>0</v>
      </c>
      <c r="M2651" s="12" t="str">
        <f t="shared" si="630"/>
        <v/>
      </c>
      <c r="N2651" s="13"/>
    </row>
    <row r="2652" spans="1:14" hidden="1">
      <c r="A2652" s="22">
        <v>700</v>
      </c>
      <c r="B2652" s="362"/>
      <c r="C2652" s="285">
        <v>5504</v>
      </c>
      <c r="D2652" s="339" t="s">
        <v>690</v>
      </c>
      <c r="E2652" s="287">
        <f>F2652+G2652+H2652</f>
        <v>0</v>
      </c>
      <c r="F2652" s="173"/>
      <c r="G2652" s="174"/>
      <c r="H2652" s="1421"/>
      <c r="I2652" s="173"/>
      <c r="J2652" s="174"/>
      <c r="K2652" s="1421"/>
      <c r="L2652" s="287">
        <f>I2652+J2652+K2652</f>
        <v>0</v>
      </c>
      <c r="M2652" s="12" t="str">
        <f t="shared" si="630"/>
        <v/>
      </c>
      <c r="N2652" s="13"/>
    </row>
    <row r="2653" spans="1:14" hidden="1">
      <c r="A2653" s="22">
        <v>710</v>
      </c>
      <c r="B2653" s="365">
        <v>5700</v>
      </c>
      <c r="C2653" s="1858" t="s">
        <v>914</v>
      </c>
      <c r="D2653" s="1859"/>
      <c r="E2653" s="310">
        <f>SUM(E2654:E2656)</f>
        <v>0</v>
      </c>
      <c r="F2653" s="1471">
        <v>0</v>
      </c>
      <c r="G2653" s="1471">
        <v>0</v>
      </c>
      <c r="H2653" s="1471">
        <v>0</v>
      </c>
      <c r="I2653" s="1471">
        <v>0</v>
      </c>
      <c r="J2653" s="1471">
        <v>0</v>
      </c>
      <c r="K2653" s="1471">
        <v>0</v>
      </c>
      <c r="L2653" s="310">
        <f>SUM(L2654:L2656)</f>
        <v>0</v>
      </c>
      <c r="M2653" s="12" t="str">
        <f t="shared" si="630"/>
        <v/>
      </c>
      <c r="N2653" s="13"/>
    </row>
    <row r="2654" spans="1:14" hidden="1">
      <c r="A2654" s="23">
        <v>715</v>
      </c>
      <c r="B2654" s="366"/>
      <c r="C2654" s="367">
        <v>5701</v>
      </c>
      <c r="D2654" s="368" t="s">
        <v>691</v>
      </c>
      <c r="E2654" s="281">
        <f>F2654+G2654+H2654</f>
        <v>0</v>
      </c>
      <c r="F2654" s="1472">
        <v>0</v>
      </c>
      <c r="G2654" s="1472">
        <v>0</v>
      </c>
      <c r="H2654" s="1473">
        <v>0</v>
      </c>
      <c r="I2654" s="1771">
        <v>0</v>
      </c>
      <c r="J2654" s="1472">
        <v>0</v>
      </c>
      <c r="K2654" s="1472">
        <v>0</v>
      </c>
      <c r="L2654" s="281">
        <f>I2654+J2654+K2654</f>
        <v>0</v>
      </c>
      <c r="M2654" s="12" t="str">
        <f t="shared" si="630"/>
        <v/>
      </c>
      <c r="N2654" s="13"/>
    </row>
    <row r="2655" spans="1:14" hidden="1">
      <c r="A2655" s="23">
        <v>720</v>
      </c>
      <c r="B2655" s="366"/>
      <c r="C2655" s="373">
        <v>5702</v>
      </c>
      <c r="D2655" s="374" t="s">
        <v>692</v>
      </c>
      <c r="E2655" s="314">
        <f>F2655+G2655+H2655</f>
        <v>0</v>
      </c>
      <c r="F2655" s="1472">
        <v>0</v>
      </c>
      <c r="G2655" s="1472">
        <v>0</v>
      </c>
      <c r="H2655" s="1473">
        <v>0</v>
      </c>
      <c r="I2655" s="1771">
        <v>0</v>
      </c>
      <c r="J2655" s="1472">
        <v>0</v>
      </c>
      <c r="K2655" s="1472">
        <v>0</v>
      </c>
      <c r="L2655" s="314">
        <f>I2655+J2655+K2655</f>
        <v>0</v>
      </c>
      <c r="M2655" s="12" t="str">
        <f t="shared" si="630"/>
        <v/>
      </c>
      <c r="N2655" s="13"/>
    </row>
    <row r="2656" spans="1:14" hidden="1">
      <c r="A2656" s="23">
        <v>725</v>
      </c>
      <c r="B2656" s="292"/>
      <c r="C2656" s="375">
        <v>4071</v>
      </c>
      <c r="D2656" s="376" t="s">
        <v>693</v>
      </c>
      <c r="E2656" s="377">
        <f>F2656+G2656+H2656</f>
        <v>0</v>
      </c>
      <c r="F2656" s="1472">
        <v>0</v>
      </c>
      <c r="G2656" s="1472">
        <v>0</v>
      </c>
      <c r="H2656" s="1473">
        <v>0</v>
      </c>
      <c r="I2656" s="1771">
        <v>0</v>
      </c>
      <c r="J2656" s="1472">
        <v>0</v>
      </c>
      <c r="K2656" s="1472">
        <v>0</v>
      </c>
      <c r="L2656" s="377">
        <f>I2656+J2656+K2656</f>
        <v>0</v>
      </c>
      <c r="M2656" s="12" t="str">
        <f t="shared" si="630"/>
        <v/>
      </c>
      <c r="N2656" s="13"/>
    </row>
    <row r="2657" spans="1:14" hidden="1">
      <c r="A2657" s="23">
        <v>730</v>
      </c>
      <c r="B2657" s="582"/>
      <c r="C2657" s="1860" t="s">
        <v>694</v>
      </c>
      <c r="D2657" s="1861"/>
      <c r="E2657" s="1438"/>
      <c r="F2657" s="1438"/>
      <c r="G2657" s="1438"/>
      <c r="H2657" s="1438"/>
      <c r="I2657" s="1438"/>
      <c r="J2657" s="1438"/>
      <c r="K2657" s="1438"/>
      <c r="L2657" s="1439"/>
      <c r="M2657" s="12" t="str">
        <f t="shared" si="630"/>
        <v/>
      </c>
      <c r="N2657" s="13"/>
    </row>
    <row r="2658" spans="1:14" hidden="1">
      <c r="A2658" s="23">
        <v>735</v>
      </c>
      <c r="B2658" s="381">
        <v>98</v>
      </c>
      <c r="C2658" s="1860" t="s">
        <v>694</v>
      </c>
      <c r="D2658" s="1861"/>
      <c r="E2658" s="382">
        <f>F2658+G2658+H2658</f>
        <v>0</v>
      </c>
      <c r="F2658" s="1429"/>
      <c r="G2658" s="1430"/>
      <c r="H2658" s="1431"/>
      <c r="I2658" s="1461">
        <v>0</v>
      </c>
      <c r="J2658" s="1462">
        <v>0</v>
      </c>
      <c r="K2658" s="1463">
        <v>0</v>
      </c>
      <c r="L2658" s="382">
        <f>I2658+J2658+K2658</f>
        <v>0</v>
      </c>
      <c r="M2658" s="12" t="str">
        <f t="shared" si="630"/>
        <v/>
      </c>
      <c r="N2658" s="13"/>
    </row>
    <row r="2659" spans="1:14" hidden="1">
      <c r="A2659" s="23">
        <v>740</v>
      </c>
      <c r="B2659" s="1433"/>
      <c r="C2659" s="1434"/>
      <c r="D2659" s="1435"/>
      <c r="E2659" s="269"/>
      <c r="F2659" s="269"/>
      <c r="G2659" s="269"/>
      <c r="H2659" s="269"/>
      <c r="I2659" s="269"/>
      <c r="J2659" s="269"/>
      <c r="K2659" s="269"/>
      <c r="L2659" s="270"/>
      <c r="M2659" s="12" t="str">
        <f t="shared" si="630"/>
        <v/>
      </c>
      <c r="N2659" s="13"/>
    </row>
    <row r="2660" spans="1:14" hidden="1">
      <c r="A2660" s="23">
        <v>745</v>
      </c>
      <c r="B2660" s="1436"/>
      <c r="C2660" s="111"/>
      <c r="D2660" s="1437"/>
      <c r="E2660" s="218"/>
      <c r="F2660" s="218"/>
      <c r="G2660" s="218"/>
      <c r="H2660" s="218"/>
      <c r="I2660" s="218"/>
      <c r="J2660" s="218"/>
      <c r="K2660" s="218"/>
      <c r="L2660" s="389"/>
      <c r="M2660" s="12" t="str">
        <f t="shared" si="630"/>
        <v/>
      </c>
      <c r="N2660" s="13"/>
    </row>
    <row r="2661" spans="1:14" hidden="1">
      <c r="A2661" s="22">
        <v>750</v>
      </c>
      <c r="B2661" s="1436"/>
      <c r="C2661" s="111"/>
      <c r="D2661" s="1437"/>
      <c r="E2661" s="218"/>
      <c r="F2661" s="218"/>
      <c r="G2661" s="218"/>
      <c r="H2661" s="218"/>
      <c r="I2661" s="218"/>
      <c r="J2661" s="218"/>
      <c r="K2661" s="218"/>
      <c r="L2661" s="389"/>
      <c r="M2661" s="12" t="str">
        <f t="shared" si="630"/>
        <v/>
      </c>
      <c r="N2661" s="13"/>
    </row>
    <row r="2662" spans="1:14" ht="16.5" hidden="1" thickBot="1">
      <c r="A2662" s="23">
        <v>755</v>
      </c>
      <c r="B2662" s="1464"/>
      <c r="C2662" s="393" t="s">
        <v>741</v>
      </c>
      <c r="D2662" s="1432">
        <f>+B2662</f>
        <v>0</v>
      </c>
      <c r="E2662" s="395">
        <f t="shared" ref="E2662:L2662" si="643">SUM(E2547,E2550,E2556,E2564,E2565,E2583,E2587,E2593,E2596,E2597,E2598,E2599,E2600,E2609,E2615,E2616,E2617,E2618,E2625,E2629,E2630,E2631,E2632,E2635,E2636,E2644,E2647,E2648,E2653)+E2658</f>
        <v>0</v>
      </c>
      <c r="F2662" s="396">
        <f t="shared" si="643"/>
        <v>0</v>
      </c>
      <c r="G2662" s="397">
        <f t="shared" si="643"/>
        <v>0</v>
      </c>
      <c r="H2662" s="398">
        <f t="shared" si="643"/>
        <v>0</v>
      </c>
      <c r="I2662" s="396">
        <f t="shared" si="643"/>
        <v>0</v>
      </c>
      <c r="J2662" s="397">
        <f t="shared" si="643"/>
        <v>0</v>
      </c>
      <c r="K2662" s="398">
        <f t="shared" si="643"/>
        <v>0</v>
      </c>
      <c r="L2662" s="395">
        <f t="shared" si="643"/>
        <v>0</v>
      </c>
      <c r="M2662" s="12" t="str">
        <f>(IF($E2662&lt;&gt;0,$M$2,IF($L2662&lt;&gt;0,$M$2,"")))</f>
        <v/>
      </c>
      <c r="N2662" s="73" t="str">
        <f>LEFT(C2544,1)</f>
        <v>4</v>
      </c>
    </row>
    <row r="2663" spans="1:14" hidden="1">
      <c r="A2663" s="23">
        <v>760</v>
      </c>
      <c r="B2663" s="79" t="s">
        <v>120</v>
      </c>
      <c r="C2663" s="1"/>
      <c r="L2663" s="6"/>
      <c r="M2663" s="7" t="str">
        <f>(IF($E2662&lt;&gt;0,$M$2,IF($L2662&lt;&gt;0,$M$2,"")))</f>
        <v/>
      </c>
    </row>
    <row r="2664" spans="1:14" hidden="1">
      <c r="A2664" s="22">
        <v>765</v>
      </c>
      <c r="B2664" s="1367"/>
      <c r="C2664" s="1367"/>
      <c r="D2664" s="1368"/>
      <c r="E2664" s="1367"/>
      <c r="F2664" s="1367"/>
      <c r="G2664" s="1367"/>
      <c r="H2664" s="1367"/>
      <c r="I2664" s="1367"/>
      <c r="J2664" s="1367"/>
      <c r="K2664" s="1367"/>
      <c r="L2664" s="1369"/>
      <c r="M2664" s="7" t="str">
        <f>(IF($E2662&lt;&gt;0,$M$2,IF($L2662&lt;&gt;0,$M$2,"")))</f>
        <v/>
      </c>
    </row>
    <row r="2665" spans="1:14" ht="18.75" hidden="1">
      <c r="A2665" s="22">
        <v>775</v>
      </c>
      <c r="B2665" s="65"/>
      <c r="C2665" s="65"/>
      <c r="D2665" s="65"/>
      <c r="E2665" s="65"/>
      <c r="F2665" s="65"/>
      <c r="G2665" s="65"/>
      <c r="H2665" s="65"/>
      <c r="I2665" s="65"/>
      <c r="J2665" s="65"/>
      <c r="K2665" s="65"/>
      <c r="L2665" s="77"/>
      <c r="M2665" s="74" t="str">
        <f>(IF(E2660&lt;&gt;0,$G$2,IF(L2660&lt;&gt;0,$G$2,"")))</f>
        <v/>
      </c>
      <c r="N2665" s="65"/>
    </row>
    <row r="2666" spans="1:14" hidden="1">
      <c r="A2666" s="23">
        <v>780</v>
      </c>
      <c r="B2666" s="6"/>
      <c r="C2666" s="6"/>
      <c r="D2666" s="521"/>
      <c r="E2666" s="38"/>
      <c r="F2666" s="38"/>
      <c r="G2666" s="38"/>
      <c r="H2666" s="38"/>
      <c r="I2666" s="38"/>
      <c r="J2666" s="38"/>
      <c r="K2666" s="38"/>
      <c r="L2666" s="38"/>
      <c r="M2666" s="7" t="str">
        <f>(IF($E2799&lt;&gt;0,$M$2,IF($L2799&lt;&gt;0,$M$2,"")))</f>
        <v/>
      </c>
    </row>
    <row r="2667" spans="1:14" hidden="1">
      <c r="A2667" s="23">
        <v>785</v>
      </c>
      <c r="B2667" s="6"/>
      <c r="C2667" s="1365"/>
      <c r="D2667" s="1366"/>
      <c r="E2667" s="38"/>
      <c r="F2667" s="38"/>
      <c r="G2667" s="38"/>
      <c r="H2667" s="38"/>
      <c r="I2667" s="38"/>
      <c r="J2667" s="38"/>
      <c r="K2667" s="38"/>
      <c r="L2667" s="38"/>
      <c r="M2667" s="7" t="str">
        <f>(IF($E2799&lt;&gt;0,$M$2,IF($L2799&lt;&gt;0,$M$2,"")))</f>
        <v/>
      </c>
    </row>
    <row r="2668" spans="1:14" hidden="1">
      <c r="A2668" s="23">
        <v>790</v>
      </c>
      <c r="B2668" s="1870" t="str">
        <f>$B$7</f>
        <v>ОТЧЕТНИ ДАННИ ПО ЕБК ЗА ИЗПЪЛНЕНИЕТО НА БЮДЖЕТА</v>
      </c>
      <c r="C2668" s="1871"/>
      <c r="D2668" s="1871"/>
      <c r="E2668" s="242"/>
      <c r="F2668" s="242"/>
      <c r="G2668" s="237"/>
      <c r="H2668" s="237"/>
      <c r="I2668" s="237"/>
      <c r="J2668" s="237"/>
      <c r="K2668" s="237"/>
      <c r="L2668" s="237"/>
      <c r="M2668" s="7" t="str">
        <f>(IF($E2799&lt;&gt;0,$M$2,IF($L2799&lt;&gt;0,$M$2,"")))</f>
        <v/>
      </c>
    </row>
    <row r="2669" spans="1:14" hidden="1">
      <c r="A2669" s="23">
        <v>795</v>
      </c>
      <c r="B2669" s="228"/>
      <c r="C2669" s="391"/>
      <c r="D2669" s="400"/>
      <c r="E2669" s="406" t="s">
        <v>464</v>
      </c>
      <c r="F2669" s="406" t="s">
        <v>835</v>
      </c>
      <c r="G2669" s="237"/>
      <c r="H2669" s="1362" t="s">
        <v>1251</v>
      </c>
      <c r="I2669" s="1363"/>
      <c r="J2669" s="1364"/>
      <c r="K2669" s="237"/>
      <c r="L2669" s="237"/>
      <c r="M2669" s="7" t="str">
        <f>(IF($E2799&lt;&gt;0,$M$2,IF($L2799&lt;&gt;0,$M$2,"")))</f>
        <v/>
      </c>
    </row>
    <row r="2670" spans="1:14" ht="18.75" hidden="1">
      <c r="A2670" s="22">
        <v>805</v>
      </c>
      <c r="B2670" s="1872" t="str">
        <f>$B$9</f>
        <v>ДГ ЩАСТЛИВО ДЕТСТВО</v>
      </c>
      <c r="C2670" s="1873"/>
      <c r="D2670" s="1874"/>
      <c r="E2670" s="115">
        <f>$E$9</f>
        <v>43831</v>
      </c>
      <c r="F2670" s="226" t="str">
        <f>$F$9</f>
        <v>30.06.2020</v>
      </c>
      <c r="G2670" s="237"/>
      <c r="H2670" s="237"/>
      <c r="I2670" s="237"/>
      <c r="J2670" s="237"/>
      <c r="K2670" s="237"/>
      <c r="L2670" s="237"/>
      <c r="M2670" s="7" t="str">
        <f>(IF($E2799&lt;&gt;0,$M$2,IF($L2799&lt;&gt;0,$M$2,"")))</f>
        <v/>
      </c>
    </row>
    <row r="2671" spans="1:14" hidden="1">
      <c r="A2671" s="23">
        <v>810</v>
      </c>
      <c r="B2671" s="227" t="str">
        <f>$B$10</f>
        <v>(наименование на разпоредителя с бюджет)</v>
      </c>
      <c r="C2671" s="228"/>
      <c r="D2671" s="229"/>
      <c r="E2671" s="237"/>
      <c r="F2671" s="237"/>
      <c r="G2671" s="237"/>
      <c r="H2671" s="237"/>
      <c r="I2671" s="237"/>
      <c r="J2671" s="237"/>
      <c r="K2671" s="237"/>
      <c r="L2671" s="237"/>
      <c r="M2671" s="7" t="str">
        <f>(IF($E2799&lt;&gt;0,$M$2,IF($L2799&lt;&gt;0,$M$2,"")))</f>
        <v/>
      </c>
    </row>
    <row r="2672" spans="1:14" hidden="1">
      <c r="A2672" s="23">
        <v>815</v>
      </c>
      <c r="B2672" s="227"/>
      <c r="C2672" s="228"/>
      <c r="D2672" s="229"/>
      <c r="E2672" s="237"/>
      <c r="F2672" s="237"/>
      <c r="G2672" s="237"/>
      <c r="H2672" s="237"/>
      <c r="I2672" s="237"/>
      <c r="J2672" s="237"/>
      <c r="K2672" s="237"/>
      <c r="L2672" s="237"/>
      <c r="M2672" s="7" t="str">
        <f>(IF($E2799&lt;&gt;0,$M$2,IF($L2799&lt;&gt;0,$M$2,"")))</f>
        <v/>
      </c>
    </row>
    <row r="2673" spans="1:14" ht="19.5" hidden="1">
      <c r="A2673" s="28">
        <v>525</v>
      </c>
      <c r="B2673" s="1875" t="str">
        <f>$B$12</f>
        <v>Раковски</v>
      </c>
      <c r="C2673" s="1876"/>
      <c r="D2673" s="1877"/>
      <c r="E2673" s="410" t="s">
        <v>890</v>
      </c>
      <c r="F2673" s="1360" t="str">
        <f>$F$12</f>
        <v>6611</v>
      </c>
      <c r="G2673" s="237"/>
      <c r="H2673" s="237"/>
      <c r="I2673" s="237"/>
      <c r="J2673" s="237"/>
      <c r="K2673" s="237"/>
      <c r="L2673" s="237"/>
      <c r="M2673" s="7" t="str">
        <f>(IF($E2799&lt;&gt;0,$M$2,IF($L2799&lt;&gt;0,$M$2,"")))</f>
        <v/>
      </c>
    </row>
    <row r="2674" spans="1:14" hidden="1">
      <c r="A2674" s="22">
        <v>820</v>
      </c>
      <c r="B2674" s="233" t="str">
        <f>$B$13</f>
        <v>(наименование на първостепенния разпоредител с бюджет)</v>
      </c>
      <c r="C2674" s="228"/>
      <c r="D2674" s="229"/>
      <c r="E2674" s="1361"/>
      <c r="F2674" s="242"/>
      <c r="G2674" s="237"/>
      <c r="H2674" s="237"/>
      <c r="I2674" s="237"/>
      <c r="J2674" s="237"/>
      <c r="K2674" s="237"/>
      <c r="L2674" s="237"/>
      <c r="M2674" s="7" t="str">
        <f>(IF($E2799&lt;&gt;0,$M$2,IF($L2799&lt;&gt;0,$M$2,"")))</f>
        <v/>
      </c>
    </row>
    <row r="2675" spans="1:14" ht="19.5" hidden="1">
      <c r="A2675" s="23">
        <v>821</v>
      </c>
      <c r="B2675" s="236"/>
      <c r="C2675" s="237"/>
      <c r="D2675" s="124" t="s">
        <v>891</v>
      </c>
      <c r="E2675" s="238">
        <f>$E$15</f>
        <v>0</v>
      </c>
      <c r="F2675" s="414" t="str">
        <f>$F$15</f>
        <v>БЮДЖЕТ</v>
      </c>
      <c r="G2675" s="218"/>
      <c r="H2675" s="218"/>
      <c r="I2675" s="218"/>
      <c r="J2675" s="218"/>
      <c r="K2675" s="218"/>
      <c r="L2675" s="218"/>
      <c r="M2675" s="7" t="str">
        <f>(IF($E2799&lt;&gt;0,$M$2,IF($L2799&lt;&gt;0,$M$2,"")))</f>
        <v/>
      </c>
    </row>
    <row r="2676" spans="1:14" hidden="1">
      <c r="A2676" s="23">
        <v>822</v>
      </c>
      <c r="B2676" s="228"/>
      <c r="C2676" s="391"/>
      <c r="D2676" s="400"/>
      <c r="E2676" s="237"/>
      <c r="F2676" s="409"/>
      <c r="G2676" s="409"/>
      <c r="H2676" s="409"/>
      <c r="I2676" s="409"/>
      <c r="J2676" s="409"/>
      <c r="K2676" s="409"/>
      <c r="L2676" s="1377" t="s">
        <v>465</v>
      </c>
      <c r="M2676" s="7" t="str">
        <f>(IF($E2799&lt;&gt;0,$M$2,IF($L2799&lt;&gt;0,$M$2,"")))</f>
        <v/>
      </c>
    </row>
    <row r="2677" spans="1:14" ht="24.95" hidden="1" customHeight="1">
      <c r="A2677" s="23">
        <v>823</v>
      </c>
      <c r="B2677" s="247"/>
      <c r="C2677" s="248"/>
      <c r="D2677" s="249" t="s">
        <v>712</v>
      </c>
      <c r="E2677" s="1878" t="s">
        <v>2108</v>
      </c>
      <c r="F2677" s="1879"/>
      <c r="G2677" s="1879"/>
      <c r="H2677" s="1880"/>
      <c r="I2677" s="1881" t="s">
        <v>2109</v>
      </c>
      <c r="J2677" s="1882"/>
      <c r="K2677" s="1882"/>
      <c r="L2677" s="1883"/>
      <c r="M2677" s="7" t="str">
        <f>(IF($E2799&lt;&gt;0,$M$2,IF($L2799&lt;&gt;0,$M$2,"")))</f>
        <v/>
      </c>
    </row>
    <row r="2678" spans="1:14" ht="54.95" hidden="1" customHeight="1" thickBot="1">
      <c r="A2678" s="23">
        <v>825</v>
      </c>
      <c r="B2678" s="250" t="s">
        <v>62</v>
      </c>
      <c r="C2678" s="251" t="s">
        <v>466</v>
      </c>
      <c r="D2678" s="252" t="s">
        <v>713</v>
      </c>
      <c r="E2678" s="1403" t="str">
        <f>$E$20</f>
        <v>Уточнен план                Общо</v>
      </c>
      <c r="F2678" s="1407" t="str">
        <f>$F$20</f>
        <v>държавни дейности</v>
      </c>
      <c r="G2678" s="1408" t="str">
        <f>$G$20</f>
        <v>местни дейности</v>
      </c>
      <c r="H2678" s="1409" t="str">
        <f>$H$20</f>
        <v>дофинансиране</v>
      </c>
      <c r="I2678" s="253" t="str">
        <f>$I$20</f>
        <v>държавни дейности -ОТЧЕТ</v>
      </c>
      <c r="J2678" s="254" t="str">
        <f>$J$20</f>
        <v>местни дейности - ОТЧЕТ</v>
      </c>
      <c r="K2678" s="255" t="str">
        <f>$K$20</f>
        <v>дофинансиране - ОТЧЕТ</v>
      </c>
      <c r="L2678" s="1735" t="str">
        <f>$L$20</f>
        <v>ОТЧЕТ                                    ОБЩО</v>
      </c>
      <c r="M2678" s="7" t="str">
        <f>(IF($E2799&lt;&gt;0,$M$2,IF($L2799&lt;&gt;0,$M$2,"")))</f>
        <v/>
      </c>
    </row>
    <row r="2679" spans="1:14" ht="18.75" hidden="1">
      <c r="A2679" s="23"/>
      <c r="B2679" s="258"/>
      <c r="C2679" s="259"/>
      <c r="D2679" s="260" t="s">
        <v>743</v>
      </c>
      <c r="E2679" s="1455" t="str">
        <f>$E$21</f>
        <v>(1)</v>
      </c>
      <c r="F2679" s="143" t="str">
        <f>$F$21</f>
        <v>(2)</v>
      </c>
      <c r="G2679" s="144" t="str">
        <f>$G$21</f>
        <v>(3)</v>
      </c>
      <c r="H2679" s="145" t="str">
        <f>$H$21</f>
        <v>(4)</v>
      </c>
      <c r="I2679" s="261" t="str">
        <f>$I$21</f>
        <v>(5)</v>
      </c>
      <c r="J2679" s="262" t="str">
        <f>$J$21</f>
        <v>(6)</v>
      </c>
      <c r="K2679" s="263" t="str">
        <f>$K$21</f>
        <v>(7)</v>
      </c>
      <c r="L2679" s="264" t="str">
        <f>$L$21</f>
        <v>(8)</v>
      </c>
      <c r="M2679" s="7" t="str">
        <f>(IF($E2799&lt;&gt;0,$M$2,IF($L2799&lt;&gt;0,$M$2,"")))</f>
        <v/>
      </c>
    </row>
    <row r="2680" spans="1:14" hidden="1">
      <c r="A2680" s="23"/>
      <c r="B2680" s="1451"/>
      <c r="C2680" s="1598" t="e">
        <f>VLOOKUP(D2680,OP_LIST2,2,FALSE)</f>
        <v>#N/A</v>
      </c>
      <c r="D2680" s="1458"/>
      <c r="E2680" s="389"/>
      <c r="F2680" s="1441"/>
      <c r="G2680" s="1442"/>
      <c r="H2680" s="1443"/>
      <c r="I2680" s="1441"/>
      <c r="J2680" s="1442"/>
      <c r="K2680" s="1443"/>
      <c r="L2680" s="1440"/>
      <c r="M2680" s="7" t="str">
        <f>(IF($E2799&lt;&gt;0,$M$2,IF($L2799&lt;&gt;0,$M$2,"")))</f>
        <v/>
      </c>
    </row>
    <row r="2681" spans="1:14" hidden="1">
      <c r="A2681" s="23"/>
      <c r="B2681" s="1454"/>
      <c r="C2681" s="1459">
        <f>VLOOKUP(D2682,EBK_DEIN2,2,FALSE)</f>
        <v>4437</v>
      </c>
      <c r="D2681" s="1458" t="s">
        <v>792</v>
      </c>
      <c r="E2681" s="389"/>
      <c r="F2681" s="1444"/>
      <c r="G2681" s="1445"/>
      <c r="H2681" s="1446"/>
      <c r="I2681" s="1444"/>
      <c r="J2681" s="1445"/>
      <c r="K2681" s="1446"/>
      <c r="L2681" s="1440"/>
      <c r="M2681" s="7" t="str">
        <f>(IF($E2799&lt;&gt;0,$M$2,IF($L2799&lt;&gt;0,$M$2,"")))</f>
        <v/>
      </c>
    </row>
    <row r="2682" spans="1:14" hidden="1">
      <c r="A2682" s="23"/>
      <c r="B2682" s="1450"/>
      <c r="C2682" s="1587">
        <f>+C2681</f>
        <v>4437</v>
      </c>
      <c r="D2682" s="1452" t="s">
        <v>9</v>
      </c>
      <c r="E2682" s="389"/>
      <c r="F2682" s="1444"/>
      <c r="G2682" s="1445"/>
      <c r="H2682" s="1446"/>
      <c r="I2682" s="1444"/>
      <c r="J2682" s="1445"/>
      <c r="K2682" s="1446"/>
      <c r="L2682" s="1440"/>
      <c r="M2682" s="7" t="str">
        <f>(IF($E2799&lt;&gt;0,$M$2,IF($L2799&lt;&gt;0,$M$2,"")))</f>
        <v/>
      </c>
    </row>
    <row r="2683" spans="1:14" hidden="1">
      <c r="A2683" s="23"/>
      <c r="B2683" s="1456"/>
      <c r="C2683" s="1453"/>
      <c r="D2683" s="1457" t="s">
        <v>714</v>
      </c>
      <c r="E2683" s="389"/>
      <c r="F2683" s="1447"/>
      <c r="G2683" s="1448"/>
      <c r="H2683" s="1449"/>
      <c r="I2683" s="1447"/>
      <c r="J2683" s="1448"/>
      <c r="K2683" s="1449"/>
      <c r="L2683" s="1440"/>
      <c r="M2683" s="7" t="str">
        <f>(IF($E2799&lt;&gt;0,$M$2,IF($L2799&lt;&gt;0,$M$2,"")))</f>
        <v/>
      </c>
    </row>
    <row r="2684" spans="1:14" hidden="1">
      <c r="A2684" s="23"/>
      <c r="B2684" s="272">
        <v>100</v>
      </c>
      <c r="C2684" s="1884" t="s">
        <v>744</v>
      </c>
      <c r="D2684" s="1885"/>
      <c r="E2684" s="273">
        <f t="shared" ref="E2684:L2684" si="644">SUM(E2685:E2686)</f>
        <v>0</v>
      </c>
      <c r="F2684" s="274">
        <f t="shared" si="644"/>
        <v>0</v>
      </c>
      <c r="G2684" s="275">
        <f t="shared" si="644"/>
        <v>0</v>
      </c>
      <c r="H2684" s="276">
        <f>SUM(H2685:H2686)</f>
        <v>0</v>
      </c>
      <c r="I2684" s="274">
        <f t="shared" si="644"/>
        <v>0</v>
      </c>
      <c r="J2684" s="275">
        <f t="shared" si="644"/>
        <v>0</v>
      </c>
      <c r="K2684" s="276">
        <f t="shared" si="644"/>
        <v>0</v>
      </c>
      <c r="L2684" s="273">
        <f t="shared" si="644"/>
        <v>0</v>
      </c>
      <c r="M2684" s="12" t="str">
        <f>(IF($E2684&lt;&gt;0,$M$2,IF($L2684&lt;&gt;0,$M$2,"")))</f>
        <v/>
      </c>
      <c r="N2684" s="13"/>
    </row>
    <row r="2685" spans="1:14" hidden="1">
      <c r="A2685" s="23"/>
      <c r="B2685" s="278"/>
      <c r="C2685" s="279">
        <v>101</v>
      </c>
      <c r="D2685" s="280" t="s">
        <v>745</v>
      </c>
      <c r="E2685" s="281">
        <f>F2685+G2685+H2685</f>
        <v>0</v>
      </c>
      <c r="F2685" s="152"/>
      <c r="G2685" s="153"/>
      <c r="H2685" s="1418"/>
      <c r="I2685" s="152"/>
      <c r="J2685" s="153"/>
      <c r="K2685" s="1418"/>
      <c r="L2685" s="281">
        <f>I2685+J2685+K2685</f>
        <v>0</v>
      </c>
      <c r="M2685" s="12" t="str">
        <f t="shared" ref="M2685:M2751" si="645">(IF($E2685&lt;&gt;0,$M$2,IF($L2685&lt;&gt;0,$M$2,"")))</f>
        <v/>
      </c>
      <c r="N2685" s="13"/>
    </row>
    <row r="2686" spans="1:14" hidden="1">
      <c r="A2686" s="10"/>
      <c r="B2686" s="278"/>
      <c r="C2686" s="285">
        <v>102</v>
      </c>
      <c r="D2686" s="286" t="s">
        <v>746</v>
      </c>
      <c r="E2686" s="287">
        <f>F2686+G2686+H2686</f>
        <v>0</v>
      </c>
      <c r="F2686" s="173"/>
      <c r="G2686" s="174"/>
      <c r="H2686" s="1421"/>
      <c r="I2686" s="173"/>
      <c r="J2686" s="174"/>
      <c r="K2686" s="1421"/>
      <c r="L2686" s="287">
        <f>I2686+J2686+K2686</f>
        <v>0</v>
      </c>
      <c r="M2686" s="12" t="str">
        <f t="shared" si="645"/>
        <v/>
      </c>
      <c r="N2686" s="13"/>
    </row>
    <row r="2687" spans="1:14" hidden="1">
      <c r="A2687" s="10"/>
      <c r="B2687" s="272">
        <v>200</v>
      </c>
      <c r="C2687" s="1864" t="s">
        <v>747</v>
      </c>
      <c r="D2687" s="1865"/>
      <c r="E2687" s="273">
        <f t="shared" ref="E2687:L2687" si="646">SUM(E2688:E2692)</f>
        <v>0</v>
      </c>
      <c r="F2687" s="274">
        <f t="shared" si="646"/>
        <v>0</v>
      </c>
      <c r="G2687" s="275">
        <f t="shared" si="646"/>
        <v>0</v>
      </c>
      <c r="H2687" s="276">
        <f>SUM(H2688:H2692)</f>
        <v>0</v>
      </c>
      <c r="I2687" s="274">
        <f t="shared" si="646"/>
        <v>0</v>
      </c>
      <c r="J2687" s="275">
        <f t="shared" si="646"/>
        <v>0</v>
      </c>
      <c r="K2687" s="276">
        <f t="shared" si="646"/>
        <v>0</v>
      </c>
      <c r="L2687" s="273">
        <f t="shared" si="646"/>
        <v>0</v>
      </c>
      <c r="M2687" s="12" t="str">
        <f t="shared" si="645"/>
        <v/>
      </c>
      <c r="N2687" s="13"/>
    </row>
    <row r="2688" spans="1:14" hidden="1">
      <c r="A2688" s="10"/>
      <c r="B2688" s="291"/>
      <c r="C2688" s="279">
        <v>201</v>
      </c>
      <c r="D2688" s="280" t="s">
        <v>748</v>
      </c>
      <c r="E2688" s="281">
        <f>F2688+G2688+H2688</f>
        <v>0</v>
      </c>
      <c r="F2688" s="152"/>
      <c r="G2688" s="153"/>
      <c r="H2688" s="1418"/>
      <c r="I2688" s="152"/>
      <c r="J2688" s="153"/>
      <c r="K2688" s="1418"/>
      <c r="L2688" s="281">
        <f>I2688+J2688+K2688</f>
        <v>0</v>
      </c>
      <c r="M2688" s="12" t="str">
        <f t="shared" si="645"/>
        <v/>
      </c>
      <c r="N2688" s="13"/>
    </row>
    <row r="2689" spans="1:14" hidden="1">
      <c r="A2689" s="10"/>
      <c r="B2689" s="292"/>
      <c r="C2689" s="293">
        <v>202</v>
      </c>
      <c r="D2689" s="294" t="s">
        <v>749</v>
      </c>
      <c r="E2689" s="295">
        <f>F2689+G2689+H2689</f>
        <v>0</v>
      </c>
      <c r="F2689" s="158"/>
      <c r="G2689" s="159"/>
      <c r="H2689" s="1420"/>
      <c r="I2689" s="158"/>
      <c r="J2689" s="159"/>
      <c r="K2689" s="1420"/>
      <c r="L2689" s="295">
        <f>I2689+J2689+K2689</f>
        <v>0</v>
      </c>
      <c r="M2689" s="12" t="str">
        <f t="shared" si="645"/>
        <v/>
      </c>
      <c r="N2689" s="13"/>
    </row>
    <row r="2690" spans="1:14" ht="31.5" hidden="1">
      <c r="A2690" s="10"/>
      <c r="B2690" s="299"/>
      <c r="C2690" s="293">
        <v>205</v>
      </c>
      <c r="D2690" s="294" t="s">
        <v>595</v>
      </c>
      <c r="E2690" s="295">
        <f>F2690+G2690+H2690</f>
        <v>0</v>
      </c>
      <c r="F2690" s="158"/>
      <c r="G2690" s="159"/>
      <c r="H2690" s="1420"/>
      <c r="I2690" s="158"/>
      <c r="J2690" s="159"/>
      <c r="K2690" s="1420"/>
      <c r="L2690" s="295">
        <f>I2690+J2690+K2690</f>
        <v>0</v>
      </c>
      <c r="M2690" s="12" t="str">
        <f t="shared" si="645"/>
        <v/>
      </c>
      <c r="N2690" s="13"/>
    </row>
    <row r="2691" spans="1:14" hidden="1">
      <c r="A2691" s="10"/>
      <c r="B2691" s="299"/>
      <c r="C2691" s="293">
        <v>208</v>
      </c>
      <c r="D2691" s="300" t="s">
        <v>596</v>
      </c>
      <c r="E2691" s="295">
        <f>F2691+G2691+H2691</f>
        <v>0</v>
      </c>
      <c r="F2691" s="158"/>
      <c r="G2691" s="159"/>
      <c r="H2691" s="1420"/>
      <c r="I2691" s="158"/>
      <c r="J2691" s="159"/>
      <c r="K2691" s="1420"/>
      <c r="L2691" s="295">
        <f>I2691+J2691+K2691</f>
        <v>0</v>
      </c>
      <c r="M2691" s="12" t="str">
        <f t="shared" si="645"/>
        <v/>
      </c>
      <c r="N2691" s="13"/>
    </row>
    <row r="2692" spans="1:14" hidden="1">
      <c r="A2692" s="10"/>
      <c r="B2692" s="291"/>
      <c r="C2692" s="285">
        <v>209</v>
      </c>
      <c r="D2692" s="301" t="s">
        <v>597</v>
      </c>
      <c r="E2692" s="287">
        <f>F2692+G2692+H2692</f>
        <v>0</v>
      </c>
      <c r="F2692" s="173"/>
      <c r="G2692" s="174"/>
      <c r="H2692" s="1421"/>
      <c r="I2692" s="173"/>
      <c r="J2692" s="174"/>
      <c r="K2692" s="1421"/>
      <c r="L2692" s="287">
        <f>I2692+J2692+K2692</f>
        <v>0</v>
      </c>
      <c r="M2692" s="12" t="str">
        <f t="shared" si="645"/>
        <v/>
      </c>
      <c r="N2692" s="13"/>
    </row>
    <row r="2693" spans="1:14" hidden="1">
      <c r="A2693" s="10"/>
      <c r="B2693" s="272">
        <v>500</v>
      </c>
      <c r="C2693" s="1866" t="s">
        <v>193</v>
      </c>
      <c r="D2693" s="1867"/>
      <c r="E2693" s="273">
        <f t="shared" ref="E2693:L2693" si="647">SUM(E2694:E2700)</f>
        <v>0</v>
      </c>
      <c r="F2693" s="274">
        <f t="shared" si="647"/>
        <v>0</v>
      </c>
      <c r="G2693" s="275">
        <f t="shared" si="647"/>
        <v>0</v>
      </c>
      <c r="H2693" s="276">
        <f>SUM(H2694:H2700)</f>
        <v>0</v>
      </c>
      <c r="I2693" s="274">
        <f t="shared" si="647"/>
        <v>0</v>
      </c>
      <c r="J2693" s="275">
        <f t="shared" si="647"/>
        <v>0</v>
      </c>
      <c r="K2693" s="276">
        <f t="shared" si="647"/>
        <v>0</v>
      </c>
      <c r="L2693" s="273">
        <f t="shared" si="647"/>
        <v>0</v>
      </c>
      <c r="M2693" s="12" t="str">
        <f t="shared" si="645"/>
        <v/>
      </c>
      <c r="N2693" s="13"/>
    </row>
    <row r="2694" spans="1:14" ht="18" hidden="1" customHeight="1">
      <c r="A2694" s="10"/>
      <c r="B2694" s="291"/>
      <c r="C2694" s="302">
        <v>551</v>
      </c>
      <c r="D2694" s="303" t="s">
        <v>194</v>
      </c>
      <c r="E2694" s="281">
        <f t="shared" ref="E2694:E2701" si="648">F2694+G2694+H2694</f>
        <v>0</v>
      </c>
      <c r="F2694" s="152"/>
      <c r="G2694" s="153"/>
      <c r="H2694" s="1418"/>
      <c r="I2694" s="152"/>
      <c r="J2694" s="153"/>
      <c r="K2694" s="1418"/>
      <c r="L2694" s="281">
        <f t="shared" ref="L2694:L2701" si="649">I2694+J2694+K2694</f>
        <v>0</v>
      </c>
      <c r="M2694" s="12" t="str">
        <f t="shared" si="645"/>
        <v/>
      </c>
      <c r="N2694" s="13"/>
    </row>
    <row r="2695" spans="1:14" hidden="1">
      <c r="A2695" s="10"/>
      <c r="B2695" s="291"/>
      <c r="C2695" s="304">
        <v>552</v>
      </c>
      <c r="D2695" s="305" t="s">
        <v>909</v>
      </c>
      <c r="E2695" s="295">
        <f t="shared" si="648"/>
        <v>0</v>
      </c>
      <c r="F2695" s="158"/>
      <c r="G2695" s="159"/>
      <c r="H2695" s="1420"/>
      <c r="I2695" s="158"/>
      <c r="J2695" s="159"/>
      <c r="K2695" s="1420"/>
      <c r="L2695" s="295">
        <f t="shared" si="649"/>
        <v>0</v>
      </c>
      <c r="M2695" s="12" t="str">
        <f t="shared" si="645"/>
        <v/>
      </c>
      <c r="N2695" s="13"/>
    </row>
    <row r="2696" spans="1:14" hidden="1">
      <c r="A2696" s="10"/>
      <c r="B2696" s="306"/>
      <c r="C2696" s="304">
        <v>558</v>
      </c>
      <c r="D2696" s="307" t="s">
        <v>871</v>
      </c>
      <c r="E2696" s="295">
        <f>F2696+G2696+H2696</f>
        <v>0</v>
      </c>
      <c r="F2696" s="488">
        <v>0</v>
      </c>
      <c r="G2696" s="489">
        <v>0</v>
      </c>
      <c r="H2696" s="160">
        <v>0</v>
      </c>
      <c r="I2696" s="488">
        <v>0</v>
      </c>
      <c r="J2696" s="489">
        <v>0</v>
      </c>
      <c r="K2696" s="160">
        <v>0</v>
      </c>
      <c r="L2696" s="295">
        <f>I2696+J2696+K2696</f>
        <v>0</v>
      </c>
      <c r="M2696" s="12" t="str">
        <f t="shared" si="645"/>
        <v/>
      </c>
      <c r="N2696" s="13"/>
    </row>
    <row r="2697" spans="1:14" hidden="1">
      <c r="A2697" s="10"/>
      <c r="B2697" s="306"/>
      <c r="C2697" s="304">
        <v>560</v>
      </c>
      <c r="D2697" s="307" t="s">
        <v>195</v>
      </c>
      <c r="E2697" s="295">
        <f t="shared" si="648"/>
        <v>0</v>
      </c>
      <c r="F2697" s="158"/>
      <c r="G2697" s="159"/>
      <c r="H2697" s="1420"/>
      <c r="I2697" s="158"/>
      <c r="J2697" s="159"/>
      <c r="K2697" s="1420"/>
      <c r="L2697" s="295">
        <f t="shared" si="649"/>
        <v>0</v>
      </c>
      <c r="M2697" s="12" t="str">
        <f t="shared" si="645"/>
        <v/>
      </c>
      <c r="N2697" s="13"/>
    </row>
    <row r="2698" spans="1:14" hidden="1">
      <c r="A2698" s="10"/>
      <c r="B2698" s="306"/>
      <c r="C2698" s="304">
        <v>580</v>
      </c>
      <c r="D2698" s="305" t="s">
        <v>196</v>
      </c>
      <c r="E2698" s="295">
        <f t="shared" si="648"/>
        <v>0</v>
      </c>
      <c r="F2698" s="158"/>
      <c r="G2698" s="159"/>
      <c r="H2698" s="1420"/>
      <c r="I2698" s="158"/>
      <c r="J2698" s="159"/>
      <c r="K2698" s="1420"/>
      <c r="L2698" s="295">
        <f t="shared" si="649"/>
        <v>0</v>
      </c>
      <c r="M2698" s="12" t="str">
        <f t="shared" si="645"/>
        <v/>
      </c>
      <c r="N2698" s="13"/>
    </row>
    <row r="2699" spans="1:14" hidden="1">
      <c r="A2699" s="10"/>
      <c r="B2699" s="291"/>
      <c r="C2699" s="304">
        <v>588</v>
      </c>
      <c r="D2699" s="305" t="s">
        <v>873</v>
      </c>
      <c r="E2699" s="295">
        <f>F2699+G2699+H2699</f>
        <v>0</v>
      </c>
      <c r="F2699" s="488">
        <v>0</v>
      </c>
      <c r="G2699" s="489">
        <v>0</v>
      </c>
      <c r="H2699" s="160">
        <v>0</v>
      </c>
      <c r="I2699" s="488">
        <v>0</v>
      </c>
      <c r="J2699" s="489">
        <v>0</v>
      </c>
      <c r="K2699" s="160">
        <v>0</v>
      </c>
      <c r="L2699" s="295">
        <f>I2699+J2699+K2699</f>
        <v>0</v>
      </c>
      <c r="M2699" s="12" t="str">
        <f t="shared" si="645"/>
        <v/>
      </c>
      <c r="N2699" s="13"/>
    </row>
    <row r="2700" spans="1:14" ht="31.5" hidden="1">
      <c r="A2700" s="10"/>
      <c r="B2700" s="291"/>
      <c r="C2700" s="308">
        <v>590</v>
      </c>
      <c r="D2700" s="309" t="s">
        <v>197</v>
      </c>
      <c r="E2700" s="287">
        <f t="shared" si="648"/>
        <v>0</v>
      </c>
      <c r="F2700" s="173"/>
      <c r="G2700" s="174"/>
      <c r="H2700" s="1421"/>
      <c r="I2700" s="173"/>
      <c r="J2700" s="174"/>
      <c r="K2700" s="1421"/>
      <c r="L2700" s="287">
        <f t="shared" si="649"/>
        <v>0</v>
      </c>
      <c r="M2700" s="12" t="str">
        <f t="shared" si="645"/>
        <v/>
      </c>
      <c r="N2700" s="13"/>
    </row>
    <row r="2701" spans="1:14" hidden="1">
      <c r="A2701" s="22">
        <v>5</v>
      </c>
      <c r="B2701" s="272">
        <v>800</v>
      </c>
      <c r="C2701" s="1868" t="s">
        <v>198</v>
      </c>
      <c r="D2701" s="1869"/>
      <c r="E2701" s="310">
        <f t="shared" si="648"/>
        <v>0</v>
      </c>
      <c r="F2701" s="1422"/>
      <c r="G2701" s="1423"/>
      <c r="H2701" s="1424"/>
      <c r="I2701" s="1422"/>
      <c r="J2701" s="1423"/>
      <c r="K2701" s="1424"/>
      <c r="L2701" s="310">
        <f t="shared" si="649"/>
        <v>0</v>
      </c>
      <c r="M2701" s="12" t="str">
        <f t="shared" si="645"/>
        <v/>
      </c>
      <c r="N2701" s="13"/>
    </row>
    <row r="2702" spans="1:14" hidden="1">
      <c r="A2702" s="23">
        <v>10</v>
      </c>
      <c r="B2702" s="272">
        <v>1000</v>
      </c>
      <c r="C2702" s="1864" t="s">
        <v>199</v>
      </c>
      <c r="D2702" s="1865"/>
      <c r="E2702" s="310">
        <f t="shared" ref="E2702:L2702" si="650">SUM(E2703:E2719)</f>
        <v>0</v>
      </c>
      <c r="F2702" s="274">
        <f t="shared" si="650"/>
        <v>0</v>
      </c>
      <c r="G2702" s="275">
        <f t="shared" si="650"/>
        <v>0</v>
      </c>
      <c r="H2702" s="276">
        <f>SUM(H2703:H2719)</f>
        <v>0</v>
      </c>
      <c r="I2702" s="274">
        <f t="shared" si="650"/>
        <v>0</v>
      </c>
      <c r="J2702" s="275">
        <f t="shared" si="650"/>
        <v>0</v>
      </c>
      <c r="K2702" s="276">
        <f t="shared" si="650"/>
        <v>0</v>
      </c>
      <c r="L2702" s="310">
        <f t="shared" si="650"/>
        <v>0</v>
      </c>
      <c r="M2702" s="12" t="str">
        <f t="shared" si="645"/>
        <v/>
      </c>
      <c r="N2702" s="13"/>
    </row>
    <row r="2703" spans="1:14" hidden="1">
      <c r="A2703" s="23">
        <v>15</v>
      </c>
      <c r="B2703" s="292"/>
      <c r="C2703" s="279">
        <v>1011</v>
      </c>
      <c r="D2703" s="311" t="s">
        <v>200</v>
      </c>
      <c r="E2703" s="281">
        <f t="shared" ref="E2703:E2719" si="651">F2703+G2703+H2703</f>
        <v>0</v>
      </c>
      <c r="F2703" s="152"/>
      <c r="G2703" s="153"/>
      <c r="H2703" s="1418"/>
      <c r="I2703" s="152"/>
      <c r="J2703" s="153"/>
      <c r="K2703" s="1418"/>
      <c r="L2703" s="281">
        <f t="shared" ref="L2703:L2719" si="652">I2703+J2703+K2703</f>
        <v>0</v>
      </c>
      <c r="M2703" s="12" t="str">
        <f t="shared" si="645"/>
        <v/>
      </c>
      <c r="N2703" s="13"/>
    </row>
    <row r="2704" spans="1:14" hidden="1">
      <c r="A2704" s="22">
        <v>35</v>
      </c>
      <c r="B2704" s="292"/>
      <c r="C2704" s="293">
        <v>1012</v>
      </c>
      <c r="D2704" s="294" t="s">
        <v>201</v>
      </c>
      <c r="E2704" s="295">
        <f t="shared" si="651"/>
        <v>0</v>
      </c>
      <c r="F2704" s="158"/>
      <c r="G2704" s="159"/>
      <c r="H2704" s="1420"/>
      <c r="I2704" s="158"/>
      <c r="J2704" s="159"/>
      <c r="K2704" s="1420"/>
      <c r="L2704" s="295">
        <f t="shared" si="652"/>
        <v>0</v>
      </c>
      <c r="M2704" s="12" t="str">
        <f t="shared" si="645"/>
        <v/>
      </c>
      <c r="N2704" s="13"/>
    </row>
    <row r="2705" spans="1:14" hidden="1">
      <c r="A2705" s="23">
        <v>40</v>
      </c>
      <c r="B2705" s="292"/>
      <c r="C2705" s="293">
        <v>1013</v>
      </c>
      <c r="D2705" s="294" t="s">
        <v>202</v>
      </c>
      <c r="E2705" s="295">
        <f t="shared" si="651"/>
        <v>0</v>
      </c>
      <c r="F2705" s="158"/>
      <c r="G2705" s="159"/>
      <c r="H2705" s="1420"/>
      <c r="I2705" s="158"/>
      <c r="J2705" s="159"/>
      <c r="K2705" s="1420"/>
      <c r="L2705" s="295">
        <f t="shared" si="652"/>
        <v>0</v>
      </c>
      <c r="M2705" s="12" t="str">
        <f t="shared" si="645"/>
        <v/>
      </c>
      <c r="N2705" s="13"/>
    </row>
    <row r="2706" spans="1:14" hidden="1">
      <c r="A2706" s="23">
        <v>45</v>
      </c>
      <c r="B2706" s="292"/>
      <c r="C2706" s="293">
        <v>1014</v>
      </c>
      <c r="D2706" s="294" t="s">
        <v>203</v>
      </c>
      <c r="E2706" s="295">
        <f t="shared" si="651"/>
        <v>0</v>
      </c>
      <c r="F2706" s="158"/>
      <c r="G2706" s="159"/>
      <c r="H2706" s="1420"/>
      <c r="I2706" s="158"/>
      <c r="J2706" s="159"/>
      <c r="K2706" s="1420"/>
      <c r="L2706" s="295">
        <f t="shared" si="652"/>
        <v>0</v>
      </c>
      <c r="M2706" s="12" t="str">
        <f t="shared" si="645"/>
        <v/>
      </c>
      <c r="N2706" s="13"/>
    </row>
    <row r="2707" spans="1:14" hidden="1">
      <c r="A2707" s="23">
        <v>50</v>
      </c>
      <c r="B2707" s="292"/>
      <c r="C2707" s="293">
        <v>1015</v>
      </c>
      <c r="D2707" s="294" t="s">
        <v>204</v>
      </c>
      <c r="E2707" s="295">
        <f t="shared" si="651"/>
        <v>0</v>
      </c>
      <c r="F2707" s="158"/>
      <c r="G2707" s="159"/>
      <c r="H2707" s="1420"/>
      <c r="I2707" s="158"/>
      <c r="J2707" s="159"/>
      <c r="K2707" s="1420"/>
      <c r="L2707" s="295">
        <f t="shared" si="652"/>
        <v>0</v>
      </c>
      <c r="M2707" s="12" t="str">
        <f t="shared" si="645"/>
        <v/>
      </c>
      <c r="N2707" s="13"/>
    </row>
    <row r="2708" spans="1:14" hidden="1">
      <c r="A2708" s="23">
        <v>55</v>
      </c>
      <c r="B2708" s="292"/>
      <c r="C2708" s="312">
        <v>1016</v>
      </c>
      <c r="D2708" s="313" t="s">
        <v>205</v>
      </c>
      <c r="E2708" s="314">
        <f t="shared" si="651"/>
        <v>0</v>
      </c>
      <c r="F2708" s="164"/>
      <c r="G2708" s="165"/>
      <c r="H2708" s="1419"/>
      <c r="I2708" s="164"/>
      <c r="J2708" s="165"/>
      <c r="K2708" s="1419"/>
      <c r="L2708" s="314">
        <f t="shared" si="652"/>
        <v>0</v>
      </c>
      <c r="M2708" s="12" t="str">
        <f t="shared" si="645"/>
        <v/>
      </c>
      <c r="N2708" s="13"/>
    </row>
    <row r="2709" spans="1:14" hidden="1">
      <c r="A2709" s="23">
        <v>60</v>
      </c>
      <c r="B2709" s="278"/>
      <c r="C2709" s="318">
        <v>1020</v>
      </c>
      <c r="D2709" s="319" t="s">
        <v>206</v>
      </c>
      <c r="E2709" s="320">
        <f t="shared" si="651"/>
        <v>0</v>
      </c>
      <c r="F2709" s="454"/>
      <c r="G2709" s="455"/>
      <c r="H2709" s="1428"/>
      <c r="I2709" s="454"/>
      <c r="J2709" s="455"/>
      <c r="K2709" s="1428"/>
      <c r="L2709" s="320">
        <f t="shared" si="652"/>
        <v>0</v>
      </c>
      <c r="M2709" s="12" t="str">
        <f t="shared" si="645"/>
        <v/>
      </c>
      <c r="N2709" s="13"/>
    </row>
    <row r="2710" spans="1:14" hidden="1">
      <c r="A2710" s="22">
        <v>65</v>
      </c>
      <c r="B2710" s="292"/>
      <c r="C2710" s="324">
        <v>1030</v>
      </c>
      <c r="D2710" s="325" t="s">
        <v>207</v>
      </c>
      <c r="E2710" s="326">
        <f t="shared" si="651"/>
        <v>0</v>
      </c>
      <c r="F2710" s="449"/>
      <c r="G2710" s="450"/>
      <c r="H2710" s="1425"/>
      <c r="I2710" s="449"/>
      <c r="J2710" s="450"/>
      <c r="K2710" s="1425"/>
      <c r="L2710" s="326">
        <f t="shared" si="652"/>
        <v>0</v>
      </c>
      <c r="M2710" s="12" t="str">
        <f t="shared" si="645"/>
        <v/>
      </c>
      <c r="N2710" s="13"/>
    </row>
    <row r="2711" spans="1:14" hidden="1">
      <c r="A2711" s="23">
        <v>70</v>
      </c>
      <c r="B2711" s="292"/>
      <c r="C2711" s="318">
        <v>1051</v>
      </c>
      <c r="D2711" s="331" t="s">
        <v>208</v>
      </c>
      <c r="E2711" s="320">
        <f t="shared" si="651"/>
        <v>0</v>
      </c>
      <c r="F2711" s="454"/>
      <c r="G2711" s="455"/>
      <c r="H2711" s="1428"/>
      <c r="I2711" s="454"/>
      <c r="J2711" s="455"/>
      <c r="K2711" s="1428"/>
      <c r="L2711" s="320">
        <f t="shared" si="652"/>
        <v>0</v>
      </c>
      <c r="M2711" s="12" t="str">
        <f t="shared" si="645"/>
        <v/>
      </c>
      <c r="N2711" s="13"/>
    </row>
    <row r="2712" spans="1:14" hidden="1">
      <c r="A2712" s="23">
        <v>75</v>
      </c>
      <c r="B2712" s="292"/>
      <c r="C2712" s="293">
        <v>1052</v>
      </c>
      <c r="D2712" s="294" t="s">
        <v>209</v>
      </c>
      <c r="E2712" s="295">
        <f t="shared" si="651"/>
        <v>0</v>
      </c>
      <c r="F2712" s="158"/>
      <c r="G2712" s="159"/>
      <c r="H2712" s="1420"/>
      <c r="I2712" s="158"/>
      <c r="J2712" s="159"/>
      <c r="K2712" s="1420"/>
      <c r="L2712" s="295">
        <f t="shared" si="652"/>
        <v>0</v>
      </c>
      <c r="M2712" s="12" t="str">
        <f t="shared" si="645"/>
        <v/>
      </c>
      <c r="N2712" s="13"/>
    </row>
    <row r="2713" spans="1:14" hidden="1">
      <c r="A2713" s="23">
        <v>80</v>
      </c>
      <c r="B2713" s="292"/>
      <c r="C2713" s="324">
        <v>1053</v>
      </c>
      <c r="D2713" s="325" t="s">
        <v>874</v>
      </c>
      <c r="E2713" s="326">
        <f t="shared" si="651"/>
        <v>0</v>
      </c>
      <c r="F2713" s="449"/>
      <c r="G2713" s="450"/>
      <c r="H2713" s="1425"/>
      <c r="I2713" s="449"/>
      <c r="J2713" s="450"/>
      <c r="K2713" s="1425"/>
      <c r="L2713" s="326">
        <f t="shared" si="652"/>
        <v>0</v>
      </c>
      <c r="M2713" s="12" t="str">
        <f t="shared" si="645"/>
        <v/>
      </c>
      <c r="N2713" s="13"/>
    </row>
    <row r="2714" spans="1:14" hidden="1">
      <c r="A2714" s="23">
        <v>80</v>
      </c>
      <c r="B2714" s="292"/>
      <c r="C2714" s="318">
        <v>1062</v>
      </c>
      <c r="D2714" s="319" t="s">
        <v>210</v>
      </c>
      <c r="E2714" s="320">
        <f t="shared" si="651"/>
        <v>0</v>
      </c>
      <c r="F2714" s="454"/>
      <c r="G2714" s="455"/>
      <c r="H2714" s="1428"/>
      <c r="I2714" s="454"/>
      <c r="J2714" s="455"/>
      <c r="K2714" s="1428"/>
      <c r="L2714" s="320">
        <f t="shared" si="652"/>
        <v>0</v>
      </c>
      <c r="M2714" s="12" t="str">
        <f t="shared" si="645"/>
        <v/>
      </c>
      <c r="N2714" s="13"/>
    </row>
    <row r="2715" spans="1:14" hidden="1">
      <c r="A2715" s="23">
        <v>85</v>
      </c>
      <c r="B2715" s="292"/>
      <c r="C2715" s="324">
        <v>1063</v>
      </c>
      <c r="D2715" s="332" t="s">
        <v>801</v>
      </c>
      <c r="E2715" s="326">
        <f t="shared" si="651"/>
        <v>0</v>
      </c>
      <c r="F2715" s="449"/>
      <c r="G2715" s="450"/>
      <c r="H2715" s="1425"/>
      <c r="I2715" s="449"/>
      <c r="J2715" s="450"/>
      <c r="K2715" s="1425"/>
      <c r="L2715" s="326">
        <f t="shared" si="652"/>
        <v>0</v>
      </c>
      <c r="M2715" s="12" t="str">
        <f t="shared" si="645"/>
        <v/>
      </c>
      <c r="N2715" s="13"/>
    </row>
    <row r="2716" spans="1:14" hidden="1">
      <c r="A2716" s="23">
        <v>90</v>
      </c>
      <c r="B2716" s="292"/>
      <c r="C2716" s="333">
        <v>1069</v>
      </c>
      <c r="D2716" s="334" t="s">
        <v>211</v>
      </c>
      <c r="E2716" s="335">
        <f t="shared" si="651"/>
        <v>0</v>
      </c>
      <c r="F2716" s="600"/>
      <c r="G2716" s="601"/>
      <c r="H2716" s="1427"/>
      <c r="I2716" s="600"/>
      <c r="J2716" s="601"/>
      <c r="K2716" s="1427"/>
      <c r="L2716" s="335">
        <f t="shared" si="652"/>
        <v>0</v>
      </c>
      <c r="M2716" s="12" t="str">
        <f t="shared" si="645"/>
        <v/>
      </c>
      <c r="N2716" s="13"/>
    </row>
    <row r="2717" spans="1:14" hidden="1">
      <c r="A2717" s="23">
        <v>90</v>
      </c>
      <c r="B2717" s="278"/>
      <c r="C2717" s="318">
        <v>1091</v>
      </c>
      <c r="D2717" s="331" t="s">
        <v>910</v>
      </c>
      <c r="E2717" s="320">
        <f t="shared" si="651"/>
        <v>0</v>
      </c>
      <c r="F2717" s="454"/>
      <c r="G2717" s="455"/>
      <c r="H2717" s="1428"/>
      <c r="I2717" s="454"/>
      <c r="J2717" s="455"/>
      <c r="K2717" s="1428"/>
      <c r="L2717" s="320">
        <f t="shared" si="652"/>
        <v>0</v>
      </c>
      <c r="M2717" s="12" t="str">
        <f t="shared" si="645"/>
        <v/>
      </c>
      <c r="N2717" s="13"/>
    </row>
    <row r="2718" spans="1:14" hidden="1">
      <c r="A2718" s="22">
        <v>115</v>
      </c>
      <c r="B2718" s="292"/>
      <c r="C2718" s="293">
        <v>1092</v>
      </c>
      <c r="D2718" s="294" t="s">
        <v>305</v>
      </c>
      <c r="E2718" s="295">
        <f t="shared" si="651"/>
        <v>0</v>
      </c>
      <c r="F2718" s="158"/>
      <c r="G2718" s="159"/>
      <c r="H2718" s="1420"/>
      <c r="I2718" s="158"/>
      <c r="J2718" s="159"/>
      <c r="K2718" s="1420"/>
      <c r="L2718" s="295">
        <f t="shared" si="652"/>
        <v>0</v>
      </c>
      <c r="M2718" s="12" t="str">
        <f t="shared" si="645"/>
        <v/>
      </c>
      <c r="N2718" s="13"/>
    </row>
    <row r="2719" spans="1:14" hidden="1">
      <c r="A2719" s="22">
        <v>125</v>
      </c>
      <c r="B2719" s="292"/>
      <c r="C2719" s="285">
        <v>1098</v>
      </c>
      <c r="D2719" s="339" t="s">
        <v>212</v>
      </c>
      <c r="E2719" s="287">
        <f t="shared" si="651"/>
        <v>0</v>
      </c>
      <c r="F2719" s="173"/>
      <c r="G2719" s="174"/>
      <c r="H2719" s="1421"/>
      <c r="I2719" s="173"/>
      <c r="J2719" s="174"/>
      <c r="K2719" s="1421"/>
      <c r="L2719" s="287">
        <f t="shared" si="652"/>
        <v>0</v>
      </c>
      <c r="M2719" s="12" t="str">
        <f t="shared" si="645"/>
        <v/>
      </c>
      <c r="N2719" s="13"/>
    </row>
    <row r="2720" spans="1:14" hidden="1">
      <c r="A2720" s="23">
        <v>130</v>
      </c>
      <c r="B2720" s="272">
        <v>1900</v>
      </c>
      <c r="C2720" s="1856" t="s">
        <v>272</v>
      </c>
      <c r="D2720" s="1857"/>
      <c r="E2720" s="310">
        <f t="shared" ref="E2720:L2720" si="653">SUM(E2721:E2723)</f>
        <v>0</v>
      </c>
      <c r="F2720" s="274">
        <f t="shared" si="653"/>
        <v>0</v>
      </c>
      <c r="G2720" s="275">
        <f t="shared" si="653"/>
        <v>0</v>
      </c>
      <c r="H2720" s="276">
        <f>SUM(H2721:H2723)</f>
        <v>0</v>
      </c>
      <c r="I2720" s="274">
        <f t="shared" si="653"/>
        <v>0</v>
      </c>
      <c r="J2720" s="275">
        <f t="shared" si="653"/>
        <v>0</v>
      </c>
      <c r="K2720" s="276">
        <f t="shared" si="653"/>
        <v>0</v>
      </c>
      <c r="L2720" s="310">
        <f t="shared" si="653"/>
        <v>0</v>
      </c>
      <c r="M2720" s="12" t="str">
        <f t="shared" si="645"/>
        <v/>
      </c>
      <c r="N2720" s="13"/>
    </row>
    <row r="2721" spans="1:14" hidden="1">
      <c r="A2721" s="23">
        <v>135</v>
      </c>
      <c r="B2721" s="292"/>
      <c r="C2721" s="279">
        <v>1901</v>
      </c>
      <c r="D2721" s="340" t="s">
        <v>911</v>
      </c>
      <c r="E2721" s="281">
        <f>F2721+G2721+H2721</f>
        <v>0</v>
      </c>
      <c r="F2721" s="152"/>
      <c r="G2721" s="153"/>
      <c r="H2721" s="1418"/>
      <c r="I2721" s="152"/>
      <c r="J2721" s="153"/>
      <c r="K2721" s="1418"/>
      <c r="L2721" s="281">
        <f>I2721+J2721+K2721</f>
        <v>0</v>
      </c>
      <c r="M2721" s="12" t="str">
        <f t="shared" si="645"/>
        <v/>
      </c>
      <c r="N2721" s="13"/>
    </row>
    <row r="2722" spans="1:14" hidden="1">
      <c r="A2722" s="23">
        <v>140</v>
      </c>
      <c r="B2722" s="341"/>
      <c r="C2722" s="293">
        <v>1981</v>
      </c>
      <c r="D2722" s="342" t="s">
        <v>912</v>
      </c>
      <c r="E2722" s="295">
        <f>F2722+G2722+H2722</f>
        <v>0</v>
      </c>
      <c r="F2722" s="158"/>
      <c r="G2722" s="159"/>
      <c r="H2722" s="1420"/>
      <c r="I2722" s="158"/>
      <c r="J2722" s="159"/>
      <c r="K2722" s="1420"/>
      <c r="L2722" s="295">
        <f>I2722+J2722+K2722</f>
        <v>0</v>
      </c>
      <c r="M2722" s="12" t="str">
        <f t="shared" si="645"/>
        <v/>
      </c>
      <c r="N2722" s="13"/>
    </row>
    <row r="2723" spans="1:14" hidden="1">
      <c r="A2723" s="23">
        <v>145</v>
      </c>
      <c r="B2723" s="292"/>
      <c r="C2723" s="285">
        <v>1991</v>
      </c>
      <c r="D2723" s="343" t="s">
        <v>913</v>
      </c>
      <c r="E2723" s="287">
        <f>F2723+G2723+H2723</f>
        <v>0</v>
      </c>
      <c r="F2723" s="173"/>
      <c r="G2723" s="174"/>
      <c r="H2723" s="1421"/>
      <c r="I2723" s="173"/>
      <c r="J2723" s="174"/>
      <c r="K2723" s="1421"/>
      <c r="L2723" s="287">
        <f>I2723+J2723+K2723</f>
        <v>0</v>
      </c>
      <c r="M2723" s="12" t="str">
        <f t="shared" si="645"/>
        <v/>
      </c>
      <c r="N2723" s="13"/>
    </row>
    <row r="2724" spans="1:14" hidden="1">
      <c r="A2724" s="23">
        <v>150</v>
      </c>
      <c r="B2724" s="272">
        <v>2100</v>
      </c>
      <c r="C2724" s="1856" t="s">
        <v>722</v>
      </c>
      <c r="D2724" s="1857"/>
      <c r="E2724" s="310">
        <f t="shared" ref="E2724:L2724" si="654">SUM(E2725:E2729)</f>
        <v>0</v>
      </c>
      <c r="F2724" s="274">
        <f t="shared" si="654"/>
        <v>0</v>
      </c>
      <c r="G2724" s="275">
        <f t="shared" si="654"/>
        <v>0</v>
      </c>
      <c r="H2724" s="276">
        <f>SUM(H2725:H2729)</f>
        <v>0</v>
      </c>
      <c r="I2724" s="274">
        <f t="shared" si="654"/>
        <v>0</v>
      </c>
      <c r="J2724" s="275">
        <f t="shared" si="654"/>
        <v>0</v>
      </c>
      <c r="K2724" s="276">
        <f t="shared" si="654"/>
        <v>0</v>
      </c>
      <c r="L2724" s="310">
        <f t="shared" si="654"/>
        <v>0</v>
      </c>
      <c r="M2724" s="12" t="str">
        <f t="shared" si="645"/>
        <v/>
      </c>
      <c r="N2724" s="13"/>
    </row>
    <row r="2725" spans="1:14" hidden="1">
      <c r="A2725" s="23">
        <v>155</v>
      </c>
      <c r="B2725" s="292"/>
      <c r="C2725" s="279">
        <v>2110</v>
      </c>
      <c r="D2725" s="344" t="s">
        <v>213</v>
      </c>
      <c r="E2725" s="281">
        <f>F2725+G2725+H2725</f>
        <v>0</v>
      </c>
      <c r="F2725" s="152"/>
      <c r="G2725" s="153"/>
      <c r="H2725" s="1418"/>
      <c r="I2725" s="152"/>
      <c r="J2725" s="153"/>
      <c r="K2725" s="1418"/>
      <c r="L2725" s="281">
        <f>I2725+J2725+K2725</f>
        <v>0</v>
      </c>
      <c r="M2725" s="12" t="str">
        <f t="shared" si="645"/>
        <v/>
      </c>
      <c r="N2725" s="13"/>
    </row>
    <row r="2726" spans="1:14" hidden="1">
      <c r="A2726" s="23">
        <v>160</v>
      </c>
      <c r="B2726" s="341"/>
      <c r="C2726" s="293">
        <v>2120</v>
      </c>
      <c r="D2726" s="300" t="s">
        <v>214</v>
      </c>
      <c r="E2726" s="295">
        <f>F2726+G2726+H2726</f>
        <v>0</v>
      </c>
      <c r="F2726" s="158"/>
      <c r="G2726" s="159"/>
      <c r="H2726" s="1420"/>
      <c r="I2726" s="158"/>
      <c r="J2726" s="159"/>
      <c r="K2726" s="1420"/>
      <c r="L2726" s="295">
        <f>I2726+J2726+K2726</f>
        <v>0</v>
      </c>
      <c r="M2726" s="12" t="str">
        <f t="shared" si="645"/>
        <v/>
      </c>
      <c r="N2726" s="13"/>
    </row>
    <row r="2727" spans="1:14" hidden="1">
      <c r="A2727" s="23">
        <v>165</v>
      </c>
      <c r="B2727" s="341"/>
      <c r="C2727" s="293">
        <v>2125</v>
      </c>
      <c r="D2727" s="300" t="s">
        <v>215</v>
      </c>
      <c r="E2727" s="295">
        <f>F2727+G2727+H2727</f>
        <v>0</v>
      </c>
      <c r="F2727" s="488">
        <v>0</v>
      </c>
      <c r="G2727" s="489">
        <v>0</v>
      </c>
      <c r="H2727" s="160">
        <v>0</v>
      </c>
      <c r="I2727" s="488">
        <v>0</v>
      </c>
      <c r="J2727" s="489">
        <v>0</v>
      </c>
      <c r="K2727" s="160">
        <v>0</v>
      </c>
      <c r="L2727" s="295">
        <f>I2727+J2727+K2727</f>
        <v>0</v>
      </c>
      <c r="M2727" s="12" t="str">
        <f t="shared" si="645"/>
        <v/>
      </c>
      <c r="N2727" s="13"/>
    </row>
    <row r="2728" spans="1:14" hidden="1">
      <c r="A2728" s="23">
        <v>175</v>
      </c>
      <c r="B2728" s="291"/>
      <c r="C2728" s="293">
        <v>2140</v>
      </c>
      <c r="D2728" s="300" t="s">
        <v>216</v>
      </c>
      <c r="E2728" s="295">
        <f>F2728+G2728+H2728</f>
        <v>0</v>
      </c>
      <c r="F2728" s="488">
        <v>0</v>
      </c>
      <c r="G2728" s="489">
        <v>0</v>
      </c>
      <c r="H2728" s="160">
        <v>0</v>
      </c>
      <c r="I2728" s="488">
        <v>0</v>
      </c>
      <c r="J2728" s="489">
        <v>0</v>
      </c>
      <c r="K2728" s="160">
        <v>0</v>
      </c>
      <c r="L2728" s="295">
        <f>I2728+J2728+K2728</f>
        <v>0</v>
      </c>
      <c r="M2728" s="12" t="str">
        <f t="shared" si="645"/>
        <v/>
      </c>
      <c r="N2728" s="13"/>
    </row>
    <row r="2729" spans="1:14" hidden="1">
      <c r="A2729" s="23">
        <v>180</v>
      </c>
      <c r="B2729" s="292"/>
      <c r="C2729" s="285">
        <v>2190</v>
      </c>
      <c r="D2729" s="345" t="s">
        <v>217</v>
      </c>
      <c r="E2729" s="287">
        <f>F2729+G2729+H2729</f>
        <v>0</v>
      </c>
      <c r="F2729" s="173"/>
      <c r="G2729" s="174"/>
      <c r="H2729" s="1421"/>
      <c r="I2729" s="173"/>
      <c r="J2729" s="174"/>
      <c r="K2729" s="1421"/>
      <c r="L2729" s="287">
        <f>I2729+J2729+K2729</f>
        <v>0</v>
      </c>
      <c r="M2729" s="12" t="str">
        <f t="shared" si="645"/>
        <v/>
      </c>
      <c r="N2729" s="13"/>
    </row>
    <row r="2730" spans="1:14" hidden="1">
      <c r="A2730" s="23">
        <v>185</v>
      </c>
      <c r="B2730" s="272">
        <v>2200</v>
      </c>
      <c r="C2730" s="1856" t="s">
        <v>218</v>
      </c>
      <c r="D2730" s="1857"/>
      <c r="E2730" s="310">
        <f t="shared" ref="E2730:L2730" si="655">SUM(E2731:E2732)</f>
        <v>0</v>
      </c>
      <c r="F2730" s="274">
        <f t="shared" si="655"/>
        <v>0</v>
      </c>
      <c r="G2730" s="275">
        <f t="shared" si="655"/>
        <v>0</v>
      </c>
      <c r="H2730" s="276">
        <f>SUM(H2731:H2732)</f>
        <v>0</v>
      </c>
      <c r="I2730" s="274">
        <f t="shared" si="655"/>
        <v>0</v>
      </c>
      <c r="J2730" s="275">
        <f t="shared" si="655"/>
        <v>0</v>
      </c>
      <c r="K2730" s="276">
        <f t="shared" si="655"/>
        <v>0</v>
      </c>
      <c r="L2730" s="310">
        <f t="shared" si="655"/>
        <v>0</v>
      </c>
      <c r="M2730" s="12" t="str">
        <f t="shared" si="645"/>
        <v/>
      </c>
      <c r="N2730" s="13"/>
    </row>
    <row r="2731" spans="1:14" hidden="1">
      <c r="A2731" s="23">
        <v>190</v>
      </c>
      <c r="B2731" s="292"/>
      <c r="C2731" s="279">
        <v>2221</v>
      </c>
      <c r="D2731" s="280" t="s">
        <v>306</v>
      </c>
      <c r="E2731" s="281">
        <f t="shared" ref="E2731:E2736" si="656">F2731+G2731+H2731</f>
        <v>0</v>
      </c>
      <c r="F2731" s="152"/>
      <c r="G2731" s="153"/>
      <c r="H2731" s="1418"/>
      <c r="I2731" s="152"/>
      <c r="J2731" s="153"/>
      <c r="K2731" s="1418"/>
      <c r="L2731" s="281">
        <f t="shared" ref="L2731:L2736" si="657">I2731+J2731+K2731</f>
        <v>0</v>
      </c>
      <c r="M2731" s="12" t="str">
        <f t="shared" si="645"/>
        <v/>
      </c>
      <c r="N2731" s="13"/>
    </row>
    <row r="2732" spans="1:14" hidden="1">
      <c r="A2732" s="23">
        <v>200</v>
      </c>
      <c r="B2732" s="292"/>
      <c r="C2732" s="285">
        <v>2224</v>
      </c>
      <c r="D2732" s="286" t="s">
        <v>219</v>
      </c>
      <c r="E2732" s="287">
        <f t="shared" si="656"/>
        <v>0</v>
      </c>
      <c r="F2732" s="173"/>
      <c r="G2732" s="174"/>
      <c r="H2732" s="1421"/>
      <c r="I2732" s="173"/>
      <c r="J2732" s="174"/>
      <c r="K2732" s="1421"/>
      <c r="L2732" s="287">
        <f t="shared" si="657"/>
        <v>0</v>
      </c>
      <c r="M2732" s="12" t="str">
        <f t="shared" si="645"/>
        <v/>
      </c>
      <c r="N2732" s="13"/>
    </row>
    <row r="2733" spans="1:14" hidden="1">
      <c r="A2733" s="23">
        <v>200</v>
      </c>
      <c r="B2733" s="272">
        <v>2500</v>
      </c>
      <c r="C2733" s="1856" t="s">
        <v>220</v>
      </c>
      <c r="D2733" s="1857"/>
      <c r="E2733" s="310">
        <f t="shared" si="656"/>
        <v>0</v>
      </c>
      <c r="F2733" s="1422"/>
      <c r="G2733" s="1423"/>
      <c r="H2733" s="1424"/>
      <c r="I2733" s="1422"/>
      <c r="J2733" s="1423"/>
      <c r="K2733" s="1424"/>
      <c r="L2733" s="310">
        <f t="shared" si="657"/>
        <v>0</v>
      </c>
      <c r="M2733" s="12" t="str">
        <f t="shared" si="645"/>
        <v/>
      </c>
      <c r="N2733" s="13"/>
    </row>
    <row r="2734" spans="1:14" hidden="1">
      <c r="A2734" s="23">
        <v>205</v>
      </c>
      <c r="B2734" s="272">
        <v>2600</v>
      </c>
      <c r="C2734" s="1862" t="s">
        <v>221</v>
      </c>
      <c r="D2734" s="1863"/>
      <c r="E2734" s="310">
        <f t="shared" si="656"/>
        <v>0</v>
      </c>
      <c r="F2734" s="1422"/>
      <c r="G2734" s="1423"/>
      <c r="H2734" s="1424"/>
      <c r="I2734" s="1422"/>
      <c r="J2734" s="1423"/>
      <c r="K2734" s="1424"/>
      <c r="L2734" s="310">
        <f t="shared" si="657"/>
        <v>0</v>
      </c>
      <c r="M2734" s="12" t="str">
        <f t="shared" si="645"/>
        <v/>
      </c>
      <c r="N2734" s="13"/>
    </row>
    <row r="2735" spans="1:14" hidden="1">
      <c r="A2735" s="23">
        <v>210</v>
      </c>
      <c r="B2735" s="272">
        <v>2700</v>
      </c>
      <c r="C2735" s="1862" t="s">
        <v>222</v>
      </c>
      <c r="D2735" s="1863"/>
      <c r="E2735" s="310">
        <f t="shared" si="656"/>
        <v>0</v>
      </c>
      <c r="F2735" s="1422"/>
      <c r="G2735" s="1423"/>
      <c r="H2735" s="1424"/>
      <c r="I2735" s="1422"/>
      <c r="J2735" s="1423"/>
      <c r="K2735" s="1424"/>
      <c r="L2735" s="310">
        <f t="shared" si="657"/>
        <v>0</v>
      </c>
      <c r="M2735" s="12" t="str">
        <f t="shared" si="645"/>
        <v/>
      </c>
      <c r="N2735" s="13"/>
    </row>
    <row r="2736" spans="1:14" ht="36" hidden="1" customHeight="1">
      <c r="A2736" s="23">
        <v>215</v>
      </c>
      <c r="B2736" s="272">
        <v>2800</v>
      </c>
      <c r="C2736" s="1862" t="s">
        <v>1660</v>
      </c>
      <c r="D2736" s="1863"/>
      <c r="E2736" s="310">
        <f t="shared" si="656"/>
        <v>0</v>
      </c>
      <c r="F2736" s="1422"/>
      <c r="G2736" s="1423"/>
      <c r="H2736" s="1424"/>
      <c r="I2736" s="1422"/>
      <c r="J2736" s="1423"/>
      <c r="K2736" s="1424"/>
      <c r="L2736" s="310">
        <f t="shared" si="657"/>
        <v>0</v>
      </c>
      <c r="M2736" s="12" t="str">
        <f t="shared" si="645"/>
        <v/>
      </c>
      <c r="N2736" s="13"/>
    </row>
    <row r="2737" spans="1:14" hidden="1">
      <c r="A2737" s="22">
        <v>220</v>
      </c>
      <c r="B2737" s="272">
        <v>2900</v>
      </c>
      <c r="C2737" s="1856" t="s">
        <v>223</v>
      </c>
      <c r="D2737" s="1857"/>
      <c r="E2737" s="310">
        <f>SUM(E2738:E2745)</f>
        <v>0</v>
      </c>
      <c r="F2737" s="274">
        <f>SUM(F2738:F2745)</f>
        <v>0</v>
      </c>
      <c r="G2737" s="274">
        <f t="shared" ref="G2737:L2737" si="658">SUM(G2738:G2745)</f>
        <v>0</v>
      </c>
      <c r="H2737" s="274">
        <f t="shared" si="658"/>
        <v>0</v>
      </c>
      <c r="I2737" s="274">
        <f t="shared" si="658"/>
        <v>0</v>
      </c>
      <c r="J2737" s="274">
        <f t="shared" si="658"/>
        <v>0</v>
      </c>
      <c r="K2737" s="274">
        <f t="shared" si="658"/>
        <v>0</v>
      </c>
      <c r="L2737" s="274">
        <f t="shared" si="658"/>
        <v>0</v>
      </c>
      <c r="M2737" s="12" t="str">
        <f t="shared" si="645"/>
        <v/>
      </c>
      <c r="N2737" s="13"/>
    </row>
    <row r="2738" spans="1:14" hidden="1">
      <c r="A2738" s="23">
        <v>225</v>
      </c>
      <c r="B2738" s="346"/>
      <c r="C2738" s="279">
        <v>2910</v>
      </c>
      <c r="D2738" s="347" t="s">
        <v>2048</v>
      </c>
      <c r="E2738" s="281">
        <f>F2738+G2738+H2738</f>
        <v>0</v>
      </c>
      <c r="F2738" s="152"/>
      <c r="G2738" s="153"/>
      <c r="H2738" s="1418"/>
      <c r="I2738" s="152"/>
      <c r="J2738" s="153"/>
      <c r="K2738" s="1418"/>
      <c r="L2738" s="281">
        <f>I2738+J2738+K2738</f>
        <v>0</v>
      </c>
      <c r="M2738" s="12" t="str">
        <f t="shared" si="645"/>
        <v/>
      </c>
      <c r="N2738" s="13"/>
    </row>
    <row r="2739" spans="1:14" hidden="1">
      <c r="A2739" s="23">
        <v>230</v>
      </c>
      <c r="B2739" s="346"/>
      <c r="C2739" s="279">
        <v>2920</v>
      </c>
      <c r="D2739" s="347" t="s">
        <v>224</v>
      </c>
      <c r="E2739" s="281">
        <f t="shared" ref="E2739:E2745" si="659">F2739+G2739+H2739</f>
        <v>0</v>
      </c>
      <c r="F2739" s="152"/>
      <c r="G2739" s="153"/>
      <c r="H2739" s="1418"/>
      <c r="I2739" s="152"/>
      <c r="J2739" s="153"/>
      <c r="K2739" s="1418"/>
      <c r="L2739" s="281">
        <f t="shared" ref="L2739:L2745" si="660">I2739+J2739+K2739</f>
        <v>0</v>
      </c>
      <c r="M2739" s="12" t="str">
        <f t="shared" si="645"/>
        <v/>
      </c>
      <c r="N2739" s="13"/>
    </row>
    <row r="2740" spans="1:14" ht="31.5" hidden="1">
      <c r="A2740" s="23">
        <v>245</v>
      </c>
      <c r="B2740" s="346"/>
      <c r="C2740" s="324">
        <v>2969</v>
      </c>
      <c r="D2740" s="348" t="s">
        <v>225</v>
      </c>
      <c r="E2740" s="326">
        <f t="shared" si="659"/>
        <v>0</v>
      </c>
      <c r="F2740" s="449"/>
      <c r="G2740" s="450"/>
      <c r="H2740" s="1425"/>
      <c r="I2740" s="449"/>
      <c r="J2740" s="450"/>
      <c r="K2740" s="1425"/>
      <c r="L2740" s="326">
        <f t="shared" si="660"/>
        <v>0</v>
      </c>
      <c r="M2740" s="12" t="str">
        <f t="shared" si="645"/>
        <v/>
      </c>
      <c r="N2740" s="13"/>
    </row>
    <row r="2741" spans="1:14" ht="31.5" hidden="1">
      <c r="A2741" s="22">
        <v>220</v>
      </c>
      <c r="B2741" s="346"/>
      <c r="C2741" s="349">
        <v>2970</v>
      </c>
      <c r="D2741" s="350" t="s">
        <v>226</v>
      </c>
      <c r="E2741" s="351">
        <f t="shared" si="659"/>
        <v>0</v>
      </c>
      <c r="F2741" s="636"/>
      <c r="G2741" s="637"/>
      <c r="H2741" s="1426"/>
      <c r="I2741" s="636"/>
      <c r="J2741" s="637"/>
      <c r="K2741" s="1426"/>
      <c r="L2741" s="351">
        <f t="shared" si="660"/>
        <v>0</v>
      </c>
      <c r="M2741" s="12" t="str">
        <f t="shared" si="645"/>
        <v/>
      </c>
      <c r="N2741" s="13"/>
    </row>
    <row r="2742" spans="1:14" hidden="1">
      <c r="A2742" s="23">
        <v>225</v>
      </c>
      <c r="B2742" s="346"/>
      <c r="C2742" s="333">
        <v>2989</v>
      </c>
      <c r="D2742" s="355" t="s">
        <v>227</v>
      </c>
      <c r="E2742" s="335">
        <f t="shared" si="659"/>
        <v>0</v>
      </c>
      <c r="F2742" s="600"/>
      <c r="G2742" s="601"/>
      <c r="H2742" s="1427"/>
      <c r="I2742" s="600"/>
      <c r="J2742" s="601"/>
      <c r="K2742" s="1427"/>
      <c r="L2742" s="335">
        <f t="shared" si="660"/>
        <v>0</v>
      </c>
      <c r="M2742" s="12" t="str">
        <f t="shared" si="645"/>
        <v/>
      </c>
      <c r="N2742" s="13"/>
    </row>
    <row r="2743" spans="1:14" hidden="1">
      <c r="A2743" s="23">
        <v>230</v>
      </c>
      <c r="B2743" s="292"/>
      <c r="C2743" s="318">
        <v>2990</v>
      </c>
      <c r="D2743" s="356" t="s">
        <v>2067</v>
      </c>
      <c r="E2743" s="320">
        <f>F2743+G2743+H2743</f>
        <v>0</v>
      </c>
      <c r="F2743" s="454"/>
      <c r="G2743" s="455"/>
      <c r="H2743" s="1428"/>
      <c r="I2743" s="454"/>
      <c r="J2743" s="455"/>
      <c r="K2743" s="1428"/>
      <c r="L2743" s="320">
        <f>I2743+J2743+K2743</f>
        <v>0</v>
      </c>
      <c r="M2743" s="12" t="str">
        <f t="shared" si="645"/>
        <v/>
      </c>
      <c r="N2743" s="13"/>
    </row>
    <row r="2744" spans="1:14" hidden="1">
      <c r="A2744" s="23">
        <v>235</v>
      </c>
      <c r="B2744" s="292"/>
      <c r="C2744" s="318">
        <v>2991</v>
      </c>
      <c r="D2744" s="356" t="s">
        <v>228</v>
      </c>
      <c r="E2744" s="320">
        <f t="shared" si="659"/>
        <v>0</v>
      </c>
      <c r="F2744" s="454"/>
      <c r="G2744" s="455"/>
      <c r="H2744" s="1428"/>
      <c r="I2744" s="454"/>
      <c r="J2744" s="455"/>
      <c r="K2744" s="1428"/>
      <c r="L2744" s="320">
        <f t="shared" si="660"/>
        <v>0</v>
      </c>
      <c r="M2744" s="12" t="str">
        <f t="shared" si="645"/>
        <v/>
      </c>
      <c r="N2744" s="13"/>
    </row>
    <row r="2745" spans="1:14" hidden="1">
      <c r="A2745" s="23">
        <v>240</v>
      </c>
      <c r="B2745" s="292"/>
      <c r="C2745" s="285">
        <v>2992</v>
      </c>
      <c r="D2745" s="357" t="s">
        <v>229</v>
      </c>
      <c r="E2745" s="287">
        <f t="shared" si="659"/>
        <v>0</v>
      </c>
      <c r="F2745" s="173"/>
      <c r="G2745" s="174"/>
      <c r="H2745" s="1421"/>
      <c r="I2745" s="173"/>
      <c r="J2745" s="174"/>
      <c r="K2745" s="1421"/>
      <c r="L2745" s="287">
        <f t="shared" si="660"/>
        <v>0</v>
      </c>
      <c r="M2745" s="12" t="str">
        <f t="shared" si="645"/>
        <v/>
      </c>
      <c r="N2745" s="13"/>
    </row>
    <row r="2746" spans="1:14" hidden="1">
      <c r="A2746" s="23">
        <v>245</v>
      </c>
      <c r="B2746" s="272">
        <v>3300</v>
      </c>
      <c r="C2746" s="358" t="s">
        <v>2098</v>
      </c>
      <c r="D2746" s="1773"/>
      <c r="E2746" s="310">
        <f t="shared" ref="E2746:L2746" si="661">SUM(E2747:E2751)</f>
        <v>0</v>
      </c>
      <c r="F2746" s="274">
        <f t="shared" si="661"/>
        <v>0</v>
      </c>
      <c r="G2746" s="275">
        <f t="shared" si="661"/>
        <v>0</v>
      </c>
      <c r="H2746" s="276">
        <f t="shared" si="661"/>
        <v>0</v>
      </c>
      <c r="I2746" s="274">
        <f t="shared" si="661"/>
        <v>0</v>
      </c>
      <c r="J2746" s="275">
        <f t="shared" si="661"/>
        <v>0</v>
      </c>
      <c r="K2746" s="276">
        <f t="shared" si="661"/>
        <v>0</v>
      </c>
      <c r="L2746" s="310">
        <f t="shared" si="661"/>
        <v>0</v>
      </c>
      <c r="M2746" s="12" t="str">
        <f t="shared" si="645"/>
        <v/>
      </c>
      <c r="N2746" s="13"/>
    </row>
    <row r="2747" spans="1:14" hidden="1">
      <c r="A2747" s="22">
        <v>250</v>
      </c>
      <c r="B2747" s="291"/>
      <c r="C2747" s="279">
        <v>3301</v>
      </c>
      <c r="D2747" s="359" t="s">
        <v>230</v>
      </c>
      <c r="E2747" s="281">
        <f t="shared" ref="E2747:E2754" si="662">F2747+G2747+H2747</f>
        <v>0</v>
      </c>
      <c r="F2747" s="486">
        <v>0</v>
      </c>
      <c r="G2747" s="487">
        <v>0</v>
      </c>
      <c r="H2747" s="154">
        <v>0</v>
      </c>
      <c r="I2747" s="486">
        <v>0</v>
      </c>
      <c r="J2747" s="487">
        <v>0</v>
      </c>
      <c r="K2747" s="154">
        <v>0</v>
      </c>
      <c r="L2747" s="281">
        <f t="shared" ref="L2747:L2754" si="663">I2747+J2747+K2747</f>
        <v>0</v>
      </c>
      <c r="M2747" s="12" t="str">
        <f t="shared" si="645"/>
        <v/>
      </c>
      <c r="N2747" s="13"/>
    </row>
    <row r="2748" spans="1:14" hidden="1">
      <c r="A2748" s="23">
        <v>255</v>
      </c>
      <c r="B2748" s="291"/>
      <c r="C2748" s="293">
        <v>3302</v>
      </c>
      <c r="D2748" s="360" t="s">
        <v>715</v>
      </c>
      <c r="E2748" s="295">
        <f t="shared" si="662"/>
        <v>0</v>
      </c>
      <c r="F2748" s="488">
        <v>0</v>
      </c>
      <c r="G2748" s="489">
        <v>0</v>
      </c>
      <c r="H2748" s="160">
        <v>0</v>
      </c>
      <c r="I2748" s="488">
        <v>0</v>
      </c>
      <c r="J2748" s="489">
        <v>0</v>
      </c>
      <c r="K2748" s="160">
        <v>0</v>
      </c>
      <c r="L2748" s="295">
        <f t="shared" si="663"/>
        <v>0</v>
      </c>
      <c r="M2748" s="12" t="str">
        <f t="shared" si="645"/>
        <v/>
      </c>
      <c r="N2748" s="13"/>
    </row>
    <row r="2749" spans="1:14" hidden="1">
      <c r="A2749" s="23">
        <v>265</v>
      </c>
      <c r="B2749" s="291"/>
      <c r="C2749" s="293">
        <v>3303</v>
      </c>
      <c r="D2749" s="360" t="s">
        <v>231</v>
      </c>
      <c r="E2749" s="295">
        <f t="shared" si="662"/>
        <v>0</v>
      </c>
      <c r="F2749" s="488">
        <v>0</v>
      </c>
      <c r="G2749" s="489">
        <v>0</v>
      </c>
      <c r="H2749" s="160">
        <v>0</v>
      </c>
      <c r="I2749" s="488">
        <v>0</v>
      </c>
      <c r="J2749" s="489">
        <v>0</v>
      </c>
      <c r="K2749" s="160">
        <v>0</v>
      </c>
      <c r="L2749" s="295">
        <f t="shared" si="663"/>
        <v>0</v>
      </c>
      <c r="M2749" s="12" t="str">
        <f t="shared" si="645"/>
        <v/>
      </c>
      <c r="N2749" s="13"/>
    </row>
    <row r="2750" spans="1:14" hidden="1">
      <c r="A2750" s="22">
        <v>270</v>
      </c>
      <c r="B2750" s="291"/>
      <c r="C2750" s="293">
        <v>3304</v>
      </c>
      <c r="D2750" s="360" t="s">
        <v>232</v>
      </c>
      <c r="E2750" s="295">
        <f t="shared" si="662"/>
        <v>0</v>
      </c>
      <c r="F2750" s="488">
        <v>0</v>
      </c>
      <c r="G2750" s="489">
        <v>0</v>
      </c>
      <c r="H2750" s="160">
        <v>0</v>
      </c>
      <c r="I2750" s="488">
        <v>0</v>
      </c>
      <c r="J2750" s="489">
        <v>0</v>
      </c>
      <c r="K2750" s="160">
        <v>0</v>
      </c>
      <c r="L2750" s="295">
        <f t="shared" si="663"/>
        <v>0</v>
      </c>
      <c r="M2750" s="12" t="str">
        <f t="shared" si="645"/>
        <v/>
      </c>
      <c r="N2750" s="13"/>
    </row>
    <row r="2751" spans="1:14" ht="31.5" hidden="1">
      <c r="A2751" s="22">
        <v>290</v>
      </c>
      <c r="B2751" s="291"/>
      <c r="C2751" s="285">
        <v>3306</v>
      </c>
      <c r="D2751" s="361" t="s">
        <v>1657</v>
      </c>
      <c r="E2751" s="287">
        <f t="shared" si="662"/>
        <v>0</v>
      </c>
      <c r="F2751" s="490">
        <v>0</v>
      </c>
      <c r="G2751" s="491">
        <v>0</v>
      </c>
      <c r="H2751" s="175">
        <v>0</v>
      </c>
      <c r="I2751" s="490">
        <v>0</v>
      </c>
      <c r="J2751" s="491">
        <v>0</v>
      </c>
      <c r="K2751" s="175">
        <v>0</v>
      </c>
      <c r="L2751" s="287">
        <f t="shared" si="663"/>
        <v>0</v>
      </c>
      <c r="M2751" s="12" t="str">
        <f t="shared" si="645"/>
        <v/>
      </c>
      <c r="N2751" s="13"/>
    </row>
    <row r="2752" spans="1:14" hidden="1">
      <c r="A2752" s="39">
        <v>320</v>
      </c>
      <c r="B2752" s="272">
        <v>3900</v>
      </c>
      <c r="C2752" s="1856" t="s">
        <v>233</v>
      </c>
      <c r="D2752" s="1857"/>
      <c r="E2752" s="310">
        <f t="shared" si="662"/>
        <v>0</v>
      </c>
      <c r="F2752" s="1471">
        <v>0</v>
      </c>
      <c r="G2752" s="1472">
        <v>0</v>
      </c>
      <c r="H2752" s="1473">
        <v>0</v>
      </c>
      <c r="I2752" s="1471">
        <v>0</v>
      </c>
      <c r="J2752" s="1472">
        <v>0</v>
      </c>
      <c r="K2752" s="1473">
        <v>0</v>
      </c>
      <c r="L2752" s="310">
        <f t="shared" si="663"/>
        <v>0</v>
      </c>
      <c r="M2752" s="12" t="str">
        <f t="shared" ref="M2752:M2798" si="664">(IF($E2752&lt;&gt;0,$M$2,IF($L2752&lt;&gt;0,$M$2,"")))</f>
        <v/>
      </c>
      <c r="N2752" s="13"/>
    </row>
    <row r="2753" spans="1:14" hidden="1">
      <c r="A2753" s="22">
        <v>330</v>
      </c>
      <c r="B2753" s="272">
        <v>4000</v>
      </c>
      <c r="C2753" s="1856" t="s">
        <v>234</v>
      </c>
      <c r="D2753" s="1857"/>
      <c r="E2753" s="310">
        <f t="shared" si="662"/>
        <v>0</v>
      </c>
      <c r="F2753" s="1422"/>
      <c r="G2753" s="1423"/>
      <c r="H2753" s="1424"/>
      <c r="I2753" s="1422"/>
      <c r="J2753" s="1423"/>
      <c r="K2753" s="1424"/>
      <c r="L2753" s="310">
        <f t="shared" si="663"/>
        <v>0</v>
      </c>
      <c r="M2753" s="12" t="str">
        <f t="shared" si="664"/>
        <v/>
      </c>
      <c r="N2753" s="13"/>
    </row>
    <row r="2754" spans="1:14" hidden="1">
      <c r="A2754" s="22">
        <v>350</v>
      </c>
      <c r="B2754" s="272">
        <v>4100</v>
      </c>
      <c r="C2754" s="1856" t="s">
        <v>235</v>
      </c>
      <c r="D2754" s="1857"/>
      <c r="E2754" s="310">
        <f t="shared" si="662"/>
        <v>0</v>
      </c>
      <c r="F2754" s="1472">
        <v>0</v>
      </c>
      <c r="G2754" s="1472">
        <v>0</v>
      </c>
      <c r="H2754" s="1473">
        <v>0</v>
      </c>
      <c r="I2754" s="1771">
        <v>0</v>
      </c>
      <c r="J2754" s="1472">
        <v>0</v>
      </c>
      <c r="K2754" s="1472">
        <v>0</v>
      </c>
      <c r="L2754" s="310">
        <f t="shared" si="663"/>
        <v>0</v>
      </c>
      <c r="M2754" s="12" t="str">
        <f t="shared" si="664"/>
        <v/>
      </c>
      <c r="N2754" s="13"/>
    </row>
    <row r="2755" spans="1:14" hidden="1">
      <c r="A2755" s="23">
        <v>355</v>
      </c>
      <c r="B2755" s="272">
        <v>4200</v>
      </c>
      <c r="C2755" s="1856" t="s">
        <v>236</v>
      </c>
      <c r="D2755" s="1857"/>
      <c r="E2755" s="310">
        <f t="shared" ref="E2755:L2755" si="665">SUM(E2756:E2761)</f>
        <v>0</v>
      </c>
      <c r="F2755" s="274">
        <f t="shared" si="665"/>
        <v>0</v>
      </c>
      <c r="G2755" s="275">
        <f t="shared" si="665"/>
        <v>0</v>
      </c>
      <c r="H2755" s="276">
        <f>SUM(H2756:H2761)</f>
        <v>0</v>
      </c>
      <c r="I2755" s="274">
        <f t="shared" si="665"/>
        <v>0</v>
      </c>
      <c r="J2755" s="275">
        <f t="shared" si="665"/>
        <v>0</v>
      </c>
      <c r="K2755" s="276">
        <f t="shared" si="665"/>
        <v>0</v>
      </c>
      <c r="L2755" s="310">
        <f t="shared" si="665"/>
        <v>0</v>
      </c>
      <c r="M2755" s="12" t="str">
        <f t="shared" si="664"/>
        <v/>
      </c>
      <c r="N2755" s="13"/>
    </row>
    <row r="2756" spans="1:14" hidden="1">
      <c r="A2756" s="23">
        <v>355</v>
      </c>
      <c r="B2756" s="362"/>
      <c r="C2756" s="279">
        <v>4201</v>
      </c>
      <c r="D2756" s="280" t="s">
        <v>237</v>
      </c>
      <c r="E2756" s="281">
        <f t="shared" ref="E2756:E2761" si="666">F2756+G2756+H2756</f>
        <v>0</v>
      </c>
      <c r="F2756" s="152"/>
      <c r="G2756" s="153"/>
      <c r="H2756" s="1418"/>
      <c r="I2756" s="152"/>
      <c r="J2756" s="153"/>
      <c r="K2756" s="1418"/>
      <c r="L2756" s="281">
        <f t="shared" ref="L2756:L2761" si="667">I2756+J2756+K2756</f>
        <v>0</v>
      </c>
      <c r="M2756" s="12" t="str">
        <f t="shared" si="664"/>
        <v/>
      </c>
      <c r="N2756" s="13"/>
    </row>
    <row r="2757" spans="1:14" hidden="1">
      <c r="A2757" s="23">
        <v>375</v>
      </c>
      <c r="B2757" s="362"/>
      <c r="C2757" s="293">
        <v>4202</v>
      </c>
      <c r="D2757" s="363" t="s">
        <v>238</v>
      </c>
      <c r="E2757" s="295">
        <f t="shared" si="666"/>
        <v>0</v>
      </c>
      <c r="F2757" s="158"/>
      <c r="G2757" s="159"/>
      <c r="H2757" s="1420"/>
      <c r="I2757" s="158"/>
      <c r="J2757" s="159"/>
      <c r="K2757" s="1420"/>
      <c r="L2757" s="295">
        <f t="shared" si="667"/>
        <v>0</v>
      </c>
      <c r="M2757" s="12" t="str">
        <f t="shared" si="664"/>
        <v/>
      </c>
      <c r="N2757" s="13"/>
    </row>
    <row r="2758" spans="1:14" hidden="1">
      <c r="A2758" s="23">
        <v>380</v>
      </c>
      <c r="B2758" s="362"/>
      <c r="C2758" s="293">
        <v>4214</v>
      </c>
      <c r="D2758" s="363" t="s">
        <v>239</v>
      </c>
      <c r="E2758" s="295">
        <f t="shared" si="666"/>
        <v>0</v>
      </c>
      <c r="F2758" s="158"/>
      <c r="G2758" s="159"/>
      <c r="H2758" s="1420"/>
      <c r="I2758" s="158"/>
      <c r="J2758" s="159"/>
      <c r="K2758" s="1420"/>
      <c r="L2758" s="295">
        <f t="shared" si="667"/>
        <v>0</v>
      </c>
      <c r="M2758" s="12" t="str">
        <f t="shared" si="664"/>
        <v/>
      </c>
      <c r="N2758" s="13"/>
    </row>
    <row r="2759" spans="1:14" hidden="1">
      <c r="A2759" s="23">
        <v>385</v>
      </c>
      <c r="B2759" s="362"/>
      <c r="C2759" s="293">
        <v>4217</v>
      </c>
      <c r="D2759" s="363" t="s">
        <v>240</v>
      </c>
      <c r="E2759" s="295">
        <f t="shared" si="666"/>
        <v>0</v>
      </c>
      <c r="F2759" s="158"/>
      <c r="G2759" s="159"/>
      <c r="H2759" s="1420"/>
      <c r="I2759" s="158"/>
      <c r="J2759" s="159"/>
      <c r="K2759" s="1420"/>
      <c r="L2759" s="295">
        <f t="shared" si="667"/>
        <v>0</v>
      </c>
      <c r="M2759" s="12" t="str">
        <f t="shared" si="664"/>
        <v/>
      </c>
      <c r="N2759" s="13"/>
    </row>
    <row r="2760" spans="1:14" hidden="1">
      <c r="A2760" s="23">
        <v>390</v>
      </c>
      <c r="B2760" s="362"/>
      <c r="C2760" s="293">
        <v>4218</v>
      </c>
      <c r="D2760" s="294" t="s">
        <v>241</v>
      </c>
      <c r="E2760" s="295">
        <f t="shared" si="666"/>
        <v>0</v>
      </c>
      <c r="F2760" s="158"/>
      <c r="G2760" s="159"/>
      <c r="H2760" s="1420"/>
      <c r="I2760" s="158"/>
      <c r="J2760" s="159"/>
      <c r="K2760" s="1420"/>
      <c r="L2760" s="295">
        <f t="shared" si="667"/>
        <v>0</v>
      </c>
      <c r="M2760" s="12" t="str">
        <f t="shared" si="664"/>
        <v/>
      </c>
      <c r="N2760" s="13"/>
    </row>
    <row r="2761" spans="1:14" hidden="1">
      <c r="A2761" s="23">
        <v>390</v>
      </c>
      <c r="B2761" s="362"/>
      <c r="C2761" s="285">
        <v>4219</v>
      </c>
      <c r="D2761" s="343" t="s">
        <v>242</v>
      </c>
      <c r="E2761" s="287">
        <f t="shared" si="666"/>
        <v>0</v>
      </c>
      <c r="F2761" s="173"/>
      <c r="G2761" s="174"/>
      <c r="H2761" s="1421"/>
      <c r="I2761" s="173"/>
      <c r="J2761" s="174"/>
      <c r="K2761" s="1421"/>
      <c r="L2761" s="287">
        <f t="shared" si="667"/>
        <v>0</v>
      </c>
      <c r="M2761" s="12" t="str">
        <f t="shared" si="664"/>
        <v/>
      </c>
      <c r="N2761" s="13"/>
    </row>
    <row r="2762" spans="1:14" hidden="1">
      <c r="A2762" s="23">
        <v>395</v>
      </c>
      <c r="B2762" s="272">
        <v>4300</v>
      </c>
      <c r="C2762" s="1856" t="s">
        <v>1661</v>
      </c>
      <c r="D2762" s="1857"/>
      <c r="E2762" s="310">
        <f t="shared" ref="E2762:L2762" si="668">SUM(E2763:E2765)</f>
        <v>0</v>
      </c>
      <c r="F2762" s="274">
        <f t="shared" si="668"/>
        <v>0</v>
      </c>
      <c r="G2762" s="275">
        <f t="shared" si="668"/>
        <v>0</v>
      </c>
      <c r="H2762" s="276">
        <f>SUM(H2763:H2765)</f>
        <v>0</v>
      </c>
      <c r="I2762" s="274">
        <f t="shared" si="668"/>
        <v>0</v>
      </c>
      <c r="J2762" s="275">
        <f t="shared" si="668"/>
        <v>0</v>
      </c>
      <c r="K2762" s="276">
        <f t="shared" si="668"/>
        <v>0</v>
      </c>
      <c r="L2762" s="310">
        <f t="shared" si="668"/>
        <v>0</v>
      </c>
      <c r="M2762" s="12" t="str">
        <f t="shared" si="664"/>
        <v/>
      </c>
      <c r="N2762" s="13"/>
    </row>
    <row r="2763" spans="1:14" hidden="1">
      <c r="A2763" s="18">
        <v>397</v>
      </c>
      <c r="B2763" s="362"/>
      <c r="C2763" s="279">
        <v>4301</v>
      </c>
      <c r="D2763" s="311" t="s">
        <v>243</v>
      </c>
      <c r="E2763" s="281">
        <f t="shared" ref="E2763:E2768" si="669">F2763+G2763+H2763</f>
        <v>0</v>
      </c>
      <c r="F2763" s="152"/>
      <c r="G2763" s="153"/>
      <c r="H2763" s="1418"/>
      <c r="I2763" s="152"/>
      <c r="J2763" s="153"/>
      <c r="K2763" s="1418"/>
      <c r="L2763" s="281">
        <f t="shared" ref="L2763:L2768" si="670">I2763+J2763+K2763</f>
        <v>0</v>
      </c>
      <c r="M2763" s="12" t="str">
        <f t="shared" si="664"/>
        <v/>
      </c>
      <c r="N2763" s="13"/>
    </row>
    <row r="2764" spans="1:14" hidden="1">
      <c r="A2764" s="14">
        <v>398</v>
      </c>
      <c r="B2764" s="362"/>
      <c r="C2764" s="293">
        <v>4302</v>
      </c>
      <c r="D2764" s="363" t="s">
        <v>244</v>
      </c>
      <c r="E2764" s="295">
        <f t="shared" si="669"/>
        <v>0</v>
      </c>
      <c r="F2764" s="158"/>
      <c r="G2764" s="159"/>
      <c r="H2764" s="1420"/>
      <c r="I2764" s="158"/>
      <c r="J2764" s="159"/>
      <c r="K2764" s="1420"/>
      <c r="L2764" s="295">
        <f t="shared" si="670"/>
        <v>0</v>
      </c>
      <c r="M2764" s="12" t="str">
        <f t="shared" si="664"/>
        <v/>
      </c>
      <c r="N2764" s="13"/>
    </row>
    <row r="2765" spans="1:14" hidden="1">
      <c r="A2765" s="14">
        <v>399</v>
      </c>
      <c r="B2765" s="362"/>
      <c r="C2765" s="285">
        <v>4309</v>
      </c>
      <c r="D2765" s="301" t="s">
        <v>245</v>
      </c>
      <c r="E2765" s="287">
        <f t="shared" si="669"/>
        <v>0</v>
      </c>
      <c r="F2765" s="173"/>
      <c r="G2765" s="174"/>
      <c r="H2765" s="1421"/>
      <c r="I2765" s="173"/>
      <c r="J2765" s="174"/>
      <c r="K2765" s="1421"/>
      <c r="L2765" s="287">
        <f t="shared" si="670"/>
        <v>0</v>
      </c>
      <c r="M2765" s="12" t="str">
        <f t="shared" si="664"/>
        <v/>
      </c>
      <c r="N2765" s="13"/>
    </row>
    <row r="2766" spans="1:14" hidden="1">
      <c r="A2766" s="14">
        <v>400</v>
      </c>
      <c r="B2766" s="272">
        <v>4400</v>
      </c>
      <c r="C2766" s="1856" t="s">
        <v>1658</v>
      </c>
      <c r="D2766" s="1857"/>
      <c r="E2766" s="310">
        <f t="shared" si="669"/>
        <v>0</v>
      </c>
      <c r="F2766" s="1422"/>
      <c r="G2766" s="1423"/>
      <c r="H2766" s="1424"/>
      <c r="I2766" s="1422"/>
      <c r="J2766" s="1423"/>
      <c r="K2766" s="1424"/>
      <c r="L2766" s="310">
        <f t="shared" si="670"/>
        <v>0</v>
      </c>
      <c r="M2766" s="12" t="str">
        <f t="shared" si="664"/>
        <v/>
      </c>
      <c r="N2766" s="13"/>
    </row>
    <row r="2767" spans="1:14" hidden="1">
      <c r="A2767" s="14">
        <v>401</v>
      </c>
      <c r="B2767" s="272">
        <v>4500</v>
      </c>
      <c r="C2767" s="1856" t="s">
        <v>1659</v>
      </c>
      <c r="D2767" s="1857"/>
      <c r="E2767" s="310">
        <f t="shared" si="669"/>
        <v>0</v>
      </c>
      <c r="F2767" s="1422"/>
      <c r="G2767" s="1423"/>
      <c r="H2767" s="1424"/>
      <c r="I2767" s="1422"/>
      <c r="J2767" s="1423"/>
      <c r="K2767" s="1424"/>
      <c r="L2767" s="310">
        <f t="shared" si="670"/>
        <v>0</v>
      </c>
      <c r="M2767" s="12" t="str">
        <f t="shared" si="664"/>
        <v/>
      </c>
      <c r="N2767" s="13"/>
    </row>
    <row r="2768" spans="1:14" hidden="1">
      <c r="A2768" s="40">
        <v>404</v>
      </c>
      <c r="B2768" s="272">
        <v>4600</v>
      </c>
      <c r="C2768" s="1862" t="s">
        <v>246</v>
      </c>
      <c r="D2768" s="1863"/>
      <c r="E2768" s="310">
        <f t="shared" si="669"/>
        <v>0</v>
      </c>
      <c r="F2768" s="1422"/>
      <c r="G2768" s="1423"/>
      <c r="H2768" s="1424"/>
      <c r="I2768" s="1422"/>
      <c r="J2768" s="1423"/>
      <c r="K2768" s="1424"/>
      <c r="L2768" s="310">
        <f t="shared" si="670"/>
        <v>0</v>
      </c>
      <c r="M2768" s="12" t="str">
        <f t="shared" si="664"/>
        <v/>
      </c>
      <c r="N2768" s="13"/>
    </row>
    <row r="2769" spans="1:14" hidden="1">
      <c r="A2769" s="40">
        <v>404</v>
      </c>
      <c r="B2769" s="272">
        <v>4900</v>
      </c>
      <c r="C2769" s="1856" t="s">
        <v>273</v>
      </c>
      <c r="D2769" s="1857"/>
      <c r="E2769" s="310">
        <f t="shared" ref="E2769:L2769" si="671">+E2770+E2771</f>
        <v>0</v>
      </c>
      <c r="F2769" s="274">
        <f t="shared" si="671"/>
        <v>0</v>
      </c>
      <c r="G2769" s="275">
        <f t="shared" si="671"/>
        <v>0</v>
      </c>
      <c r="H2769" s="276">
        <f>+H2770+H2771</f>
        <v>0</v>
      </c>
      <c r="I2769" s="274">
        <f t="shared" si="671"/>
        <v>0</v>
      </c>
      <c r="J2769" s="275">
        <f t="shared" si="671"/>
        <v>0</v>
      </c>
      <c r="K2769" s="276">
        <f t="shared" si="671"/>
        <v>0</v>
      </c>
      <c r="L2769" s="310">
        <f t="shared" si="671"/>
        <v>0</v>
      </c>
      <c r="M2769" s="12" t="str">
        <f t="shared" si="664"/>
        <v/>
      </c>
      <c r="N2769" s="13"/>
    </row>
    <row r="2770" spans="1:14" hidden="1">
      <c r="A2770" s="22">
        <v>440</v>
      </c>
      <c r="B2770" s="362"/>
      <c r="C2770" s="279">
        <v>4901</v>
      </c>
      <c r="D2770" s="364" t="s">
        <v>274</v>
      </c>
      <c r="E2770" s="281">
        <f>F2770+G2770+H2770</f>
        <v>0</v>
      </c>
      <c r="F2770" s="152"/>
      <c r="G2770" s="153"/>
      <c r="H2770" s="1418"/>
      <c r="I2770" s="152"/>
      <c r="J2770" s="153"/>
      <c r="K2770" s="1418"/>
      <c r="L2770" s="281">
        <f>I2770+J2770+K2770</f>
        <v>0</v>
      </c>
      <c r="M2770" s="12" t="str">
        <f t="shared" si="664"/>
        <v/>
      </c>
      <c r="N2770" s="13"/>
    </row>
    <row r="2771" spans="1:14" hidden="1">
      <c r="A2771" s="22">
        <v>450</v>
      </c>
      <c r="B2771" s="362"/>
      <c r="C2771" s="285">
        <v>4902</v>
      </c>
      <c r="D2771" s="301" t="s">
        <v>275</v>
      </c>
      <c r="E2771" s="287">
        <f>F2771+G2771+H2771</f>
        <v>0</v>
      </c>
      <c r="F2771" s="173"/>
      <c r="G2771" s="174"/>
      <c r="H2771" s="1421"/>
      <c r="I2771" s="173"/>
      <c r="J2771" s="174"/>
      <c r="K2771" s="1421"/>
      <c r="L2771" s="287">
        <f>I2771+J2771+K2771</f>
        <v>0</v>
      </c>
      <c r="M2771" s="12" t="str">
        <f t="shared" si="664"/>
        <v/>
      </c>
      <c r="N2771" s="13"/>
    </row>
    <row r="2772" spans="1:14" hidden="1">
      <c r="A2772" s="22">
        <v>495</v>
      </c>
      <c r="B2772" s="365">
        <v>5100</v>
      </c>
      <c r="C2772" s="1854" t="s">
        <v>247</v>
      </c>
      <c r="D2772" s="1855"/>
      <c r="E2772" s="310">
        <f>F2772+G2772+H2772</f>
        <v>0</v>
      </c>
      <c r="F2772" s="1422"/>
      <c r="G2772" s="1423"/>
      <c r="H2772" s="1424"/>
      <c r="I2772" s="1422"/>
      <c r="J2772" s="1423"/>
      <c r="K2772" s="1424"/>
      <c r="L2772" s="310">
        <f>I2772+J2772+K2772</f>
        <v>0</v>
      </c>
      <c r="M2772" s="12" t="str">
        <f t="shared" si="664"/>
        <v/>
      </c>
      <c r="N2772" s="13"/>
    </row>
    <row r="2773" spans="1:14" hidden="1">
      <c r="A2773" s="23">
        <v>500</v>
      </c>
      <c r="B2773" s="365">
        <v>5200</v>
      </c>
      <c r="C2773" s="1854" t="s">
        <v>248</v>
      </c>
      <c r="D2773" s="1855"/>
      <c r="E2773" s="310">
        <f t="shared" ref="E2773:L2773" si="672">SUM(E2774:E2780)</f>
        <v>0</v>
      </c>
      <c r="F2773" s="274">
        <f t="shared" si="672"/>
        <v>0</v>
      </c>
      <c r="G2773" s="275">
        <f t="shared" si="672"/>
        <v>0</v>
      </c>
      <c r="H2773" s="276">
        <f>SUM(H2774:H2780)</f>
        <v>0</v>
      </c>
      <c r="I2773" s="274">
        <f t="shared" si="672"/>
        <v>0</v>
      </c>
      <c r="J2773" s="275">
        <f t="shared" si="672"/>
        <v>0</v>
      </c>
      <c r="K2773" s="276">
        <f t="shared" si="672"/>
        <v>0</v>
      </c>
      <c r="L2773" s="310">
        <f t="shared" si="672"/>
        <v>0</v>
      </c>
      <c r="M2773" s="12" t="str">
        <f t="shared" si="664"/>
        <v/>
      </c>
      <c r="N2773" s="13"/>
    </row>
    <row r="2774" spans="1:14" hidden="1">
      <c r="A2774" s="23">
        <v>505</v>
      </c>
      <c r="B2774" s="366"/>
      <c r="C2774" s="367">
        <v>5201</v>
      </c>
      <c r="D2774" s="368" t="s">
        <v>249</v>
      </c>
      <c r="E2774" s="281">
        <f t="shared" ref="E2774:E2780" si="673">F2774+G2774+H2774</f>
        <v>0</v>
      </c>
      <c r="F2774" s="152"/>
      <c r="G2774" s="153"/>
      <c r="H2774" s="1418"/>
      <c r="I2774" s="152"/>
      <c r="J2774" s="153"/>
      <c r="K2774" s="1418"/>
      <c r="L2774" s="281">
        <f t="shared" ref="L2774:L2780" si="674">I2774+J2774+K2774</f>
        <v>0</v>
      </c>
      <c r="M2774" s="12" t="str">
        <f t="shared" si="664"/>
        <v/>
      </c>
      <c r="N2774" s="13"/>
    </row>
    <row r="2775" spans="1:14" hidden="1">
      <c r="A2775" s="23">
        <v>510</v>
      </c>
      <c r="B2775" s="366"/>
      <c r="C2775" s="369">
        <v>5202</v>
      </c>
      <c r="D2775" s="370" t="s">
        <v>250</v>
      </c>
      <c r="E2775" s="295">
        <f t="shared" si="673"/>
        <v>0</v>
      </c>
      <c r="F2775" s="158"/>
      <c r="G2775" s="159"/>
      <c r="H2775" s="1420"/>
      <c r="I2775" s="158"/>
      <c r="J2775" s="159"/>
      <c r="K2775" s="1420"/>
      <c r="L2775" s="295">
        <f t="shared" si="674"/>
        <v>0</v>
      </c>
      <c r="M2775" s="12" t="str">
        <f t="shared" si="664"/>
        <v/>
      </c>
      <c r="N2775" s="13"/>
    </row>
    <row r="2776" spans="1:14" hidden="1">
      <c r="A2776" s="23">
        <v>515</v>
      </c>
      <c r="B2776" s="366"/>
      <c r="C2776" s="369">
        <v>5203</v>
      </c>
      <c r="D2776" s="370" t="s">
        <v>618</v>
      </c>
      <c r="E2776" s="295">
        <f t="shared" si="673"/>
        <v>0</v>
      </c>
      <c r="F2776" s="158"/>
      <c r="G2776" s="159"/>
      <c r="H2776" s="1420"/>
      <c r="I2776" s="158"/>
      <c r="J2776" s="159"/>
      <c r="K2776" s="1420"/>
      <c r="L2776" s="295">
        <f t="shared" si="674"/>
        <v>0</v>
      </c>
      <c r="M2776" s="12" t="str">
        <f t="shared" si="664"/>
        <v/>
      </c>
      <c r="N2776" s="13"/>
    </row>
    <row r="2777" spans="1:14" hidden="1">
      <c r="A2777" s="23">
        <v>520</v>
      </c>
      <c r="B2777" s="366"/>
      <c r="C2777" s="369">
        <v>5204</v>
      </c>
      <c r="D2777" s="370" t="s">
        <v>619</v>
      </c>
      <c r="E2777" s="295">
        <f t="shared" si="673"/>
        <v>0</v>
      </c>
      <c r="F2777" s="158"/>
      <c r="G2777" s="159"/>
      <c r="H2777" s="1420"/>
      <c r="I2777" s="158"/>
      <c r="J2777" s="159"/>
      <c r="K2777" s="1420"/>
      <c r="L2777" s="295">
        <f t="shared" si="674"/>
        <v>0</v>
      </c>
      <c r="M2777" s="12" t="str">
        <f t="shared" si="664"/>
        <v/>
      </c>
      <c r="N2777" s="13"/>
    </row>
    <row r="2778" spans="1:14" hidden="1">
      <c r="A2778" s="23">
        <v>525</v>
      </c>
      <c r="B2778" s="366"/>
      <c r="C2778" s="369">
        <v>5205</v>
      </c>
      <c r="D2778" s="370" t="s">
        <v>620</v>
      </c>
      <c r="E2778" s="295">
        <f t="shared" si="673"/>
        <v>0</v>
      </c>
      <c r="F2778" s="158"/>
      <c r="G2778" s="159"/>
      <c r="H2778" s="1420"/>
      <c r="I2778" s="158"/>
      <c r="J2778" s="159"/>
      <c r="K2778" s="1420"/>
      <c r="L2778" s="295">
        <f t="shared" si="674"/>
        <v>0</v>
      </c>
      <c r="M2778" s="12" t="str">
        <f t="shared" si="664"/>
        <v/>
      </c>
      <c r="N2778" s="13"/>
    </row>
    <row r="2779" spans="1:14" hidden="1">
      <c r="A2779" s="22">
        <v>635</v>
      </c>
      <c r="B2779" s="366"/>
      <c r="C2779" s="369">
        <v>5206</v>
      </c>
      <c r="D2779" s="370" t="s">
        <v>621</v>
      </c>
      <c r="E2779" s="295">
        <f t="shared" si="673"/>
        <v>0</v>
      </c>
      <c r="F2779" s="158"/>
      <c r="G2779" s="159"/>
      <c r="H2779" s="1420"/>
      <c r="I2779" s="158"/>
      <c r="J2779" s="159"/>
      <c r="K2779" s="1420"/>
      <c r="L2779" s="295">
        <f t="shared" si="674"/>
        <v>0</v>
      </c>
      <c r="M2779" s="12" t="str">
        <f t="shared" si="664"/>
        <v/>
      </c>
      <c r="N2779" s="13"/>
    </row>
    <row r="2780" spans="1:14" hidden="1">
      <c r="A2780" s="23">
        <v>640</v>
      </c>
      <c r="B2780" s="366"/>
      <c r="C2780" s="371">
        <v>5219</v>
      </c>
      <c r="D2780" s="372" t="s">
        <v>622</v>
      </c>
      <c r="E2780" s="287">
        <f t="shared" si="673"/>
        <v>0</v>
      </c>
      <c r="F2780" s="173"/>
      <c r="G2780" s="174"/>
      <c r="H2780" s="1421"/>
      <c r="I2780" s="173"/>
      <c r="J2780" s="174"/>
      <c r="K2780" s="1421"/>
      <c r="L2780" s="287">
        <f t="shared" si="674"/>
        <v>0</v>
      </c>
      <c r="M2780" s="12" t="str">
        <f t="shared" si="664"/>
        <v/>
      </c>
      <c r="N2780" s="13"/>
    </row>
    <row r="2781" spans="1:14" hidden="1">
      <c r="A2781" s="23">
        <v>645</v>
      </c>
      <c r="B2781" s="365">
        <v>5300</v>
      </c>
      <c r="C2781" s="1854" t="s">
        <v>623</v>
      </c>
      <c r="D2781" s="1855"/>
      <c r="E2781" s="310">
        <f t="shared" ref="E2781:L2781" si="675">SUM(E2782:E2783)</f>
        <v>0</v>
      </c>
      <c r="F2781" s="274">
        <f t="shared" si="675"/>
        <v>0</v>
      </c>
      <c r="G2781" s="275">
        <f t="shared" si="675"/>
        <v>0</v>
      </c>
      <c r="H2781" s="276">
        <f>SUM(H2782:H2783)</f>
        <v>0</v>
      </c>
      <c r="I2781" s="274">
        <f t="shared" si="675"/>
        <v>0</v>
      </c>
      <c r="J2781" s="275">
        <f t="shared" si="675"/>
        <v>0</v>
      </c>
      <c r="K2781" s="276">
        <f t="shared" si="675"/>
        <v>0</v>
      </c>
      <c r="L2781" s="310">
        <f t="shared" si="675"/>
        <v>0</v>
      </c>
      <c r="M2781" s="12" t="str">
        <f t="shared" si="664"/>
        <v/>
      </c>
      <c r="N2781" s="13"/>
    </row>
    <row r="2782" spans="1:14" hidden="1">
      <c r="A2782" s="23">
        <v>650</v>
      </c>
      <c r="B2782" s="366"/>
      <c r="C2782" s="367">
        <v>5301</v>
      </c>
      <c r="D2782" s="368" t="s">
        <v>307</v>
      </c>
      <c r="E2782" s="281">
        <f>F2782+G2782+H2782</f>
        <v>0</v>
      </c>
      <c r="F2782" s="152"/>
      <c r="G2782" s="153"/>
      <c r="H2782" s="1418"/>
      <c r="I2782" s="152"/>
      <c r="J2782" s="153"/>
      <c r="K2782" s="1418"/>
      <c r="L2782" s="281">
        <f>I2782+J2782+K2782</f>
        <v>0</v>
      </c>
      <c r="M2782" s="12" t="str">
        <f t="shared" si="664"/>
        <v/>
      </c>
      <c r="N2782" s="13"/>
    </row>
    <row r="2783" spans="1:14" hidden="1">
      <c r="A2783" s="22">
        <v>655</v>
      </c>
      <c r="B2783" s="366"/>
      <c r="C2783" s="371">
        <v>5309</v>
      </c>
      <c r="D2783" s="372" t="s">
        <v>624</v>
      </c>
      <c r="E2783" s="287">
        <f>F2783+G2783+H2783</f>
        <v>0</v>
      </c>
      <c r="F2783" s="173"/>
      <c r="G2783" s="174"/>
      <c r="H2783" s="1421"/>
      <c r="I2783" s="173"/>
      <c r="J2783" s="174"/>
      <c r="K2783" s="1421"/>
      <c r="L2783" s="287">
        <f>I2783+J2783+K2783</f>
        <v>0</v>
      </c>
      <c r="M2783" s="12" t="str">
        <f t="shared" si="664"/>
        <v/>
      </c>
      <c r="N2783" s="13"/>
    </row>
    <row r="2784" spans="1:14" hidden="1">
      <c r="A2784" s="22">
        <v>665</v>
      </c>
      <c r="B2784" s="365">
        <v>5400</v>
      </c>
      <c r="C2784" s="1854" t="s">
        <v>685</v>
      </c>
      <c r="D2784" s="1855"/>
      <c r="E2784" s="310">
        <f>F2784+G2784+H2784</f>
        <v>0</v>
      </c>
      <c r="F2784" s="1422"/>
      <c r="G2784" s="1423"/>
      <c r="H2784" s="1424"/>
      <c r="I2784" s="1422"/>
      <c r="J2784" s="1423"/>
      <c r="K2784" s="1424"/>
      <c r="L2784" s="310">
        <f>I2784+J2784+K2784</f>
        <v>0</v>
      </c>
      <c r="M2784" s="12" t="str">
        <f t="shared" si="664"/>
        <v/>
      </c>
      <c r="N2784" s="13"/>
    </row>
    <row r="2785" spans="1:14" hidden="1">
      <c r="A2785" s="22">
        <v>675</v>
      </c>
      <c r="B2785" s="272">
        <v>5500</v>
      </c>
      <c r="C2785" s="1856" t="s">
        <v>686</v>
      </c>
      <c r="D2785" s="1857"/>
      <c r="E2785" s="310">
        <f t="shared" ref="E2785:L2785" si="676">SUM(E2786:E2789)</f>
        <v>0</v>
      </c>
      <c r="F2785" s="274">
        <f t="shared" si="676"/>
        <v>0</v>
      </c>
      <c r="G2785" s="275">
        <f t="shared" si="676"/>
        <v>0</v>
      </c>
      <c r="H2785" s="276">
        <f>SUM(H2786:H2789)</f>
        <v>0</v>
      </c>
      <c r="I2785" s="274">
        <f t="shared" si="676"/>
        <v>0</v>
      </c>
      <c r="J2785" s="275">
        <f t="shared" si="676"/>
        <v>0</v>
      </c>
      <c r="K2785" s="276">
        <f t="shared" si="676"/>
        <v>0</v>
      </c>
      <c r="L2785" s="310">
        <f t="shared" si="676"/>
        <v>0</v>
      </c>
      <c r="M2785" s="12" t="str">
        <f t="shared" si="664"/>
        <v/>
      </c>
      <c r="N2785" s="13"/>
    </row>
    <row r="2786" spans="1:14" hidden="1">
      <c r="A2786" s="22">
        <v>685</v>
      </c>
      <c r="B2786" s="362"/>
      <c r="C2786" s="279">
        <v>5501</v>
      </c>
      <c r="D2786" s="311" t="s">
        <v>687</v>
      </c>
      <c r="E2786" s="281">
        <f>F2786+G2786+H2786</f>
        <v>0</v>
      </c>
      <c r="F2786" s="152"/>
      <c r="G2786" s="153"/>
      <c r="H2786" s="1418"/>
      <c r="I2786" s="152"/>
      <c r="J2786" s="153"/>
      <c r="K2786" s="1418"/>
      <c r="L2786" s="281">
        <f>I2786+J2786+K2786</f>
        <v>0</v>
      </c>
      <c r="M2786" s="12" t="str">
        <f t="shared" si="664"/>
        <v/>
      </c>
      <c r="N2786" s="13"/>
    </row>
    <row r="2787" spans="1:14" hidden="1">
      <c r="A2787" s="23">
        <v>690</v>
      </c>
      <c r="B2787" s="362"/>
      <c r="C2787" s="293">
        <v>5502</v>
      </c>
      <c r="D2787" s="294" t="s">
        <v>688</v>
      </c>
      <c r="E2787" s="295">
        <f>F2787+G2787+H2787</f>
        <v>0</v>
      </c>
      <c r="F2787" s="158"/>
      <c r="G2787" s="159"/>
      <c r="H2787" s="1420"/>
      <c r="I2787" s="158"/>
      <c r="J2787" s="159"/>
      <c r="K2787" s="1420"/>
      <c r="L2787" s="295">
        <f>I2787+J2787+K2787</f>
        <v>0</v>
      </c>
      <c r="M2787" s="12" t="str">
        <f t="shared" si="664"/>
        <v/>
      </c>
      <c r="N2787" s="13"/>
    </row>
    <row r="2788" spans="1:14" hidden="1">
      <c r="A2788" s="23">
        <v>695</v>
      </c>
      <c r="B2788" s="362"/>
      <c r="C2788" s="293">
        <v>5503</v>
      </c>
      <c r="D2788" s="363" t="s">
        <v>689</v>
      </c>
      <c r="E2788" s="295">
        <f>F2788+G2788+H2788</f>
        <v>0</v>
      </c>
      <c r="F2788" s="158"/>
      <c r="G2788" s="159"/>
      <c r="H2788" s="1420"/>
      <c r="I2788" s="158"/>
      <c r="J2788" s="159"/>
      <c r="K2788" s="1420"/>
      <c r="L2788" s="295">
        <f>I2788+J2788+K2788</f>
        <v>0</v>
      </c>
      <c r="M2788" s="12" t="str">
        <f t="shared" si="664"/>
        <v/>
      </c>
      <c r="N2788" s="13"/>
    </row>
    <row r="2789" spans="1:14" hidden="1">
      <c r="A2789" s="22">
        <v>700</v>
      </c>
      <c r="B2789" s="362"/>
      <c r="C2789" s="285">
        <v>5504</v>
      </c>
      <c r="D2789" s="339" t="s">
        <v>690</v>
      </c>
      <c r="E2789" s="287">
        <f>F2789+G2789+H2789</f>
        <v>0</v>
      </c>
      <c r="F2789" s="173"/>
      <c r="G2789" s="174"/>
      <c r="H2789" s="1421"/>
      <c r="I2789" s="173"/>
      <c r="J2789" s="174"/>
      <c r="K2789" s="1421"/>
      <c r="L2789" s="287">
        <f>I2789+J2789+K2789</f>
        <v>0</v>
      </c>
      <c r="M2789" s="12" t="str">
        <f t="shared" si="664"/>
        <v/>
      </c>
      <c r="N2789" s="13"/>
    </row>
    <row r="2790" spans="1:14" hidden="1">
      <c r="A2790" s="22">
        <v>710</v>
      </c>
      <c r="B2790" s="365">
        <v>5700</v>
      </c>
      <c r="C2790" s="1858" t="s">
        <v>914</v>
      </c>
      <c r="D2790" s="1859"/>
      <c r="E2790" s="310">
        <f>SUM(E2791:E2793)</f>
        <v>0</v>
      </c>
      <c r="F2790" s="1471">
        <v>0</v>
      </c>
      <c r="G2790" s="1471">
        <v>0</v>
      </c>
      <c r="H2790" s="1471">
        <v>0</v>
      </c>
      <c r="I2790" s="1471">
        <v>0</v>
      </c>
      <c r="J2790" s="1471">
        <v>0</v>
      </c>
      <c r="K2790" s="1471">
        <v>0</v>
      </c>
      <c r="L2790" s="310">
        <f>SUM(L2791:L2793)</f>
        <v>0</v>
      </c>
      <c r="M2790" s="12" t="str">
        <f t="shared" si="664"/>
        <v/>
      </c>
      <c r="N2790" s="13"/>
    </row>
    <row r="2791" spans="1:14" hidden="1">
      <c r="A2791" s="23">
        <v>715</v>
      </c>
      <c r="B2791" s="366"/>
      <c r="C2791" s="367">
        <v>5701</v>
      </c>
      <c r="D2791" s="368" t="s">
        <v>691</v>
      </c>
      <c r="E2791" s="281">
        <f>F2791+G2791+H2791</f>
        <v>0</v>
      </c>
      <c r="F2791" s="1472">
        <v>0</v>
      </c>
      <c r="G2791" s="1472">
        <v>0</v>
      </c>
      <c r="H2791" s="1473">
        <v>0</v>
      </c>
      <c r="I2791" s="1771">
        <v>0</v>
      </c>
      <c r="J2791" s="1472">
        <v>0</v>
      </c>
      <c r="K2791" s="1472">
        <v>0</v>
      </c>
      <c r="L2791" s="281">
        <f>I2791+J2791+K2791</f>
        <v>0</v>
      </c>
      <c r="M2791" s="12" t="str">
        <f t="shared" si="664"/>
        <v/>
      </c>
      <c r="N2791" s="13"/>
    </row>
    <row r="2792" spans="1:14" hidden="1">
      <c r="A2792" s="23">
        <v>720</v>
      </c>
      <c r="B2792" s="366"/>
      <c r="C2792" s="373">
        <v>5702</v>
      </c>
      <c r="D2792" s="374" t="s">
        <v>692</v>
      </c>
      <c r="E2792" s="314">
        <f>F2792+G2792+H2792</f>
        <v>0</v>
      </c>
      <c r="F2792" s="1472">
        <v>0</v>
      </c>
      <c r="G2792" s="1472">
        <v>0</v>
      </c>
      <c r="H2792" s="1473">
        <v>0</v>
      </c>
      <c r="I2792" s="1771">
        <v>0</v>
      </c>
      <c r="J2792" s="1472">
        <v>0</v>
      </c>
      <c r="K2792" s="1472">
        <v>0</v>
      </c>
      <c r="L2792" s="314">
        <f>I2792+J2792+K2792</f>
        <v>0</v>
      </c>
      <c r="M2792" s="12" t="str">
        <f t="shared" si="664"/>
        <v/>
      </c>
      <c r="N2792" s="13"/>
    </row>
    <row r="2793" spans="1:14" hidden="1">
      <c r="A2793" s="23">
        <v>725</v>
      </c>
      <c r="B2793" s="292"/>
      <c r="C2793" s="375">
        <v>4071</v>
      </c>
      <c r="D2793" s="376" t="s">
        <v>693</v>
      </c>
      <c r="E2793" s="377">
        <f>F2793+G2793+H2793</f>
        <v>0</v>
      </c>
      <c r="F2793" s="1472">
        <v>0</v>
      </c>
      <c r="G2793" s="1472">
        <v>0</v>
      </c>
      <c r="H2793" s="1473">
        <v>0</v>
      </c>
      <c r="I2793" s="1771">
        <v>0</v>
      </c>
      <c r="J2793" s="1472">
        <v>0</v>
      </c>
      <c r="K2793" s="1472">
        <v>0</v>
      </c>
      <c r="L2793" s="377">
        <f>I2793+J2793+K2793</f>
        <v>0</v>
      </c>
      <c r="M2793" s="12" t="str">
        <f t="shared" si="664"/>
        <v/>
      </c>
      <c r="N2793" s="13"/>
    </row>
    <row r="2794" spans="1:14" hidden="1">
      <c r="A2794" s="23">
        <v>730</v>
      </c>
      <c r="B2794" s="582"/>
      <c r="C2794" s="1860" t="s">
        <v>694</v>
      </c>
      <c r="D2794" s="1861"/>
      <c r="E2794" s="1438"/>
      <c r="F2794" s="1438"/>
      <c r="G2794" s="1438"/>
      <c r="H2794" s="1438"/>
      <c r="I2794" s="1438"/>
      <c r="J2794" s="1438"/>
      <c r="K2794" s="1438"/>
      <c r="L2794" s="1439"/>
      <c r="M2794" s="12" t="str">
        <f t="shared" si="664"/>
        <v/>
      </c>
      <c r="N2794" s="13"/>
    </row>
    <row r="2795" spans="1:14" hidden="1">
      <c r="A2795" s="23">
        <v>735</v>
      </c>
      <c r="B2795" s="381">
        <v>98</v>
      </c>
      <c r="C2795" s="1860" t="s">
        <v>694</v>
      </c>
      <c r="D2795" s="1861"/>
      <c r="E2795" s="382">
        <f>F2795+G2795+H2795</f>
        <v>0</v>
      </c>
      <c r="F2795" s="1429"/>
      <c r="G2795" s="1430"/>
      <c r="H2795" s="1431"/>
      <c r="I2795" s="1461">
        <v>0</v>
      </c>
      <c r="J2795" s="1462">
        <v>0</v>
      </c>
      <c r="K2795" s="1463">
        <v>0</v>
      </c>
      <c r="L2795" s="382">
        <f>I2795+J2795+K2795</f>
        <v>0</v>
      </c>
      <c r="M2795" s="12" t="str">
        <f t="shared" si="664"/>
        <v/>
      </c>
      <c r="N2795" s="13"/>
    </row>
    <row r="2796" spans="1:14" hidden="1">
      <c r="A2796" s="23">
        <v>740</v>
      </c>
      <c r="B2796" s="1433"/>
      <c r="C2796" s="1434"/>
      <c r="D2796" s="1435"/>
      <c r="E2796" s="269"/>
      <c r="F2796" s="269"/>
      <c r="G2796" s="269"/>
      <c r="H2796" s="269"/>
      <c r="I2796" s="269"/>
      <c r="J2796" s="269"/>
      <c r="K2796" s="269"/>
      <c r="L2796" s="270"/>
      <c r="M2796" s="12" t="str">
        <f t="shared" si="664"/>
        <v/>
      </c>
      <c r="N2796" s="13"/>
    </row>
    <row r="2797" spans="1:14" hidden="1">
      <c r="A2797" s="23">
        <v>745</v>
      </c>
      <c r="B2797" s="1436"/>
      <c r="C2797" s="111"/>
      <c r="D2797" s="1437"/>
      <c r="E2797" s="218"/>
      <c r="F2797" s="218"/>
      <c r="G2797" s="218"/>
      <c r="H2797" s="218"/>
      <c r="I2797" s="218"/>
      <c r="J2797" s="218"/>
      <c r="K2797" s="218"/>
      <c r="L2797" s="389"/>
      <c r="M2797" s="12" t="str">
        <f t="shared" si="664"/>
        <v/>
      </c>
      <c r="N2797" s="13"/>
    </row>
    <row r="2798" spans="1:14" hidden="1">
      <c r="A2798" s="22">
        <v>750</v>
      </c>
      <c r="B2798" s="1436"/>
      <c r="C2798" s="111"/>
      <c r="D2798" s="1437"/>
      <c r="E2798" s="218"/>
      <c r="F2798" s="218"/>
      <c r="G2798" s="218"/>
      <c r="H2798" s="218"/>
      <c r="I2798" s="218"/>
      <c r="J2798" s="218"/>
      <c r="K2798" s="218"/>
      <c r="L2798" s="389"/>
      <c r="M2798" s="12" t="str">
        <f t="shared" si="664"/>
        <v/>
      </c>
      <c r="N2798" s="13"/>
    </row>
    <row r="2799" spans="1:14" ht="16.5" hidden="1" thickBot="1">
      <c r="A2799" s="23">
        <v>755</v>
      </c>
      <c r="B2799" s="1464"/>
      <c r="C2799" s="393" t="s">
        <v>741</v>
      </c>
      <c r="D2799" s="1432">
        <f>+B2799</f>
        <v>0</v>
      </c>
      <c r="E2799" s="395">
        <f t="shared" ref="E2799:L2799" si="677">SUM(E2684,E2687,E2693,E2701,E2702,E2720,E2724,E2730,E2733,E2734,E2735,E2736,E2737,E2746,E2752,E2753,E2754,E2755,E2762,E2766,E2767,E2768,E2769,E2772,E2773,E2781,E2784,E2785,E2790)+E2795</f>
        <v>0</v>
      </c>
      <c r="F2799" s="396">
        <f t="shared" si="677"/>
        <v>0</v>
      </c>
      <c r="G2799" s="397">
        <f t="shared" si="677"/>
        <v>0</v>
      </c>
      <c r="H2799" s="398">
        <f t="shared" si="677"/>
        <v>0</v>
      </c>
      <c r="I2799" s="396">
        <f t="shared" si="677"/>
        <v>0</v>
      </c>
      <c r="J2799" s="397">
        <f t="shared" si="677"/>
        <v>0</v>
      </c>
      <c r="K2799" s="398">
        <f t="shared" si="677"/>
        <v>0</v>
      </c>
      <c r="L2799" s="395">
        <f t="shared" si="677"/>
        <v>0</v>
      </c>
      <c r="M2799" s="12" t="str">
        <f>(IF($E2799&lt;&gt;0,$M$2,IF($L2799&lt;&gt;0,$M$2,"")))</f>
        <v/>
      </c>
      <c r="N2799" s="73" t="str">
        <f>LEFT(C2681,1)</f>
        <v>4</v>
      </c>
    </row>
    <row r="2800" spans="1:14" hidden="1">
      <c r="A2800" s="23">
        <v>760</v>
      </c>
      <c r="B2800" s="79" t="s">
        <v>120</v>
      </c>
      <c r="C2800" s="1"/>
      <c r="L2800" s="6"/>
      <c r="M2800" s="7" t="str">
        <f>(IF($E2799&lt;&gt;0,$M$2,IF($L2799&lt;&gt;0,$M$2,"")))</f>
        <v/>
      </c>
    </row>
    <row r="2801" spans="1:14" hidden="1">
      <c r="A2801" s="22">
        <v>765</v>
      </c>
      <c r="B2801" s="1367"/>
      <c r="C2801" s="1367"/>
      <c r="D2801" s="1368"/>
      <c r="E2801" s="1367"/>
      <c r="F2801" s="1367"/>
      <c r="G2801" s="1367"/>
      <c r="H2801" s="1367"/>
      <c r="I2801" s="1367"/>
      <c r="J2801" s="1367"/>
      <c r="K2801" s="1367"/>
      <c r="L2801" s="1369"/>
      <c r="M2801" s="7" t="str">
        <f>(IF($E2799&lt;&gt;0,$M$2,IF($L2799&lt;&gt;0,$M$2,"")))</f>
        <v/>
      </c>
    </row>
    <row r="2802" spans="1:14" ht="18.75" hidden="1">
      <c r="A2802" s="22">
        <v>775</v>
      </c>
      <c r="B2802" s="65"/>
      <c r="C2802" s="65"/>
      <c r="D2802" s="65"/>
      <c r="E2802" s="65"/>
      <c r="F2802" s="65"/>
      <c r="G2802" s="65"/>
      <c r="H2802" s="65"/>
      <c r="I2802" s="65"/>
      <c r="J2802" s="65"/>
      <c r="K2802" s="65"/>
      <c r="L2802" s="77"/>
      <c r="M2802" s="74" t="str">
        <f>(IF(E2797&lt;&gt;0,$G$2,IF(L2797&lt;&gt;0,$G$2,"")))</f>
        <v/>
      </c>
      <c r="N2802" s="65"/>
    </row>
    <row r="2803" spans="1:14" hidden="1">
      <c r="A2803" s="23">
        <v>780</v>
      </c>
      <c r="B2803" s="6"/>
      <c r="C2803" s="6"/>
      <c r="D2803" s="521"/>
      <c r="E2803" s="38"/>
      <c r="F2803" s="38"/>
      <c r="G2803" s="38"/>
      <c r="H2803" s="38"/>
      <c r="I2803" s="38"/>
      <c r="J2803" s="38"/>
      <c r="K2803" s="38"/>
      <c r="L2803" s="38"/>
      <c r="M2803" s="7" t="str">
        <f>(IF($E2936&lt;&gt;0,$M$2,IF($L2936&lt;&gt;0,$M$2,"")))</f>
        <v/>
      </c>
    </row>
    <row r="2804" spans="1:14" hidden="1">
      <c r="A2804" s="23">
        <v>785</v>
      </c>
      <c r="B2804" s="6"/>
      <c r="C2804" s="1365"/>
      <c r="D2804" s="1366"/>
      <c r="E2804" s="38"/>
      <c r="F2804" s="38"/>
      <c r="G2804" s="38"/>
      <c r="H2804" s="38"/>
      <c r="I2804" s="38"/>
      <c r="J2804" s="38"/>
      <c r="K2804" s="38"/>
      <c r="L2804" s="38"/>
      <c r="M2804" s="7" t="str">
        <f>(IF($E2936&lt;&gt;0,$M$2,IF($L2936&lt;&gt;0,$M$2,"")))</f>
        <v/>
      </c>
    </row>
    <row r="2805" spans="1:14" hidden="1">
      <c r="A2805" s="23">
        <v>790</v>
      </c>
      <c r="B2805" s="1870" t="str">
        <f>$B$7</f>
        <v>ОТЧЕТНИ ДАННИ ПО ЕБК ЗА ИЗПЪЛНЕНИЕТО НА БЮДЖЕТА</v>
      </c>
      <c r="C2805" s="1871"/>
      <c r="D2805" s="1871"/>
      <c r="E2805" s="242"/>
      <c r="F2805" s="242"/>
      <c r="G2805" s="237"/>
      <c r="H2805" s="237"/>
      <c r="I2805" s="237"/>
      <c r="J2805" s="237"/>
      <c r="K2805" s="237"/>
      <c r="L2805" s="237"/>
      <c r="M2805" s="7" t="str">
        <f>(IF($E2936&lt;&gt;0,$M$2,IF($L2936&lt;&gt;0,$M$2,"")))</f>
        <v/>
      </c>
    </row>
    <row r="2806" spans="1:14" hidden="1">
      <c r="A2806" s="23">
        <v>795</v>
      </c>
      <c r="B2806" s="228"/>
      <c r="C2806" s="391"/>
      <c r="D2806" s="400"/>
      <c r="E2806" s="406" t="s">
        <v>464</v>
      </c>
      <c r="F2806" s="406" t="s">
        <v>835</v>
      </c>
      <c r="G2806" s="237"/>
      <c r="H2806" s="1362" t="s">
        <v>1251</v>
      </c>
      <c r="I2806" s="1363"/>
      <c r="J2806" s="1364"/>
      <c r="K2806" s="237"/>
      <c r="L2806" s="237"/>
      <c r="M2806" s="7" t="str">
        <f>(IF($E2936&lt;&gt;0,$M$2,IF($L2936&lt;&gt;0,$M$2,"")))</f>
        <v/>
      </c>
    </row>
    <row r="2807" spans="1:14" ht="18.75" hidden="1">
      <c r="A2807" s="22">
        <v>805</v>
      </c>
      <c r="B2807" s="1872" t="str">
        <f>$B$9</f>
        <v>ДГ ЩАСТЛИВО ДЕТСТВО</v>
      </c>
      <c r="C2807" s="1873"/>
      <c r="D2807" s="1874"/>
      <c r="E2807" s="115">
        <f>$E$9</f>
        <v>43831</v>
      </c>
      <c r="F2807" s="226" t="str">
        <f>$F$9</f>
        <v>30.06.2020</v>
      </c>
      <c r="G2807" s="237"/>
      <c r="H2807" s="237"/>
      <c r="I2807" s="237"/>
      <c r="J2807" s="237"/>
      <c r="K2807" s="237"/>
      <c r="L2807" s="237"/>
      <c r="M2807" s="7" t="str">
        <f>(IF($E2936&lt;&gt;0,$M$2,IF($L2936&lt;&gt;0,$M$2,"")))</f>
        <v/>
      </c>
    </row>
    <row r="2808" spans="1:14" hidden="1">
      <c r="A2808" s="23">
        <v>810</v>
      </c>
      <c r="B2808" s="227" t="str">
        <f>$B$10</f>
        <v>(наименование на разпоредителя с бюджет)</v>
      </c>
      <c r="C2808" s="228"/>
      <c r="D2808" s="229"/>
      <c r="E2808" s="237"/>
      <c r="F2808" s="237"/>
      <c r="G2808" s="237"/>
      <c r="H2808" s="237"/>
      <c r="I2808" s="237"/>
      <c r="J2808" s="237"/>
      <c r="K2808" s="237"/>
      <c r="L2808" s="237"/>
      <c r="M2808" s="7" t="str">
        <f>(IF($E2936&lt;&gt;0,$M$2,IF($L2936&lt;&gt;0,$M$2,"")))</f>
        <v/>
      </c>
    </row>
    <row r="2809" spans="1:14" hidden="1">
      <c r="A2809" s="23">
        <v>815</v>
      </c>
      <c r="B2809" s="227"/>
      <c r="C2809" s="228"/>
      <c r="D2809" s="229"/>
      <c r="E2809" s="237"/>
      <c r="F2809" s="237"/>
      <c r="G2809" s="237"/>
      <c r="H2809" s="237"/>
      <c r="I2809" s="237"/>
      <c r="J2809" s="237"/>
      <c r="K2809" s="237"/>
      <c r="L2809" s="237"/>
      <c r="M2809" s="7" t="str">
        <f>(IF($E2936&lt;&gt;0,$M$2,IF($L2936&lt;&gt;0,$M$2,"")))</f>
        <v/>
      </c>
    </row>
    <row r="2810" spans="1:14" ht="19.5" hidden="1">
      <c r="A2810" s="28">
        <v>525</v>
      </c>
      <c r="B2810" s="1875" t="str">
        <f>$B$12</f>
        <v>Раковски</v>
      </c>
      <c r="C2810" s="1876"/>
      <c r="D2810" s="1877"/>
      <c r="E2810" s="410" t="s">
        <v>890</v>
      </c>
      <c r="F2810" s="1360" t="str">
        <f>$F$12</f>
        <v>6611</v>
      </c>
      <c r="G2810" s="237"/>
      <c r="H2810" s="237"/>
      <c r="I2810" s="237"/>
      <c r="J2810" s="237"/>
      <c r="K2810" s="237"/>
      <c r="L2810" s="237"/>
      <c r="M2810" s="7" t="str">
        <f>(IF($E2936&lt;&gt;0,$M$2,IF($L2936&lt;&gt;0,$M$2,"")))</f>
        <v/>
      </c>
    </row>
    <row r="2811" spans="1:14" hidden="1">
      <c r="A2811" s="22">
        <v>820</v>
      </c>
      <c r="B2811" s="233" t="str">
        <f>$B$13</f>
        <v>(наименование на първостепенния разпоредител с бюджет)</v>
      </c>
      <c r="C2811" s="228"/>
      <c r="D2811" s="229"/>
      <c r="E2811" s="1361"/>
      <c r="F2811" s="242"/>
      <c r="G2811" s="237"/>
      <c r="H2811" s="237"/>
      <c r="I2811" s="237"/>
      <c r="J2811" s="237"/>
      <c r="K2811" s="237"/>
      <c r="L2811" s="237"/>
      <c r="M2811" s="7" t="str">
        <f>(IF($E2936&lt;&gt;0,$M$2,IF($L2936&lt;&gt;0,$M$2,"")))</f>
        <v/>
      </c>
    </row>
    <row r="2812" spans="1:14" ht="19.5" hidden="1">
      <c r="A2812" s="23">
        <v>821</v>
      </c>
      <c r="B2812" s="236"/>
      <c r="C2812" s="237"/>
      <c r="D2812" s="124" t="s">
        <v>891</v>
      </c>
      <c r="E2812" s="238">
        <f>$E$15</f>
        <v>0</v>
      </c>
      <c r="F2812" s="414" t="str">
        <f>$F$15</f>
        <v>БЮДЖЕТ</v>
      </c>
      <c r="G2812" s="218"/>
      <c r="H2812" s="218"/>
      <c r="I2812" s="218"/>
      <c r="J2812" s="218"/>
      <c r="K2812" s="218"/>
      <c r="L2812" s="218"/>
      <c r="M2812" s="7" t="str">
        <f>(IF($E2936&lt;&gt;0,$M$2,IF($L2936&lt;&gt;0,$M$2,"")))</f>
        <v/>
      </c>
    </row>
    <row r="2813" spans="1:14" hidden="1">
      <c r="A2813" s="23">
        <v>822</v>
      </c>
      <c r="B2813" s="228"/>
      <c r="C2813" s="391"/>
      <c r="D2813" s="400"/>
      <c r="E2813" s="237"/>
      <c r="F2813" s="409"/>
      <c r="G2813" s="409"/>
      <c r="H2813" s="409"/>
      <c r="I2813" s="409"/>
      <c r="J2813" s="409"/>
      <c r="K2813" s="409"/>
      <c r="L2813" s="1377" t="s">
        <v>465</v>
      </c>
      <c r="M2813" s="7" t="str">
        <f>(IF($E2936&lt;&gt;0,$M$2,IF($L2936&lt;&gt;0,$M$2,"")))</f>
        <v/>
      </c>
    </row>
    <row r="2814" spans="1:14" ht="24.95" hidden="1" customHeight="1">
      <c r="A2814" s="23">
        <v>823</v>
      </c>
      <c r="B2814" s="247"/>
      <c r="C2814" s="248"/>
      <c r="D2814" s="249" t="s">
        <v>712</v>
      </c>
      <c r="E2814" s="1878" t="s">
        <v>2108</v>
      </c>
      <c r="F2814" s="1879"/>
      <c r="G2814" s="1879"/>
      <c r="H2814" s="1880"/>
      <c r="I2814" s="1881" t="s">
        <v>2109</v>
      </c>
      <c r="J2814" s="1882"/>
      <c r="K2814" s="1882"/>
      <c r="L2814" s="1883"/>
      <c r="M2814" s="7" t="str">
        <f>(IF($E2936&lt;&gt;0,$M$2,IF($L2936&lt;&gt;0,$M$2,"")))</f>
        <v/>
      </c>
    </row>
    <row r="2815" spans="1:14" ht="54.95" hidden="1" customHeight="1" thickBot="1">
      <c r="A2815" s="23">
        <v>825</v>
      </c>
      <c r="B2815" s="250" t="s">
        <v>62</v>
      </c>
      <c r="C2815" s="251" t="s">
        <v>466</v>
      </c>
      <c r="D2815" s="252" t="s">
        <v>713</v>
      </c>
      <c r="E2815" s="1403" t="str">
        <f>$E$20</f>
        <v>Уточнен план                Общо</v>
      </c>
      <c r="F2815" s="1407" t="str">
        <f>$F$20</f>
        <v>държавни дейности</v>
      </c>
      <c r="G2815" s="1408" t="str">
        <f>$G$20</f>
        <v>местни дейности</v>
      </c>
      <c r="H2815" s="1409" t="str">
        <f>$H$20</f>
        <v>дофинансиране</v>
      </c>
      <c r="I2815" s="253" t="str">
        <f>$I$20</f>
        <v>държавни дейности -ОТЧЕТ</v>
      </c>
      <c r="J2815" s="254" t="str">
        <f>$J$20</f>
        <v>местни дейности - ОТЧЕТ</v>
      </c>
      <c r="K2815" s="255" t="str">
        <f>$K$20</f>
        <v>дофинансиране - ОТЧЕТ</v>
      </c>
      <c r="L2815" s="1735" t="str">
        <f>$L$20</f>
        <v>ОТЧЕТ                                    ОБЩО</v>
      </c>
      <c r="M2815" s="7" t="str">
        <f>(IF($E2936&lt;&gt;0,$M$2,IF($L2936&lt;&gt;0,$M$2,"")))</f>
        <v/>
      </c>
    </row>
    <row r="2816" spans="1:14" ht="18.75" hidden="1">
      <c r="A2816" s="23"/>
      <c r="B2816" s="258"/>
      <c r="C2816" s="259"/>
      <c r="D2816" s="260" t="s">
        <v>743</v>
      </c>
      <c r="E2816" s="1455" t="str">
        <f>$E$21</f>
        <v>(1)</v>
      </c>
      <c r="F2816" s="143" t="str">
        <f>$F$21</f>
        <v>(2)</v>
      </c>
      <c r="G2816" s="144" t="str">
        <f>$G$21</f>
        <v>(3)</v>
      </c>
      <c r="H2816" s="145" t="str">
        <f>$H$21</f>
        <v>(4)</v>
      </c>
      <c r="I2816" s="261" t="str">
        <f>$I$21</f>
        <v>(5)</v>
      </c>
      <c r="J2816" s="262" t="str">
        <f>$J$21</f>
        <v>(6)</v>
      </c>
      <c r="K2816" s="263" t="str">
        <f>$K$21</f>
        <v>(7)</v>
      </c>
      <c r="L2816" s="264" t="str">
        <f>$L$21</f>
        <v>(8)</v>
      </c>
      <c r="M2816" s="7" t="str">
        <f>(IF($E2936&lt;&gt;0,$M$2,IF($L2936&lt;&gt;0,$M$2,"")))</f>
        <v/>
      </c>
    </row>
    <row r="2817" spans="1:14" hidden="1">
      <c r="A2817" s="23"/>
      <c r="B2817" s="1451"/>
      <c r="C2817" s="1598" t="e">
        <f>VLOOKUP(D2817,OP_LIST2,2,FALSE)</f>
        <v>#N/A</v>
      </c>
      <c r="D2817" s="1458"/>
      <c r="E2817" s="389"/>
      <c r="F2817" s="1441"/>
      <c r="G2817" s="1442"/>
      <c r="H2817" s="1443"/>
      <c r="I2817" s="1441"/>
      <c r="J2817" s="1442"/>
      <c r="K2817" s="1443"/>
      <c r="L2817" s="1440"/>
      <c r="M2817" s="7" t="str">
        <f>(IF($E2936&lt;&gt;0,$M$2,IF($L2936&lt;&gt;0,$M$2,"")))</f>
        <v/>
      </c>
    </row>
    <row r="2818" spans="1:14" hidden="1">
      <c r="A2818" s="23"/>
      <c r="B2818" s="1454"/>
      <c r="C2818" s="1459">
        <f>VLOOKUP(D2819,EBK_DEIN2,2,FALSE)</f>
        <v>4469</v>
      </c>
      <c r="D2818" s="1458" t="s">
        <v>792</v>
      </c>
      <c r="E2818" s="389"/>
      <c r="F2818" s="1444"/>
      <c r="G2818" s="1445"/>
      <c r="H2818" s="1446"/>
      <c r="I2818" s="1444"/>
      <c r="J2818" s="1445"/>
      <c r="K2818" s="1446"/>
      <c r="L2818" s="1440"/>
      <c r="M2818" s="7" t="str">
        <f>(IF($E2936&lt;&gt;0,$M$2,IF($L2936&lt;&gt;0,$M$2,"")))</f>
        <v/>
      </c>
    </row>
    <row r="2819" spans="1:14" hidden="1">
      <c r="A2819" s="23"/>
      <c r="B2819" s="1450"/>
      <c r="C2819" s="1587">
        <f>+C2818</f>
        <v>4469</v>
      </c>
      <c r="D2819" s="1452" t="s">
        <v>19</v>
      </c>
      <c r="E2819" s="389"/>
      <c r="F2819" s="1444"/>
      <c r="G2819" s="1445"/>
      <c r="H2819" s="1446"/>
      <c r="I2819" s="1444"/>
      <c r="J2819" s="1445"/>
      <c r="K2819" s="1446"/>
      <c r="L2819" s="1440"/>
      <c r="M2819" s="7" t="str">
        <f>(IF($E2936&lt;&gt;0,$M$2,IF($L2936&lt;&gt;0,$M$2,"")))</f>
        <v/>
      </c>
    </row>
    <row r="2820" spans="1:14" hidden="1">
      <c r="A2820" s="23"/>
      <c r="B2820" s="1456"/>
      <c r="C2820" s="1453"/>
      <c r="D2820" s="1457" t="s">
        <v>714</v>
      </c>
      <c r="E2820" s="389"/>
      <c r="F2820" s="1447"/>
      <c r="G2820" s="1448"/>
      <c r="H2820" s="1449"/>
      <c r="I2820" s="1447"/>
      <c r="J2820" s="1448"/>
      <c r="K2820" s="1449"/>
      <c r="L2820" s="1440"/>
      <c r="M2820" s="7" t="str">
        <f>(IF($E2936&lt;&gt;0,$M$2,IF($L2936&lt;&gt;0,$M$2,"")))</f>
        <v/>
      </c>
    </row>
    <row r="2821" spans="1:14" hidden="1">
      <c r="A2821" s="23"/>
      <c r="B2821" s="272">
        <v>100</v>
      </c>
      <c r="C2821" s="1884" t="s">
        <v>744</v>
      </c>
      <c r="D2821" s="1885"/>
      <c r="E2821" s="273">
        <f t="shared" ref="E2821:L2821" si="678">SUM(E2822:E2823)</f>
        <v>0</v>
      </c>
      <c r="F2821" s="274">
        <f t="shared" si="678"/>
        <v>0</v>
      </c>
      <c r="G2821" s="275">
        <f t="shared" si="678"/>
        <v>0</v>
      </c>
      <c r="H2821" s="276">
        <f>SUM(H2822:H2823)</f>
        <v>0</v>
      </c>
      <c r="I2821" s="274">
        <f t="shared" si="678"/>
        <v>0</v>
      </c>
      <c r="J2821" s="275">
        <f t="shared" si="678"/>
        <v>0</v>
      </c>
      <c r="K2821" s="276">
        <f t="shared" si="678"/>
        <v>0</v>
      </c>
      <c r="L2821" s="273">
        <f t="shared" si="678"/>
        <v>0</v>
      </c>
      <c r="M2821" s="12" t="str">
        <f>(IF($E2821&lt;&gt;0,$M$2,IF($L2821&lt;&gt;0,$M$2,"")))</f>
        <v/>
      </c>
      <c r="N2821" s="13"/>
    </row>
    <row r="2822" spans="1:14" hidden="1">
      <c r="A2822" s="23"/>
      <c r="B2822" s="278"/>
      <c r="C2822" s="279">
        <v>101</v>
      </c>
      <c r="D2822" s="280" t="s">
        <v>745</v>
      </c>
      <c r="E2822" s="281">
        <f>F2822+G2822+H2822</f>
        <v>0</v>
      </c>
      <c r="F2822" s="152"/>
      <c r="G2822" s="153"/>
      <c r="H2822" s="1418"/>
      <c r="I2822" s="152"/>
      <c r="J2822" s="153"/>
      <c r="K2822" s="1418"/>
      <c r="L2822" s="281">
        <f>I2822+J2822+K2822</f>
        <v>0</v>
      </c>
      <c r="M2822" s="12" t="str">
        <f t="shared" ref="M2822:M2888" si="679">(IF($E2822&lt;&gt;0,$M$2,IF($L2822&lt;&gt;0,$M$2,"")))</f>
        <v/>
      </c>
      <c r="N2822" s="13"/>
    </row>
    <row r="2823" spans="1:14" hidden="1">
      <c r="A2823" s="10"/>
      <c r="B2823" s="278"/>
      <c r="C2823" s="285">
        <v>102</v>
      </c>
      <c r="D2823" s="286" t="s">
        <v>746</v>
      </c>
      <c r="E2823" s="287">
        <f>F2823+G2823+H2823</f>
        <v>0</v>
      </c>
      <c r="F2823" s="173"/>
      <c r="G2823" s="174"/>
      <c r="H2823" s="1421"/>
      <c r="I2823" s="173"/>
      <c r="J2823" s="174"/>
      <c r="K2823" s="1421"/>
      <c r="L2823" s="287">
        <f>I2823+J2823+K2823</f>
        <v>0</v>
      </c>
      <c r="M2823" s="12" t="str">
        <f t="shared" si="679"/>
        <v/>
      </c>
      <c r="N2823" s="13"/>
    </row>
    <row r="2824" spans="1:14" hidden="1">
      <c r="A2824" s="10"/>
      <c r="B2824" s="272">
        <v>200</v>
      </c>
      <c r="C2824" s="1864" t="s">
        <v>747</v>
      </c>
      <c r="D2824" s="1865"/>
      <c r="E2824" s="273">
        <f t="shared" ref="E2824:L2824" si="680">SUM(E2825:E2829)</f>
        <v>0</v>
      </c>
      <c r="F2824" s="274">
        <f t="shared" si="680"/>
        <v>0</v>
      </c>
      <c r="G2824" s="275">
        <f t="shared" si="680"/>
        <v>0</v>
      </c>
      <c r="H2824" s="276">
        <f>SUM(H2825:H2829)</f>
        <v>0</v>
      </c>
      <c r="I2824" s="274">
        <f t="shared" si="680"/>
        <v>0</v>
      </c>
      <c r="J2824" s="275">
        <f t="shared" si="680"/>
        <v>0</v>
      </c>
      <c r="K2824" s="276">
        <f t="shared" si="680"/>
        <v>0</v>
      </c>
      <c r="L2824" s="273">
        <f t="shared" si="680"/>
        <v>0</v>
      </c>
      <c r="M2824" s="12" t="str">
        <f t="shared" si="679"/>
        <v/>
      </c>
      <c r="N2824" s="13"/>
    </row>
    <row r="2825" spans="1:14" hidden="1">
      <c r="A2825" s="10"/>
      <c r="B2825" s="291"/>
      <c r="C2825" s="279">
        <v>201</v>
      </c>
      <c r="D2825" s="280" t="s">
        <v>748</v>
      </c>
      <c r="E2825" s="281">
        <f>F2825+G2825+H2825</f>
        <v>0</v>
      </c>
      <c r="F2825" s="152"/>
      <c r="G2825" s="153"/>
      <c r="H2825" s="1418"/>
      <c r="I2825" s="152"/>
      <c r="J2825" s="153"/>
      <c r="K2825" s="1418"/>
      <c r="L2825" s="281">
        <f>I2825+J2825+K2825</f>
        <v>0</v>
      </c>
      <c r="M2825" s="12" t="str">
        <f t="shared" si="679"/>
        <v/>
      </c>
      <c r="N2825" s="13"/>
    </row>
    <row r="2826" spans="1:14" hidden="1">
      <c r="A2826" s="10"/>
      <c r="B2826" s="292"/>
      <c r="C2826" s="293">
        <v>202</v>
      </c>
      <c r="D2826" s="294" t="s">
        <v>749</v>
      </c>
      <c r="E2826" s="295">
        <f>F2826+G2826+H2826</f>
        <v>0</v>
      </c>
      <c r="F2826" s="158"/>
      <c r="G2826" s="159"/>
      <c r="H2826" s="1420"/>
      <c r="I2826" s="158"/>
      <c r="J2826" s="159"/>
      <c r="K2826" s="1420"/>
      <c r="L2826" s="295">
        <f>I2826+J2826+K2826</f>
        <v>0</v>
      </c>
      <c r="M2826" s="12" t="str">
        <f t="shared" si="679"/>
        <v/>
      </c>
      <c r="N2826" s="13"/>
    </row>
    <row r="2827" spans="1:14" ht="31.5" hidden="1">
      <c r="A2827" s="10"/>
      <c r="B2827" s="299"/>
      <c r="C2827" s="293">
        <v>205</v>
      </c>
      <c r="D2827" s="294" t="s">
        <v>595</v>
      </c>
      <c r="E2827" s="295">
        <f>F2827+G2827+H2827</f>
        <v>0</v>
      </c>
      <c r="F2827" s="158"/>
      <c r="G2827" s="159"/>
      <c r="H2827" s="1420"/>
      <c r="I2827" s="158"/>
      <c r="J2827" s="159"/>
      <c r="K2827" s="1420"/>
      <c r="L2827" s="295">
        <f>I2827+J2827+K2827</f>
        <v>0</v>
      </c>
      <c r="M2827" s="12" t="str">
        <f t="shared" si="679"/>
        <v/>
      </c>
      <c r="N2827" s="13"/>
    </row>
    <row r="2828" spans="1:14" hidden="1">
      <c r="A2828" s="10"/>
      <c r="B2828" s="299"/>
      <c r="C2828" s="293">
        <v>208</v>
      </c>
      <c r="D2828" s="300" t="s">
        <v>596</v>
      </c>
      <c r="E2828" s="295">
        <f>F2828+G2828+H2828</f>
        <v>0</v>
      </c>
      <c r="F2828" s="158"/>
      <c r="G2828" s="159"/>
      <c r="H2828" s="1420"/>
      <c r="I2828" s="158"/>
      <c r="J2828" s="159"/>
      <c r="K2828" s="1420"/>
      <c r="L2828" s="295">
        <f>I2828+J2828+K2828</f>
        <v>0</v>
      </c>
      <c r="M2828" s="12" t="str">
        <f t="shared" si="679"/>
        <v/>
      </c>
      <c r="N2828" s="13"/>
    </row>
    <row r="2829" spans="1:14" hidden="1">
      <c r="A2829" s="10"/>
      <c r="B2829" s="291"/>
      <c r="C2829" s="285">
        <v>209</v>
      </c>
      <c r="D2829" s="301" t="s">
        <v>597</v>
      </c>
      <c r="E2829" s="287">
        <f>F2829+G2829+H2829</f>
        <v>0</v>
      </c>
      <c r="F2829" s="173"/>
      <c r="G2829" s="174"/>
      <c r="H2829" s="1421"/>
      <c r="I2829" s="173"/>
      <c r="J2829" s="174"/>
      <c r="K2829" s="1421"/>
      <c r="L2829" s="287">
        <f>I2829+J2829+K2829</f>
        <v>0</v>
      </c>
      <c r="M2829" s="12" t="str">
        <f t="shared" si="679"/>
        <v/>
      </c>
      <c r="N2829" s="13"/>
    </row>
    <row r="2830" spans="1:14" hidden="1">
      <c r="A2830" s="10"/>
      <c r="B2830" s="272">
        <v>500</v>
      </c>
      <c r="C2830" s="1866" t="s">
        <v>193</v>
      </c>
      <c r="D2830" s="1867"/>
      <c r="E2830" s="273">
        <f t="shared" ref="E2830:L2830" si="681">SUM(E2831:E2837)</f>
        <v>0</v>
      </c>
      <c r="F2830" s="274">
        <f t="shared" si="681"/>
        <v>0</v>
      </c>
      <c r="G2830" s="275">
        <f t="shared" si="681"/>
        <v>0</v>
      </c>
      <c r="H2830" s="276">
        <f>SUM(H2831:H2837)</f>
        <v>0</v>
      </c>
      <c r="I2830" s="274">
        <f t="shared" si="681"/>
        <v>0</v>
      </c>
      <c r="J2830" s="275">
        <f t="shared" si="681"/>
        <v>0</v>
      </c>
      <c r="K2830" s="276">
        <f t="shared" si="681"/>
        <v>0</v>
      </c>
      <c r="L2830" s="273">
        <f t="shared" si="681"/>
        <v>0</v>
      </c>
      <c r="M2830" s="12" t="str">
        <f t="shared" si="679"/>
        <v/>
      </c>
      <c r="N2830" s="13"/>
    </row>
    <row r="2831" spans="1:14" ht="18" hidden="1" customHeight="1">
      <c r="A2831" s="10"/>
      <c r="B2831" s="291"/>
      <c r="C2831" s="302">
        <v>551</v>
      </c>
      <c r="D2831" s="303" t="s">
        <v>194</v>
      </c>
      <c r="E2831" s="281">
        <f t="shared" ref="E2831:E2838" si="682">F2831+G2831+H2831</f>
        <v>0</v>
      </c>
      <c r="F2831" s="152"/>
      <c r="G2831" s="153"/>
      <c r="H2831" s="1418"/>
      <c r="I2831" s="152"/>
      <c r="J2831" s="153"/>
      <c r="K2831" s="1418"/>
      <c r="L2831" s="281">
        <f t="shared" ref="L2831:L2838" si="683">I2831+J2831+K2831</f>
        <v>0</v>
      </c>
      <c r="M2831" s="12" t="str">
        <f t="shared" si="679"/>
        <v/>
      </c>
      <c r="N2831" s="13"/>
    </row>
    <row r="2832" spans="1:14" hidden="1">
      <c r="A2832" s="10"/>
      <c r="B2832" s="291"/>
      <c r="C2832" s="304">
        <v>552</v>
      </c>
      <c r="D2832" s="305" t="s">
        <v>909</v>
      </c>
      <c r="E2832" s="295">
        <f t="shared" si="682"/>
        <v>0</v>
      </c>
      <c r="F2832" s="158"/>
      <c r="G2832" s="159"/>
      <c r="H2832" s="1420"/>
      <c r="I2832" s="158"/>
      <c r="J2832" s="159"/>
      <c r="K2832" s="1420"/>
      <c r="L2832" s="295">
        <f t="shared" si="683"/>
        <v>0</v>
      </c>
      <c r="M2832" s="12" t="str">
        <f t="shared" si="679"/>
        <v/>
      </c>
      <c r="N2832" s="13"/>
    </row>
    <row r="2833" spans="1:14" hidden="1">
      <c r="A2833" s="10"/>
      <c r="B2833" s="306"/>
      <c r="C2833" s="304">
        <v>558</v>
      </c>
      <c r="D2833" s="307" t="s">
        <v>871</v>
      </c>
      <c r="E2833" s="295">
        <f>F2833+G2833+H2833</f>
        <v>0</v>
      </c>
      <c r="F2833" s="488">
        <v>0</v>
      </c>
      <c r="G2833" s="489">
        <v>0</v>
      </c>
      <c r="H2833" s="160">
        <v>0</v>
      </c>
      <c r="I2833" s="488">
        <v>0</v>
      </c>
      <c r="J2833" s="489">
        <v>0</v>
      </c>
      <c r="K2833" s="160">
        <v>0</v>
      </c>
      <c r="L2833" s="295">
        <f>I2833+J2833+K2833</f>
        <v>0</v>
      </c>
      <c r="M2833" s="12" t="str">
        <f t="shared" si="679"/>
        <v/>
      </c>
      <c r="N2833" s="13"/>
    </row>
    <row r="2834" spans="1:14" hidden="1">
      <c r="A2834" s="10"/>
      <c r="B2834" s="306"/>
      <c r="C2834" s="304">
        <v>560</v>
      </c>
      <c r="D2834" s="307" t="s">
        <v>195</v>
      </c>
      <c r="E2834" s="295">
        <f t="shared" si="682"/>
        <v>0</v>
      </c>
      <c r="F2834" s="158"/>
      <c r="G2834" s="159"/>
      <c r="H2834" s="1420"/>
      <c r="I2834" s="158"/>
      <c r="J2834" s="159"/>
      <c r="K2834" s="1420"/>
      <c r="L2834" s="295">
        <f t="shared" si="683"/>
        <v>0</v>
      </c>
      <c r="M2834" s="12" t="str">
        <f t="shared" si="679"/>
        <v/>
      </c>
      <c r="N2834" s="13"/>
    </row>
    <row r="2835" spans="1:14" hidden="1">
      <c r="A2835" s="10"/>
      <c r="B2835" s="306"/>
      <c r="C2835" s="304">
        <v>580</v>
      </c>
      <c r="D2835" s="305" t="s">
        <v>196</v>
      </c>
      <c r="E2835" s="295">
        <f t="shared" si="682"/>
        <v>0</v>
      </c>
      <c r="F2835" s="158"/>
      <c r="G2835" s="159"/>
      <c r="H2835" s="1420"/>
      <c r="I2835" s="158"/>
      <c r="J2835" s="159"/>
      <c r="K2835" s="1420"/>
      <c r="L2835" s="295">
        <f t="shared" si="683"/>
        <v>0</v>
      </c>
      <c r="M2835" s="12" t="str">
        <f t="shared" si="679"/>
        <v/>
      </c>
      <c r="N2835" s="13"/>
    </row>
    <row r="2836" spans="1:14" hidden="1">
      <c r="A2836" s="10"/>
      <c r="B2836" s="291"/>
      <c r="C2836" s="304">
        <v>588</v>
      </c>
      <c r="D2836" s="305" t="s">
        <v>873</v>
      </c>
      <c r="E2836" s="295">
        <f>F2836+G2836+H2836</f>
        <v>0</v>
      </c>
      <c r="F2836" s="488">
        <v>0</v>
      </c>
      <c r="G2836" s="489">
        <v>0</v>
      </c>
      <c r="H2836" s="160">
        <v>0</v>
      </c>
      <c r="I2836" s="488">
        <v>0</v>
      </c>
      <c r="J2836" s="489">
        <v>0</v>
      </c>
      <c r="K2836" s="160">
        <v>0</v>
      </c>
      <c r="L2836" s="295">
        <f>I2836+J2836+K2836</f>
        <v>0</v>
      </c>
      <c r="M2836" s="12" t="str">
        <f t="shared" si="679"/>
        <v/>
      </c>
      <c r="N2836" s="13"/>
    </row>
    <row r="2837" spans="1:14" ht="31.5" hidden="1">
      <c r="A2837" s="10"/>
      <c r="B2837" s="291"/>
      <c r="C2837" s="308">
        <v>590</v>
      </c>
      <c r="D2837" s="309" t="s">
        <v>197</v>
      </c>
      <c r="E2837" s="287">
        <f t="shared" si="682"/>
        <v>0</v>
      </c>
      <c r="F2837" s="173"/>
      <c r="G2837" s="174"/>
      <c r="H2837" s="1421"/>
      <c r="I2837" s="173"/>
      <c r="J2837" s="174"/>
      <c r="K2837" s="1421"/>
      <c r="L2837" s="287">
        <f t="shared" si="683"/>
        <v>0</v>
      </c>
      <c r="M2837" s="12" t="str">
        <f t="shared" si="679"/>
        <v/>
      </c>
      <c r="N2837" s="13"/>
    </row>
    <row r="2838" spans="1:14" hidden="1">
      <c r="A2838" s="22">
        <v>5</v>
      </c>
      <c r="B2838" s="272">
        <v>800</v>
      </c>
      <c r="C2838" s="1868" t="s">
        <v>198</v>
      </c>
      <c r="D2838" s="1869"/>
      <c r="E2838" s="310">
        <f t="shared" si="682"/>
        <v>0</v>
      </c>
      <c r="F2838" s="1422"/>
      <c r="G2838" s="1423"/>
      <c r="H2838" s="1424"/>
      <c r="I2838" s="1422"/>
      <c r="J2838" s="1423"/>
      <c r="K2838" s="1424"/>
      <c r="L2838" s="310">
        <f t="shared" si="683"/>
        <v>0</v>
      </c>
      <c r="M2838" s="12" t="str">
        <f t="shared" si="679"/>
        <v/>
      </c>
      <c r="N2838" s="13"/>
    </row>
    <row r="2839" spans="1:14" hidden="1">
      <c r="A2839" s="23">
        <v>10</v>
      </c>
      <c r="B2839" s="272">
        <v>1000</v>
      </c>
      <c r="C2839" s="1864" t="s">
        <v>199</v>
      </c>
      <c r="D2839" s="1865"/>
      <c r="E2839" s="310">
        <f t="shared" ref="E2839:L2839" si="684">SUM(E2840:E2856)</f>
        <v>0</v>
      </c>
      <c r="F2839" s="274">
        <f t="shared" si="684"/>
        <v>0</v>
      </c>
      <c r="G2839" s="275">
        <f t="shared" si="684"/>
        <v>0</v>
      </c>
      <c r="H2839" s="276">
        <f>SUM(H2840:H2856)</f>
        <v>0</v>
      </c>
      <c r="I2839" s="274">
        <f t="shared" si="684"/>
        <v>0</v>
      </c>
      <c r="J2839" s="275">
        <f t="shared" si="684"/>
        <v>0</v>
      </c>
      <c r="K2839" s="276">
        <f t="shared" si="684"/>
        <v>0</v>
      </c>
      <c r="L2839" s="310">
        <f t="shared" si="684"/>
        <v>0</v>
      </c>
      <c r="M2839" s="12" t="str">
        <f t="shared" si="679"/>
        <v/>
      </c>
      <c r="N2839" s="13"/>
    </row>
    <row r="2840" spans="1:14" hidden="1">
      <c r="A2840" s="23">
        <v>15</v>
      </c>
      <c r="B2840" s="292"/>
      <c r="C2840" s="279">
        <v>1011</v>
      </c>
      <c r="D2840" s="311" t="s">
        <v>200</v>
      </c>
      <c r="E2840" s="281">
        <f t="shared" ref="E2840:E2856" si="685">F2840+G2840+H2840</f>
        <v>0</v>
      </c>
      <c r="F2840" s="152"/>
      <c r="G2840" s="153"/>
      <c r="H2840" s="1418"/>
      <c r="I2840" s="152"/>
      <c r="J2840" s="153"/>
      <c r="K2840" s="1418"/>
      <c r="L2840" s="281">
        <f t="shared" ref="L2840:L2856" si="686">I2840+J2840+K2840</f>
        <v>0</v>
      </c>
      <c r="M2840" s="12" t="str">
        <f t="shared" si="679"/>
        <v/>
      </c>
      <c r="N2840" s="13"/>
    </row>
    <row r="2841" spans="1:14" hidden="1">
      <c r="A2841" s="22">
        <v>35</v>
      </c>
      <c r="B2841" s="292"/>
      <c r="C2841" s="293">
        <v>1012</v>
      </c>
      <c r="D2841" s="294" t="s">
        <v>201</v>
      </c>
      <c r="E2841" s="295">
        <f t="shared" si="685"/>
        <v>0</v>
      </c>
      <c r="F2841" s="158"/>
      <c r="G2841" s="159"/>
      <c r="H2841" s="1420"/>
      <c r="I2841" s="158"/>
      <c r="J2841" s="159"/>
      <c r="K2841" s="1420"/>
      <c r="L2841" s="295">
        <f t="shared" si="686"/>
        <v>0</v>
      </c>
      <c r="M2841" s="12" t="str">
        <f t="shared" si="679"/>
        <v/>
      </c>
      <c r="N2841" s="13"/>
    </row>
    <row r="2842" spans="1:14" hidden="1">
      <c r="A2842" s="23">
        <v>40</v>
      </c>
      <c r="B2842" s="292"/>
      <c r="C2842" s="293">
        <v>1013</v>
      </c>
      <c r="D2842" s="294" t="s">
        <v>202</v>
      </c>
      <c r="E2842" s="295">
        <f t="shared" si="685"/>
        <v>0</v>
      </c>
      <c r="F2842" s="158"/>
      <c r="G2842" s="159"/>
      <c r="H2842" s="1420"/>
      <c r="I2842" s="158"/>
      <c r="J2842" s="159"/>
      <c r="K2842" s="1420"/>
      <c r="L2842" s="295">
        <f t="shared" si="686"/>
        <v>0</v>
      </c>
      <c r="M2842" s="12" t="str">
        <f t="shared" si="679"/>
        <v/>
      </c>
      <c r="N2842" s="13"/>
    </row>
    <row r="2843" spans="1:14" hidden="1">
      <c r="A2843" s="23">
        <v>45</v>
      </c>
      <c r="B2843" s="292"/>
      <c r="C2843" s="293">
        <v>1014</v>
      </c>
      <c r="D2843" s="294" t="s">
        <v>203</v>
      </c>
      <c r="E2843" s="295">
        <f t="shared" si="685"/>
        <v>0</v>
      </c>
      <c r="F2843" s="158"/>
      <c r="G2843" s="159"/>
      <c r="H2843" s="1420"/>
      <c r="I2843" s="158"/>
      <c r="J2843" s="159"/>
      <c r="K2843" s="1420"/>
      <c r="L2843" s="295">
        <f t="shared" si="686"/>
        <v>0</v>
      </c>
      <c r="M2843" s="12" t="str">
        <f t="shared" si="679"/>
        <v/>
      </c>
      <c r="N2843" s="13"/>
    </row>
    <row r="2844" spans="1:14" hidden="1">
      <c r="A2844" s="23">
        <v>50</v>
      </c>
      <c r="B2844" s="292"/>
      <c r="C2844" s="293">
        <v>1015</v>
      </c>
      <c r="D2844" s="294" t="s">
        <v>204</v>
      </c>
      <c r="E2844" s="295">
        <f t="shared" si="685"/>
        <v>0</v>
      </c>
      <c r="F2844" s="158"/>
      <c r="G2844" s="159"/>
      <c r="H2844" s="1420"/>
      <c r="I2844" s="158"/>
      <c r="J2844" s="159"/>
      <c r="K2844" s="1420"/>
      <c r="L2844" s="295">
        <f t="shared" si="686"/>
        <v>0</v>
      </c>
      <c r="M2844" s="12" t="str">
        <f t="shared" si="679"/>
        <v/>
      </c>
      <c r="N2844" s="13"/>
    </row>
    <row r="2845" spans="1:14" hidden="1">
      <c r="A2845" s="23">
        <v>55</v>
      </c>
      <c r="B2845" s="292"/>
      <c r="C2845" s="312">
        <v>1016</v>
      </c>
      <c r="D2845" s="313" t="s">
        <v>205</v>
      </c>
      <c r="E2845" s="314">
        <f t="shared" si="685"/>
        <v>0</v>
      </c>
      <c r="F2845" s="164"/>
      <c r="G2845" s="165"/>
      <c r="H2845" s="1419"/>
      <c r="I2845" s="164"/>
      <c r="J2845" s="165"/>
      <c r="K2845" s="1419"/>
      <c r="L2845" s="314">
        <f t="shared" si="686"/>
        <v>0</v>
      </c>
      <c r="M2845" s="12" t="str">
        <f t="shared" si="679"/>
        <v/>
      </c>
      <c r="N2845" s="13"/>
    </row>
    <row r="2846" spans="1:14" hidden="1">
      <c r="A2846" s="23">
        <v>60</v>
      </c>
      <c r="B2846" s="278"/>
      <c r="C2846" s="318">
        <v>1020</v>
      </c>
      <c r="D2846" s="319" t="s">
        <v>206</v>
      </c>
      <c r="E2846" s="320">
        <f t="shared" si="685"/>
        <v>0</v>
      </c>
      <c r="F2846" s="454"/>
      <c r="G2846" s="455"/>
      <c r="H2846" s="1428"/>
      <c r="I2846" s="454"/>
      <c r="J2846" s="455"/>
      <c r="K2846" s="1428"/>
      <c r="L2846" s="320">
        <f t="shared" si="686"/>
        <v>0</v>
      </c>
      <c r="M2846" s="12" t="str">
        <f t="shared" si="679"/>
        <v/>
      </c>
      <c r="N2846" s="13"/>
    </row>
    <row r="2847" spans="1:14" hidden="1">
      <c r="A2847" s="22">
        <v>65</v>
      </c>
      <c r="B2847" s="292"/>
      <c r="C2847" s="324">
        <v>1030</v>
      </c>
      <c r="D2847" s="325" t="s">
        <v>207</v>
      </c>
      <c r="E2847" s="326">
        <f t="shared" si="685"/>
        <v>0</v>
      </c>
      <c r="F2847" s="449"/>
      <c r="G2847" s="450"/>
      <c r="H2847" s="1425"/>
      <c r="I2847" s="449"/>
      <c r="J2847" s="450"/>
      <c r="K2847" s="1425"/>
      <c r="L2847" s="326">
        <f t="shared" si="686"/>
        <v>0</v>
      </c>
      <c r="M2847" s="12" t="str">
        <f t="shared" si="679"/>
        <v/>
      </c>
      <c r="N2847" s="13"/>
    </row>
    <row r="2848" spans="1:14" hidden="1">
      <c r="A2848" s="23">
        <v>70</v>
      </c>
      <c r="B2848" s="292"/>
      <c r="C2848" s="318">
        <v>1051</v>
      </c>
      <c r="D2848" s="331" t="s">
        <v>208</v>
      </c>
      <c r="E2848" s="320">
        <f t="shared" si="685"/>
        <v>0</v>
      </c>
      <c r="F2848" s="454"/>
      <c r="G2848" s="455"/>
      <c r="H2848" s="1428"/>
      <c r="I2848" s="454"/>
      <c r="J2848" s="455"/>
      <c r="K2848" s="1428"/>
      <c r="L2848" s="320">
        <f t="shared" si="686"/>
        <v>0</v>
      </c>
      <c r="M2848" s="12" t="str">
        <f t="shared" si="679"/>
        <v/>
      </c>
      <c r="N2848" s="13"/>
    </row>
    <row r="2849" spans="1:14" hidden="1">
      <c r="A2849" s="23">
        <v>75</v>
      </c>
      <c r="B2849" s="292"/>
      <c r="C2849" s="293">
        <v>1052</v>
      </c>
      <c r="D2849" s="294" t="s">
        <v>209</v>
      </c>
      <c r="E2849" s="295">
        <f t="shared" si="685"/>
        <v>0</v>
      </c>
      <c r="F2849" s="158"/>
      <c r="G2849" s="159"/>
      <c r="H2849" s="1420"/>
      <c r="I2849" s="158"/>
      <c r="J2849" s="159"/>
      <c r="K2849" s="1420"/>
      <c r="L2849" s="295">
        <f t="shared" si="686"/>
        <v>0</v>
      </c>
      <c r="M2849" s="12" t="str">
        <f t="shared" si="679"/>
        <v/>
      </c>
      <c r="N2849" s="13"/>
    </row>
    <row r="2850" spans="1:14" hidden="1">
      <c r="A2850" s="23">
        <v>80</v>
      </c>
      <c r="B2850" s="292"/>
      <c r="C2850" s="324">
        <v>1053</v>
      </c>
      <c r="D2850" s="325" t="s">
        <v>874</v>
      </c>
      <c r="E2850" s="326">
        <f t="shared" si="685"/>
        <v>0</v>
      </c>
      <c r="F2850" s="449"/>
      <c r="G2850" s="450"/>
      <c r="H2850" s="1425"/>
      <c r="I2850" s="449"/>
      <c r="J2850" s="450"/>
      <c r="K2850" s="1425"/>
      <c r="L2850" s="326">
        <f t="shared" si="686"/>
        <v>0</v>
      </c>
      <c r="M2850" s="12" t="str">
        <f t="shared" si="679"/>
        <v/>
      </c>
      <c r="N2850" s="13"/>
    </row>
    <row r="2851" spans="1:14" hidden="1">
      <c r="A2851" s="23">
        <v>80</v>
      </c>
      <c r="B2851" s="292"/>
      <c r="C2851" s="318">
        <v>1062</v>
      </c>
      <c r="D2851" s="319" t="s">
        <v>210</v>
      </c>
      <c r="E2851" s="320">
        <f t="shared" si="685"/>
        <v>0</v>
      </c>
      <c r="F2851" s="454"/>
      <c r="G2851" s="455"/>
      <c r="H2851" s="1428"/>
      <c r="I2851" s="454"/>
      <c r="J2851" s="455"/>
      <c r="K2851" s="1428"/>
      <c r="L2851" s="320">
        <f t="shared" si="686"/>
        <v>0</v>
      </c>
      <c r="M2851" s="12" t="str">
        <f t="shared" si="679"/>
        <v/>
      </c>
      <c r="N2851" s="13"/>
    </row>
    <row r="2852" spans="1:14" hidden="1">
      <c r="A2852" s="23">
        <v>85</v>
      </c>
      <c r="B2852" s="292"/>
      <c r="C2852" s="324">
        <v>1063</v>
      </c>
      <c r="D2852" s="332" t="s">
        <v>801</v>
      </c>
      <c r="E2852" s="326">
        <f t="shared" si="685"/>
        <v>0</v>
      </c>
      <c r="F2852" s="449"/>
      <c r="G2852" s="450"/>
      <c r="H2852" s="1425"/>
      <c r="I2852" s="449"/>
      <c r="J2852" s="450"/>
      <c r="K2852" s="1425"/>
      <c r="L2852" s="326">
        <f t="shared" si="686"/>
        <v>0</v>
      </c>
      <c r="M2852" s="12" t="str">
        <f t="shared" si="679"/>
        <v/>
      </c>
      <c r="N2852" s="13"/>
    </row>
    <row r="2853" spans="1:14" hidden="1">
      <c r="A2853" s="23">
        <v>90</v>
      </c>
      <c r="B2853" s="292"/>
      <c r="C2853" s="333">
        <v>1069</v>
      </c>
      <c r="D2853" s="334" t="s">
        <v>211</v>
      </c>
      <c r="E2853" s="335">
        <f t="shared" si="685"/>
        <v>0</v>
      </c>
      <c r="F2853" s="600"/>
      <c r="G2853" s="601"/>
      <c r="H2853" s="1427"/>
      <c r="I2853" s="600"/>
      <c r="J2853" s="601"/>
      <c r="K2853" s="1427"/>
      <c r="L2853" s="335">
        <f t="shared" si="686"/>
        <v>0</v>
      </c>
      <c r="M2853" s="12" t="str">
        <f t="shared" si="679"/>
        <v/>
      </c>
      <c r="N2853" s="13"/>
    </row>
    <row r="2854" spans="1:14" hidden="1">
      <c r="A2854" s="23">
        <v>90</v>
      </c>
      <c r="B2854" s="278"/>
      <c r="C2854" s="318">
        <v>1091</v>
      </c>
      <c r="D2854" s="331" t="s">
        <v>910</v>
      </c>
      <c r="E2854" s="320">
        <f t="shared" si="685"/>
        <v>0</v>
      </c>
      <c r="F2854" s="454"/>
      <c r="G2854" s="455"/>
      <c r="H2854" s="1428"/>
      <c r="I2854" s="454"/>
      <c r="J2854" s="455"/>
      <c r="K2854" s="1428"/>
      <c r="L2854" s="320">
        <f t="shared" si="686"/>
        <v>0</v>
      </c>
      <c r="M2854" s="12" t="str">
        <f t="shared" si="679"/>
        <v/>
      </c>
      <c r="N2854" s="13"/>
    </row>
    <row r="2855" spans="1:14" hidden="1">
      <c r="A2855" s="22">
        <v>115</v>
      </c>
      <c r="B2855" s="292"/>
      <c r="C2855" s="293">
        <v>1092</v>
      </c>
      <c r="D2855" s="294" t="s">
        <v>305</v>
      </c>
      <c r="E2855" s="295">
        <f t="shared" si="685"/>
        <v>0</v>
      </c>
      <c r="F2855" s="158"/>
      <c r="G2855" s="159"/>
      <c r="H2855" s="1420"/>
      <c r="I2855" s="158"/>
      <c r="J2855" s="159"/>
      <c r="K2855" s="1420"/>
      <c r="L2855" s="295">
        <f t="shared" si="686"/>
        <v>0</v>
      </c>
      <c r="M2855" s="12" t="str">
        <f t="shared" si="679"/>
        <v/>
      </c>
      <c r="N2855" s="13"/>
    </row>
    <row r="2856" spans="1:14" hidden="1">
      <c r="A2856" s="22">
        <v>125</v>
      </c>
      <c r="B2856" s="292"/>
      <c r="C2856" s="285">
        <v>1098</v>
      </c>
      <c r="D2856" s="339" t="s">
        <v>212</v>
      </c>
      <c r="E2856" s="287">
        <f t="shared" si="685"/>
        <v>0</v>
      </c>
      <c r="F2856" s="173"/>
      <c r="G2856" s="174"/>
      <c r="H2856" s="1421"/>
      <c r="I2856" s="173"/>
      <c r="J2856" s="174"/>
      <c r="K2856" s="1421"/>
      <c r="L2856" s="287">
        <f t="shared" si="686"/>
        <v>0</v>
      </c>
      <c r="M2856" s="12" t="str">
        <f t="shared" si="679"/>
        <v/>
      </c>
      <c r="N2856" s="13"/>
    </row>
    <row r="2857" spans="1:14" hidden="1">
      <c r="A2857" s="23">
        <v>130</v>
      </c>
      <c r="B2857" s="272">
        <v>1900</v>
      </c>
      <c r="C2857" s="1856" t="s">
        <v>272</v>
      </c>
      <c r="D2857" s="1857"/>
      <c r="E2857" s="310">
        <f t="shared" ref="E2857:L2857" si="687">SUM(E2858:E2860)</f>
        <v>0</v>
      </c>
      <c r="F2857" s="274">
        <f t="shared" si="687"/>
        <v>0</v>
      </c>
      <c r="G2857" s="275">
        <f t="shared" si="687"/>
        <v>0</v>
      </c>
      <c r="H2857" s="276">
        <f>SUM(H2858:H2860)</f>
        <v>0</v>
      </c>
      <c r="I2857" s="274">
        <f t="shared" si="687"/>
        <v>0</v>
      </c>
      <c r="J2857" s="275">
        <f t="shared" si="687"/>
        <v>0</v>
      </c>
      <c r="K2857" s="276">
        <f t="shared" si="687"/>
        <v>0</v>
      </c>
      <c r="L2857" s="310">
        <f t="shared" si="687"/>
        <v>0</v>
      </c>
      <c r="M2857" s="12" t="str">
        <f t="shared" si="679"/>
        <v/>
      </c>
      <c r="N2857" s="13"/>
    </row>
    <row r="2858" spans="1:14" hidden="1">
      <c r="A2858" s="23">
        <v>135</v>
      </c>
      <c r="B2858" s="292"/>
      <c r="C2858" s="279">
        <v>1901</v>
      </c>
      <c r="D2858" s="340" t="s">
        <v>911</v>
      </c>
      <c r="E2858" s="281">
        <f>F2858+G2858+H2858</f>
        <v>0</v>
      </c>
      <c r="F2858" s="152"/>
      <c r="G2858" s="153"/>
      <c r="H2858" s="1418"/>
      <c r="I2858" s="152"/>
      <c r="J2858" s="153"/>
      <c r="K2858" s="1418"/>
      <c r="L2858" s="281">
        <f>I2858+J2858+K2858</f>
        <v>0</v>
      </c>
      <c r="M2858" s="12" t="str">
        <f t="shared" si="679"/>
        <v/>
      </c>
      <c r="N2858" s="13"/>
    </row>
    <row r="2859" spans="1:14" hidden="1">
      <c r="A2859" s="23">
        <v>140</v>
      </c>
      <c r="B2859" s="341"/>
      <c r="C2859" s="293">
        <v>1981</v>
      </c>
      <c r="D2859" s="342" t="s">
        <v>912</v>
      </c>
      <c r="E2859" s="295">
        <f>F2859+G2859+H2859</f>
        <v>0</v>
      </c>
      <c r="F2859" s="158"/>
      <c r="G2859" s="159"/>
      <c r="H2859" s="1420"/>
      <c r="I2859" s="158"/>
      <c r="J2859" s="159"/>
      <c r="K2859" s="1420"/>
      <c r="L2859" s="295">
        <f>I2859+J2859+K2859</f>
        <v>0</v>
      </c>
      <c r="M2859" s="12" t="str">
        <f t="shared" si="679"/>
        <v/>
      </c>
      <c r="N2859" s="13"/>
    </row>
    <row r="2860" spans="1:14" hidden="1">
      <c r="A2860" s="23">
        <v>145</v>
      </c>
      <c r="B2860" s="292"/>
      <c r="C2860" s="285">
        <v>1991</v>
      </c>
      <c r="D2860" s="343" t="s">
        <v>913</v>
      </c>
      <c r="E2860" s="287">
        <f>F2860+G2860+H2860</f>
        <v>0</v>
      </c>
      <c r="F2860" s="173"/>
      <c r="G2860" s="174"/>
      <c r="H2860" s="1421"/>
      <c r="I2860" s="173"/>
      <c r="J2860" s="174"/>
      <c r="K2860" s="1421"/>
      <c r="L2860" s="287">
        <f>I2860+J2860+K2860</f>
        <v>0</v>
      </c>
      <c r="M2860" s="12" t="str">
        <f t="shared" si="679"/>
        <v/>
      </c>
      <c r="N2860" s="13"/>
    </row>
    <row r="2861" spans="1:14" hidden="1">
      <c r="A2861" s="23">
        <v>150</v>
      </c>
      <c r="B2861" s="272">
        <v>2100</v>
      </c>
      <c r="C2861" s="1856" t="s">
        <v>722</v>
      </c>
      <c r="D2861" s="1857"/>
      <c r="E2861" s="310">
        <f t="shared" ref="E2861:L2861" si="688">SUM(E2862:E2866)</f>
        <v>0</v>
      </c>
      <c r="F2861" s="274">
        <f t="shared" si="688"/>
        <v>0</v>
      </c>
      <c r="G2861" s="275">
        <f t="shared" si="688"/>
        <v>0</v>
      </c>
      <c r="H2861" s="276">
        <f>SUM(H2862:H2866)</f>
        <v>0</v>
      </c>
      <c r="I2861" s="274">
        <f t="shared" si="688"/>
        <v>0</v>
      </c>
      <c r="J2861" s="275">
        <f t="shared" si="688"/>
        <v>0</v>
      </c>
      <c r="K2861" s="276">
        <f t="shared" si="688"/>
        <v>0</v>
      </c>
      <c r="L2861" s="310">
        <f t="shared" si="688"/>
        <v>0</v>
      </c>
      <c r="M2861" s="12" t="str">
        <f t="shared" si="679"/>
        <v/>
      </c>
      <c r="N2861" s="13"/>
    </row>
    <row r="2862" spans="1:14" hidden="1">
      <c r="A2862" s="23">
        <v>155</v>
      </c>
      <c r="B2862" s="292"/>
      <c r="C2862" s="279">
        <v>2110</v>
      </c>
      <c r="D2862" s="344" t="s">
        <v>213</v>
      </c>
      <c r="E2862" s="281">
        <f>F2862+G2862+H2862</f>
        <v>0</v>
      </c>
      <c r="F2862" s="152"/>
      <c r="G2862" s="153"/>
      <c r="H2862" s="1418"/>
      <c r="I2862" s="152"/>
      <c r="J2862" s="153"/>
      <c r="K2862" s="1418"/>
      <c r="L2862" s="281">
        <f>I2862+J2862+K2862</f>
        <v>0</v>
      </c>
      <c r="M2862" s="12" t="str">
        <f t="shared" si="679"/>
        <v/>
      </c>
      <c r="N2862" s="13"/>
    </row>
    <row r="2863" spans="1:14" hidden="1">
      <c r="A2863" s="23">
        <v>160</v>
      </c>
      <c r="B2863" s="341"/>
      <c r="C2863" s="293">
        <v>2120</v>
      </c>
      <c r="D2863" s="300" t="s">
        <v>214</v>
      </c>
      <c r="E2863" s="295">
        <f>F2863+G2863+H2863</f>
        <v>0</v>
      </c>
      <c r="F2863" s="158"/>
      <c r="G2863" s="159"/>
      <c r="H2863" s="1420"/>
      <c r="I2863" s="158"/>
      <c r="J2863" s="159"/>
      <c r="K2863" s="1420"/>
      <c r="L2863" s="295">
        <f>I2863+J2863+K2863</f>
        <v>0</v>
      </c>
      <c r="M2863" s="12" t="str">
        <f t="shared" si="679"/>
        <v/>
      </c>
      <c r="N2863" s="13"/>
    </row>
    <row r="2864" spans="1:14" hidden="1">
      <c r="A2864" s="23">
        <v>165</v>
      </c>
      <c r="B2864" s="341"/>
      <c r="C2864" s="293">
        <v>2125</v>
      </c>
      <c r="D2864" s="300" t="s">
        <v>215</v>
      </c>
      <c r="E2864" s="295">
        <f>F2864+G2864+H2864</f>
        <v>0</v>
      </c>
      <c r="F2864" s="488">
        <v>0</v>
      </c>
      <c r="G2864" s="489">
        <v>0</v>
      </c>
      <c r="H2864" s="160">
        <v>0</v>
      </c>
      <c r="I2864" s="488">
        <v>0</v>
      </c>
      <c r="J2864" s="489">
        <v>0</v>
      </c>
      <c r="K2864" s="160">
        <v>0</v>
      </c>
      <c r="L2864" s="295">
        <f>I2864+J2864+K2864</f>
        <v>0</v>
      </c>
      <c r="M2864" s="12" t="str">
        <f t="shared" si="679"/>
        <v/>
      </c>
      <c r="N2864" s="13"/>
    </row>
    <row r="2865" spans="1:14" hidden="1">
      <c r="A2865" s="23">
        <v>175</v>
      </c>
      <c r="B2865" s="291"/>
      <c r="C2865" s="293">
        <v>2140</v>
      </c>
      <c r="D2865" s="300" t="s">
        <v>216</v>
      </c>
      <c r="E2865" s="295">
        <f>F2865+G2865+H2865</f>
        <v>0</v>
      </c>
      <c r="F2865" s="488">
        <v>0</v>
      </c>
      <c r="G2865" s="489">
        <v>0</v>
      </c>
      <c r="H2865" s="160">
        <v>0</v>
      </c>
      <c r="I2865" s="488">
        <v>0</v>
      </c>
      <c r="J2865" s="489">
        <v>0</v>
      </c>
      <c r="K2865" s="160">
        <v>0</v>
      </c>
      <c r="L2865" s="295">
        <f>I2865+J2865+K2865</f>
        <v>0</v>
      </c>
      <c r="M2865" s="12" t="str">
        <f t="shared" si="679"/>
        <v/>
      </c>
      <c r="N2865" s="13"/>
    </row>
    <row r="2866" spans="1:14" hidden="1">
      <c r="A2866" s="23">
        <v>180</v>
      </c>
      <c r="B2866" s="292"/>
      <c r="C2866" s="285">
        <v>2190</v>
      </c>
      <c r="D2866" s="345" t="s">
        <v>217</v>
      </c>
      <c r="E2866" s="287">
        <f>F2866+G2866+H2866</f>
        <v>0</v>
      </c>
      <c r="F2866" s="173"/>
      <c r="G2866" s="174"/>
      <c r="H2866" s="1421"/>
      <c r="I2866" s="173"/>
      <c r="J2866" s="174"/>
      <c r="K2866" s="1421"/>
      <c r="L2866" s="287">
        <f>I2866+J2866+K2866</f>
        <v>0</v>
      </c>
      <c r="M2866" s="12" t="str">
        <f t="shared" si="679"/>
        <v/>
      </c>
      <c r="N2866" s="13"/>
    </row>
    <row r="2867" spans="1:14" hidden="1">
      <c r="A2867" s="23">
        <v>185</v>
      </c>
      <c r="B2867" s="272">
        <v>2200</v>
      </c>
      <c r="C2867" s="1856" t="s">
        <v>218</v>
      </c>
      <c r="D2867" s="1857"/>
      <c r="E2867" s="310">
        <f t="shared" ref="E2867:L2867" si="689">SUM(E2868:E2869)</f>
        <v>0</v>
      </c>
      <c r="F2867" s="274">
        <f t="shared" si="689"/>
        <v>0</v>
      </c>
      <c r="G2867" s="275">
        <f t="shared" si="689"/>
        <v>0</v>
      </c>
      <c r="H2867" s="276">
        <f>SUM(H2868:H2869)</f>
        <v>0</v>
      </c>
      <c r="I2867" s="274">
        <f t="shared" si="689"/>
        <v>0</v>
      </c>
      <c r="J2867" s="275">
        <f t="shared" si="689"/>
        <v>0</v>
      </c>
      <c r="K2867" s="276">
        <f t="shared" si="689"/>
        <v>0</v>
      </c>
      <c r="L2867" s="310">
        <f t="shared" si="689"/>
        <v>0</v>
      </c>
      <c r="M2867" s="12" t="str">
        <f t="shared" si="679"/>
        <v/>
      </c>
      <c r="N2867" s="13"/>
    </row>
    <row r="2868" spans="1:14" hidden="1">
      <c r="A2868" s="23">
        <v>190</v>
      </c>
      <c r="B2868" s="292"/>
      <c r="C2868" s="279">
        <v>2221</v>
      </c>
      <c r="D2868" s="280" t="s">
        <v>306</v>
      </c>
      <c r="E2868" s="281">
        <f t="shared" ref="E2868:E2873" si="690">F2868+G2868+H2868</f>
        <v>0</v>
      </c>
      <c r="F2868" s="152"/>
      <c r="G2868" s="153"/>
      <c r="H2868" s="1418"/>
      <c r="I2868" s="152"/>
      <c r="J2868" s="153"/>
      <c r="K2868" s="1418"/>
      <c r="L2868" s="281">
        <f t="shared" ref="L2868:L2873" si="691">I2868+J2868+K2868</f>
        <v>0</v>
      </c>
      <c r="M2868" s="12" t="str">
        <f t="shared" si="679"/>
        <v/>
      </c>
      <c r="N2868" s="13"/>
    </row>
    <row r="2869" spans="1:14" hidden="1">
      <c r="A2869" s="23">
        <v>200</v>
      </c>
      <c r="B2869" s="292"/>
      <c r="C2869" s="285">
        <v>2224</v>
      </c>
      <c r="D2869" s="286" t="s">
        <v>219</v>
      </c>
      <c r="E2869" s="287">
        <f t="shared" si="690"/>
        <v>0</v>
      </c>
      <c r="F2869" s="173"/>
      <c r="G2869" s="174"/>
      <c r="H2869" s="1421"/>
      <c r="I2869" s="173"/>
      <c r="J2869" s="174"/>
      <c r="K2869" s="1421"/>
      <c r="L2869" s="287">
        <f t="shared" si="691"/>
        <v>0</v>
      </c>
      <c r="M2869" s="12" t="str">
        <f t="shared" si="679"/>
        <v/>
      </c>
      <c r="N2869" s="13"/>
    </row>
    <row r="2870" spans="1:14" hidden="1">
      <c r="A2870" s="23">
        <v>200</v>
      </c>
      <c r="B2870" s="272">
        <v>2500</v>
      </c>
      <c r="C2870" s="1856" t="s">
        <v>220</v>
      </c>
      <c r="D2870" s="1857"/>
      <c r="E2870" s="310">
        <f t="shared" si="690"/>
        <v>0</v>
      </c>
      <c r="F2870" s="1422"/>
      <c r="G2870" s="1423"/>
      <c r="H2870" s="1424"/>
      <c r="I2870" s="1422"/>
      <c r="J2870" s="1423"/>
      <c r="K2870" s="1424"/>
      <c r="L2870" s="310">
        <f t="shared" si="691"/>
        <v>0</v>
      </c>
      <c r="M2870" s="12" t="str">
        <f t="shared" si="679"/>
        <v/>
      </c>
      <c r="N2870" s="13"/>
    </row>
    <row r="2871" spans="1:14" hidden="1">
      <c r="A2871" s="23">
        <v>205</v>
      </c>
      <c r="B2871" s="272">
        <v>2600</v>
      </c>
      <c r="C2871" s="1862" t="s">
        <v>221</v>
      </c>
      <c r="D2871" s="1863"/>
      <c r="E2871" s="310">
        <f t="shared" si="690"/>
        <v>0</v>
      </c>
      <c r="F2871" s="1422"/>
      <c r="G2871" s="1423"/>
      <c r="H2871" s="1424"/>
      <c r="I2871" s="1422"/>
      <c r="J2871" s="1423"/>
      <c r="K2871" s="1424"/>
      <c r="L2871" s="310">
        <f t="shared" si="691"/>
        <v>0</v>
      </c>
      <c r="M2871" s="12" t="str">
        <f t="shared" si="679"/>
        <v/>
      </c>
      <c r="N2871" s="13"/>
    </row>
    <row r="2872" spans="1:14" hidden="1">
      <c r="A2872" s="23">
        <v>210</v>
      </c>
      <c r="B2872" s="272">
        <v>2700</v>
      </c>
      <c r="C2872" s="1862" t="s">
        <v>222</v>
      </c>
      <c r="D2872" s="1863"/>
      <c r="E2872" s="310">
        <f t="shared" si="690"/>
        <v>0</v>
      </c>
      <c r="F2872" s="1422"/>
      <c r="G2872" s="1423"/>
      <c r="H2872" s="1424"/>
      <c r="I2872" s="1422"/>
      <c r="J2872" s="1423"/>
      <c r="K2872" s="1424"/>
      <c r="L2872" s="310">
        <f t="shared" si="691"/>
        <v>0</v>
      </c>
      <c r="M2872" s="12" t="str">
        <f t="shared" si="679"/>
        <v/>
      </c>
      <c r="N2872" s="13"/>
    </row>
    <row r="2873" spans="1:14" ht="36" hidden="1" customHeight="1">
      <c r="A2873" s="23">
        <v>215</v>
      </c>
      <c r="B2873" s="272">
        <v>2800</v>
      </c>
      <c r="C2873" s="1862" t="s">
        <v>1660</v>
      </c>
      <c r="D2873" s="1863"/>
      <c r="E2873" s="310">
        <f t="shared" si="690"/>
        <v>0</v>
      </c>
      <c r="F2873" s="1422"/>
      <c r="G2873" s="1423"/>
      <c r="H2873" s="1424"/>
      <c r="I2873" s="1422"/>
      <c r="J2873" s="1423"/>
      <c r="K2873" s="1424"/>
      <c r="L2873" s="310">
        <f t="shared" si="691"/>
        <v>0</v>
      </c>
      <c r="M2873" s="12" t="str">
        <f t="shared" si="679"/>
        <v/>
      </c>
      <c r="N2873" s="13"/>
    </row>
    <row r="2874" spans="1:14" hidden="1">
      <c r="A2874" s="22">
        <v>220</v>
      </c>
      <c r="B2874" s="272">
        <v>2900</v>
      </c>
      <c r="C2874" s="1856" t="s">
        <v>223</v>
      </c>
      <c r="D2874" s="1857"/>
      <c r="E2874" s="310">
        <f>SUM(E2875:E2882)</f>
        <v>0</v>
      </c>
      <c r="F2874" s="274">
        <f>SUM(F2875:F2882)</f>
        <v>0</v>
      </c>
      <c r="G2874" s="274">
        <f t="shared" ref="G2874:L2874" si="692">SUM(G2875:G2882)</f>
        <v>0</v>
      </c>
      <c r="H2874" s="274">
        <f t="shared" si="692"/>
        <v>0</v>
      </c>
      <c r="I2874" s="274">
        <f t="shared" si="692"/>
        <v>0</v>
      </c>
      <c r="J2874" s="274">
        <f t="shared" si="692"/>
        <v>0</v>
      </c>
      <c r="K2874" s="274">
        <f t="shared" si="692"/>
        <v>0</v>
      </c>
      <c r="L2874" s="274">
        <f t="shared" si="692"/>
        <v>0</v>
      </c>
      <c r="M2874" s="12" t="str">
        <f t="shared" si="679"/>
        <v/>
      </c>
      <c r="N2874" s="13"/>
    </row>
    <row r="2875" spans="1:14" hidden="1">
      <c r="A2875" s="23">
        <v>225</v>
      </c>
      <c r="B2875" s="346"/>
      <c r="C2875" s="279">
        <v>2910</v>
      </c>
      <c r="D2875" s="347" t="s">
        <v>2048</v>
      </c>
      <c r="E2875" s="281">
        <f>F2875+G2875+H2875</f>
        <v>0</v>
      </c>
      <c r="F2875" s="152"/>
      <c r="G2875" s="153"/>
      <c r="H2875" s="1418"/>
      <c r="I2875" s="152"/>
      <c r="J2875" s="153"/>
      <c r="K2875" s="1418"/>
      <c r="L2875" s="281">
        <f>I2875+J2875+K2875</f>
        <v>0</v>
      </c>
      <c r="M2875" s="12" t="str">
        <f t="shared" si="679"/>
        <v/>
      </c>
      <c r="N2875" s="13"/>
    </row>
    <row r="2876" spans="1:14" hidden="1">
      <c r="A2876" s="23">
        <v>230</v>
      </c>
      <c r="B2876" s="346"/>
      <c r="C2876" s="279">
        <v>2920</v>
      </c>
      <c r="D2876" s="347" t="s">
        <v>224</v>
      </c>
      <c r="E2876" s="281">
        <f t="shared" ref="E2876:E2882" si="693">F2876+G2876+H2876</f>
        <v>0</v>
      </c>
      <c r="F2876" s="152"/>
      <c r="G2876" s="153"/>
      <c r="H2876" s="1418"/>
      <c r="I2876" s="152"/>
      <c r="J2876" s="153"/>
      <c r="K2876" s="1418"/>
      <c r="L2876" s="281">
        <f t="shared" ref="L2876:L2882" si="694">I2876+J2876+K2876</f>
        <v>0</v>
      </c>
      <c r="M2876" s="12" t="str">
        <f t="shared" si="679"/>
        <v/>
      </c>
      <c r="N2876" s="13"/>
    </row>
    <row r="2877" spans="1:14" ht="31.5" hidden="1">
      <c r="A2877" s="23">
        <v>245</v>
      </c>
      <c r="B2877" s="346"/>
      <c r="C2877" s="324">
        <v>2969</v>
      </c>
      <c r="D2877" s="348" t="s">
        <v>225</v>
      </c>
      <c r="E2877" s="326">
        <f t="shared" si="693"/>
        <v>0</v>
      </c>
      <c r="F2877" s="449"/>
      <c r="G2877" s="450"/>
      <c r="H2877" s="1425"/>
      <c r="I2877" s="449"/>
      <c r="J2877" s="450"/>
      <c r="K2877" s="1425"/>
      <c r="L2877" s="326">
        <f t="shared" si="694"/>
        <v>0</v>
      </c>
      <c r="M2877" s="12" t="str">
        <f t="shared" si="679"/>
        <v/>
      </c>
      <c r="N2877" s="13"/>
    </row>
    <row r="2878" spans="1:14" ht="31.5" hidden="1">
      <c r="A2878" s="22">
        <v>220</v>
      </c>
      <c r="B2878" s="346"/>
      <c r="C2878" s="349">
        <v>2970</v>
      </c>
      <c r="D2878" s="350" t="s">
        <v>226</v>
      </c>
      <c r="E2878" s="351">
        <f t="shared" si="693"/>
        <v>0</v>
      </c>
      <c r="F2878" s="636"/>
      <c r="G2878" s="637"/>
      <c r="H2878" s="1426"/>
      <c r="I2878" s="636"/>
      <c r="J2878" s="637"/>
      <c r="K2878" s="1426"/>
      <c r="L2878" s="351">
        <f t="shared" si="694"/>
        <v>0</v>
      </c>
      <c r="M2878" s="12" t="str">
        <f t="shared" si="679"/>
        <v/>
      </c>
      <c r="N2878" s="13"/>
    </row>
    <row r="2879" spans="1:14" hidden="1">
      <c r="A2879" s="23">
        <v>225</v>
      </c>
      <c r="B2879" s="346"/>
      <c r="C2879" s="333">
        <v>2989</v>
      </c>
      <c r="D2879" s="355" t="s">
        <v>227</v>
      </c>
      <c r="E2879" s="335">
        <f t="shared" si="693"/>
        <v>0</v>
      </c>
      <c r="F2879" s="600"/>
      <c r="G2879" s="601"/>
      <c r="H2879" s="1427"/>
      <c r="I2879" s="600"/>
      <c r="J2879" s="601"/>
      <c r="K2879" s="1427"/>
      <c r="L2879" s="335">
        <f t="shared" si="694"/>
        <v>0</v>
      </c>
      <c r="M2879" s="12" t="str">
        <f t="shared" si="679"/>
        <v/>
      </c>
      <c r="N2879" s="13"/>
    </row>
    <row r="2880" spans="1:14" hidden="1">
      <c r="A2880" s="23">
        <v>230</v>
      </c>
      <c r="B2880" s="292"/>
      <c r="C2880" s="318">
        <v>2990</v>
      </c>
      <c r="D2880" s="356" t="s">
        <v>2067</v>
      </c>
      <c r="E2880" s="320">
        <f>F2880+G2880+H2880</f>
        <v>0</v>
      </c>
      <c r="F2880" s="454"/>
      <c r="G2880" s="455"/>
      <c r="H2880" s="1428"/>
      <c r="I2880" s="454"/>
      <c r="J2880" s="455"/>
      <c r="K2880" s="1428"/>
      <c r="L2880" s="320">
        <f>I2880+J2880+K2880</f>
        <v>0</v>
      </c>
      <c r="M2880" s="12" t="str">
        <f t="shared" si="679"/>
        <v/>
      </c>
      <c r="N2880" s="13"/>
    </row>
    <row r="2881" spans="1:14" hidden="1">
      <c r="A2881" s="23">
        <v>235</v>
      </c>
      <c r="B2881" s="292"/>
      <c r="C2881" s="318">
        <v>2991</v>
      </c>
      <c r="D2881" s="356" t="s">
        <v>228</v>
      </c>
      <c r="E2881" s="320">
        <f t="shared" si="693"/>
        <v>0</v>
      </c>
      <c r="F2881" s="454"/>
      <c r="G2881" s="455"/>
      <c r="H2881" s="1428"/>
      <c r="I2881" s="454"/>
      <c r="J2881" s="455"/>
      <c r="K2881" s="1428"/>
      <c r="L2881" s="320">
        <f t="shared" si="694"/>
        <v>0</v>
      </c>
      <c r="M2881" s="12" t="str">
        <f t="shared" si="679"/>
        <v/>
      </c>
      <c r="N2881" s="13"/>
    </row>
    <row r="2882" spans="1:14" hidden="1">
      <c r="A2882" s="23">
        <v>240</v>
      </c>
      <c r="B2882" s="292"/>
      <c r="C2882" s="285">
        <v>2992</v>
      </c>
      <c r="D2882" s="357" t="s">
        <v>229</v>
      </c>
      <c r="E2882" s="287">
        <f t="shared" si="693"/>
        <v>0</v>
      </c>
      <c r="F2882" s="173"/>
      <c r="G2882" s="174"/>
      <c r="H2882" s="1421"/>
      <c r="I2882" s="173"/>
      <c r="J2882" s="174"/>
      <c r="K2882" s="1421"/>
      <c r="L2882" s="287">
        <f t="shared" si="694"/>
        <v>0</v>
      </c>
      <c r="M2882" s="12" t="str">
        <f t="shared" si="679"/>
        <v/>
      </c>
      <c r="N2882" s="13"/>
    </row>
    <row r="2883" spans="1:14" hidden="1">
      <c r="A2883" s="23">
        <v>245</v>
      </c>
      <c r="B2883" s="272">
        <v>3300</v>
      </c>
      <c r="C2883" s="358" t="s">
        <v>2098</v>
      </c>
      <c r="D2883" s="1773"/>
      <c r="E2883" s="310">
        <f t="shared" ref="E2883:L2883" si="695">SUM(E2884:E2888)</f>
        <v>0</v>
      </c>
      <c r="F2883" s="274">
        <f t="shared" si="695"/>
        <v>0</v>
      </c>
      <c r="G2883" s="275">
        <f t="shared" si="695"/>
        <v>0</v>
      </c>
      <c r="H2883" s="276">
        <f t="shared" si="695"/>
        <v>0</v>
      </c>
      <c r="I2883" s="274">
        <f t="shared" si="695"/>
        <v>0</v>
      </c>
      <c r="J2883" s="275">
        <f t="shared" si="695"/>
        <v>0</v>
      </c>
      <c r="K2883" s="276">
        <f t="shared" si="695"/>
        <v>0</v>
      </c>
      <c r="L2883" s="310">
        <f t="shared" si="695"/>
        <v>0</v>
      </c>
      <c r="M2883" s="12" t="str">
        <f t="shared" si="679"/>
        <v/>
      </c>
      <c r="N2883" s="13"/>
    </row>
    <row r="2884" spans="1:14" hidden="1">
      <c r="A2884" s="22">
        <v>250</v>
      </c>
      <c r="B2884" s="291"/>
      <c r="C2884" s="279">
        <v>3301</v>
      </c>
      <c r="D2884" s="359" t="s">
        <v>230</v>
      </c>
      <c r="E2884" s="281">
        <f t="shared" ref="E2884:E2891" si="696">F2884+G2884+H2884</f>
        <v>0</v>
      </c>
      <c r="F2884" s="486">
        <v>0</v>
      </c>
      <c r="G2884" s="487">
        <v>0</v>
      </c>
      <c r="H2884" s="154">
        <v>0</v>
      </c>
      <c r="I2884" s="486">
        <v>0</v>
      </c>
      <c r="J2884" s="487">
        <v>0</v>
      </c>
      <c r="K2884" s="154">
        <v>0</v>
      </c>
      <c r="L2884" s="281">
        <f t="shared" ref="L2884:L2891" si="697">I2884+J2884+K2884</f>
        <v>0</v>
      </c>
      <c r="M2884" s="12" t="str">
        <f t="shared" si="679"/>
        <v/>
      </c>
      <c r="N2884" s="13"/>
    </row>
    <row r="2885" spans="1:14" hidden="1">
      <c r="A2885" s="23">
        <v>255</v>
      </c>
      <c r="B2885" s="291"/>
      <c r="C2885" s="293">
        <v>3302</v>
      </c>
      <c r="D2885" s="360" t="s">
        <v>715</v>
      </c>
      <c r="E2885" s="295">
        <f t="shared" si="696"/>
        <v>0</v>
      </c>
      <c r="F2885" s="488">
        <v>0</v>
      </c>
      <c r="G2885" s="489">
        <v>0</v>
      </c>
      <c r="H2885" s="160">
        <v>0</v>
      </c>
      <c r="I2885" s="488">
        <v>0</v>
      </c>
      <c r="J2885" s="489">
        <v>0</v>
      </c>
      <c r="K2885" s="160">
        <v>0</v>
      </c>
      <c r="L2885" s="295">
        <f t="shared" si="697"/>
        <v>0</v>
      </c>
      <c r="M2885" s="12" t="str">
        <f t="shared" si="679"/>
        <v/>
      </c>
      <c r="N2885" s="13"/>
    </row>
    <row r="2886" spans="1:14" hidden="1">
      <c r="A2886" s="23">
        <v>265</v>
      </c>
      <c r="B2886" s="291"/>
      <c r="C2886" s="293">
        <v>3303</v>
      </c>
      <c r="D2886" s="360" t="s">
        <v>231</v>
      </c>
      <c r="E2886" s="295">
        <f t="shared" si="696"/>
        <v>0</v>
      </c>
      <c r="F2886" s="488">
        <v>0</v>
      </c>
      <c r="G2886" s="489">
        <v>0</v>
      </c>
      <c r="H2886" s="160">
        <v>0</v>
      </c>
      <c r="I2886" s="488">
        <v>0</v>
      </c>
      <c r="J2886" s="489">
        <v>0</v>
      </c>
      <c r="K2886" s="160">
        <v>0</v>
      </c>
      <c r="L2886" s="295">
        <f t="shared" si="697"/>
        <v>0</v>
      </c>
      <c r="M2886" s="12" t="str">
        <f t="shared" si="679"/>
        <v/>
      </c>
      <c r="N2886" s="13"/>
    </row>
    <row r="2887" spans="1:14" hidden="1">
      <c r="A2887" s="22">
        <v>270</v>
      </c>
      <c r="B2887" s="291"/>
      <c r="C2887" s="293">
        <v>3304</v>
      </c>
      <c r="D2887" s="360" t="s">
        <v>232</v>
      </c>
      <c r="E2887" s="295">
        <f t="shared" si="696"/>
        <v>0</v>
      </c>
      <c r="F2887" s="488">
        <v>0</v>
      </c>
      <c r="G2887" s="489">
        <v>0</v>
      </c>
      <c r="H2887" s="160">
        <v>0</v>
      </c>
      <c r="I2887" s="488">
        <v>0</v>
      </c>
      <c r="J2887" s="489">
        <v>0</v>
      </c>
      <c r="K2887" s="160">
        <v>0</v>
      </c>
      <c r="L2887" s="295">
        <f t="shared" si="697"/>
        <v>0</v>
      </c>
      <c r="M2887" s="12" t="str">
        <f t="shared" si="679"/>
        <v/>
      </c>
      <c r="N2887" s="13"/>
    </row>
    <row r="2888" spans="1:14" ht="31.5" hidden="1">
      <c r="A2888" s="22">
        <v>290</v>
      </c>
      <c r="B2888" s="291"/>
      <c r="C2888" s="285">
        <v>3306</v>
      </c>
      <c r="D2888" s="361" t="s">
        <v>1657</v>
      </c>
      <c r="E2888" s="287">
        <f t="shared" si="696"/>
        <v>0</v>
      </c>
      <c r="F2888" s="490">
        <v>0</v>
      </c>
      <c r="G2888" s="491">
        <v>0</v>
      </c>
      <c r="H2888" s="175">
        <v>0</v>
      </c>
      <c r="I2888" s="490">
        <v>0</v>
      </c>
      <c r="J2888" s="491">
        <v>0</v>
      </c>
      <c r="K2888" s="175">
        <v>0</v>
      </c>
      <c r="L2888" s="287">
        <f t="shared" si="697"/>
        <v>0</v>
      </c>
      <c r="M2888" s="12" t="str">
        <f t="shared" si="679"/>
        <v/>
      </c>
      <c r="N2888" s="13"/>
    </row>
    <row r="2889" spans="1:14" hidden="1">
      <c r="A2889" s="39">
        <v>320</v>
      </c>
      <c r="B2889" s="272">
        <v>3900</v>
      </c>
      <c r="C2889" s="1856" t="s">
        <v>233</v>
      </c>
      <c r="D2889" s="1857"/>
      <c r="E2889" s="310">
        <f t="shared" si="696"/>
        <v>0</v>
      </c>
      <c r="F2889" s="1471">
        <v>0</v>
      </c>
      <c r="G2889" s="1472">
        <v>0</v>
      </c>
      <c r="H2889" s="1473">
        <v>0</v>
      </c>
      <c r="I2889" s="1471">
        <v>0</v>
      </c>
      <c r="J2889" s="1472">
        <v>0</v>
      </c>
      <c r="K2889" s="1473">
        <v>0</v>
      </c>
      <c r="L2889" s="310">
        <f t="shared" si="697"/>
        <v>0</v>
      </c>
      <c r="M2889" s="12" t="str">
        <f t="shared" ref="M2889:M2935" si="698">(IF($E2889&lt;&gt;0,$M$2,IF($L2889&lt;&gt;0,$M$2,"")))</f>
        <v/>
      </c>
      <c r="N2889" s="13"/>
    </row>
    <row r="2890" spans="1:14" hidden="1">
      <c r="A2890" s="22">
        <v>330</v>
      </c>
      <c r="B2890" s="272">
        <v>4000</v>
      </c>
      <c r="C2890" s="1856" t="s">
        <v>234</v>
      </c>
      <c r="D2890" s="1857"/>
      <c r="E2890" s="310">
        <f t="shared" si="696"/>
        <v>0</v>
      </c>
      <c r="F2890" s="1422"/>
      <c r="G2890" s="1423"/>
      <c r="H2890" s="1424"/>
      <c r="I2890" s="1422"/>
      <c r="J2890" s="1423"/>
      <c r="K2890" s="1424"/>
      <c r="L2890" s="310">
        <f t="shared" si="697"/>
        <v>0</v>
      </c>
      <c r="M2890" s="12" t="str">
        <f t="shared" si="698"/>
        <v/>
      </c>
      <c r="N2890" s="13"/>
    </row>
    <row r="2891" spans="1:14" hidden="1">
      <c r="A2891" s="22">
        <v>350</v>
      </c>
      <c r="B2891" s="272">
        <v>4100</v>
      </c>
      <c r="C2891" s="1856" t="s">
        <v>235</v>
      </c>
      <c r="D2891" s="1857"/>
      <c r="E2891" s="310">
        <f t="shared" si="696"/>
        <v>0</v>
      </c>
      <c r="F2891" s="1472">
        <v>0</v>
      </c>
      <c r="G2891" s="1472">
        <v>0</v>
      </c>
      <c r="H2891" s="1473">
        <v>0</v>
      </c>
      <c r="I2891" s="1771">
        <v>0</v>
      </c>
      <c r="J2891" s="1472">
        <v>0</v>
      </c>
      <c r="K2891" s="1472">
        <v>0</v>
      </c>
      <c r="L2891" s="310">
        <f t="shared" si="697"/>
        <v>0</v>
      </c>
      <c r="M2891" s="12" t="str">
        <f t="shared" si="698"/>
        <v/>
      </c>
      <c r="N2891" s="13"/>
    </row>
    <row r="2892" spans="1:14" hidden="1">
      <c r="A2892" s="23">
        <v>355</v>
      </c>
      <c r="B2892" s="272">
        <v>4200</v>
      </c>
      <c r="C2892" s="1856" t="s">
        <v>236</v>
      </c>
      <c r="D2892" s="1857"/>
      <c r="E2892" s="310">
        <f t="shared" ref="E2892:L2892" si="699">SUM(E2893:E2898)</f>
        <v>0</v>
      </c>
      <c r="F2892" s="274">
        <f t="shared" si="699"/>
        <v>0</v>
      </c>
      <c r="G2892" s="275">
        <f t="shared" si="699"/>
        <v>0</v>
      </c>
      <c r="H2892" s="276">
        <f>SUM(H2893:H2898)</f>
        <v>0</v>
      </c>
      <c r="I2892" s="274">
        <f t="shared" si="699"/>
        <v>0</v>
      </c>
      <c r="J2892" s="275">
        <f t="shared" si="699"/>
        <v>0</v>
      </c>
      <c r="K2892" s="276">
        <f t="shared" si="699"/>
        <v>0</v>
      </c>
      <c r="L2892" s="310">
        <f t="shared" si="699"/>
        <v>0</v>
      </c>
      <c r="M2892" s="12" t="str">
        <f t="shared" si="698"/>
        <v/>
      </c>
      <c r="N2892" s="13"/>
    </row>
    <row r="2893" spans="1:14" hidden="1">
      <c r="A2893" s="23">
        <v>355</v>
      </c>
      <c r="B2893" s="362"/>
      <c r="C2893" s="279">
        <v>4201</v>
      </c>
      <c r="D2893" s="280" t="s">
        <v>237</v>
      </c>
      <c r="E2893" s="281">
        <f t="shared" ref="E2893:E2898" si="700">F2893+G2893+H2893</f>
        <v>0</v>
      </c>
      <c r="F2893" s="152"/>
      <c r="G2893" s="153"/>
      <c r="H2893" s="1418"/>
      <c r="I2893" s="152"/>
      <c r="J2893" s="153"/>
      <c r="K2893" s="1418"/>
      <c r="L2893" s="281">
        <f t="shared" ref="L2893:L2898" si="701">I2893+J2893+K2893</f>
        <v>0</v>
      </c>
      <c r="M2893" s="12" t="str">
        <f t="shared" si="698"/>
        <v/>
      </c>
      <c r="N2893" s="13"/>
    </row>
    <row r="2894" spans="1:14" hidden="1">
      <c r="A2894" s="23">
        <v>375</v>
      </c>
      <c r="B2894" s="362"/>
      <c r="C2894" s="293">
        <v>4202</v>
      </c>
      <c r="D2894" s="363" t="s">
        <v>238</v>
      </c>
      <c r="E2894" s="295">
        <f t="shared" si="700"/>
        <v>0</v>
      </c>
      <c r="F2894" s="158"/>
      <c r="G2894" s="159"/>
      <c r="H2894" s="1420"/>
      <c r="I2894" s="158"/>
      <c r="J2894" s="159"/>
      <c r="K2894" s="1420"/>
      <c r="L2894" s="295">
        <f t="shared" si="701"/>
        <v>0</v>
      </c>
      <c r="M2894" s="12" t="str">
        <f t="shared" si="698"/>
        <v/>
      </c>
      <c r="N2894" s="13"/>
    </row>
    <row r="2895" spans="1:14" hidden="1">
      <c r="A2895" s="23">
        <v>380</v>
      </c>
      <c r="B2895" s="362"/>
      <c r="C2895" s="293">
        <v>4214</v>
      </c>
      <c r="D2895" s="363" t="s">
        <v>239</v>
      </c>
      <c r="E2895" s="295">
        <f t="shared" si="700"/>
        <v>0</v>
      </c>
      <c r="F2895" s="158"/>
      <c r="G2895" s="159"/>
      <c r="H2895" s="1420"/>
      <c r="I2895" s="158"/>
      <c r="J2895" s="159"/>
      <c r="K2895" s="1420"/>
      <c r="L2895" s="295">
        <f t="shared" si="701"/>
        <v>0</v>
      </c>
      <c r="M2895" s="12" t="str">
        <f t="shared" si="698"/>
        <v/>
      </c>
      <c r="N2895" s="13"/>
    </row>
    <row r="2896" spans="1:14" hidden="1">
      <c r="A2896" s="23">
        <v>385</v>
      </c>
      <c r="B2896" s="362"/>
      <c r="C2896" s="293">
        <v>4217</v>
      </c>
      <c r="D2896" s="363" t="s">
        <v>240</v>
      </c>
      <c r="E2896" s="295">
        <f t="shared" si="700"/>
        <v>0</v>
      </c>
      <c r="F2896" s="158"/>
      <c r="G2896" s="159"/>
      <c r="H2896" s="1420"/>
      <c r="I2896" s="158"/>
      <c r="J2896" s="159"/>
      <c r="K2896" s="1420"/>
      <c r="L2896" s="295">
        <f t="shared" si="701"/>
        <v>0</v>
      </c>
      <c r="M2896" s="12" t="str">
        <f t="shared" si="698"/>
        <v/>
      </c>
      <c r="N2896" s="13"/>
    </row>
    <row r="2897" spans="1:14" hidden="1">
      <c r="A2897" s="23">
        <v>390</v>
      </c>
      <c r="B2897" s="362"/>
      <c r="C2897" s="293">
        <v>4218</v>
      </c>
      <c r="D2897" s="294" t="s">
        <v>241</v>
      </c>
      <c r="E2897" s="295">
        <f t="shared" si="700"/>
        <v>0</v>
      </c>
      <c r="F2897" s="158"/>
      <c r="G2897" s="159"/>
      <c r="H2897" s="1420"/>
      <c r="I2897" s="158"/>
      <c r="J2897" s="159"/>
      <c r="K2897" s="1420"/>
      <c r="L2897" s="295">
        <f t="shared" si="701"/>
        <v>0</v>
      </c>
      <c r="M2897" s="12" t="str">
        <f t="shared" si="698"/>
        <v/>
      </c>
      <c r="N2897" s="13"/>
    </row>
    <row r="2898" spans="1:14" hidden="1">
      <c r="A2898" s="23">
        <v>390</v>
      </c>
      <c r="B2898" s="362"/>
      <c r="C2898" s="285">
        <v>4219</v>
      </c>
      <c r="D2898" s="343" t="s">
        <v>242</v>
      </c>
      <c r="E2898" s="287">
        <f t="shared" si="700"/>
        <v>0</v>
      </c>
      <c r="F2898" s="173"/>
      <c r="G2898" s="174"/>
      <c r="H2898" s="1421"/>
      <c r="I2898" s="173"/>
      <c r="J2898" s="174"/>
      <c r="K2898" s="1421"/>
      <c r="L2898" s="287">
        <f t="shared" si="701"/>
        <v>0</v>
      </c>
      <c r="M2898" s="12" t="str">
        <f t="shared" si="698"/>
        <v/>
      </c>
      <c r="N2898" s="13"/>
    </row>
    <row r="2899" spans="1:14" hidden="1">
      <c r="A2899" s="23">
        <v>395</v>
      </c>
      <c r="B2899" s="272">
        <v>4300</v>
      </c>
      <c r="C2899" s="1856" t="s">
        <v>1661</v>
      </c>
      <c r="D2899" s="1857"/>
      <c r="E2899" s="310">
        <f t="shared" ref="E2899:L2899" si="702">SUM(E2900:E2902)</f>
        <v>0</v>
      </c>
      <c r="F2899" s="274">
        <f t="shared" si="702"/>
        <v>0</v>
      </c>
      <c r="G2899" s="275">
        <f t="shared" si="702"/>
        <v>0</v>
      </c>
      <c r="H2899" s="276">
        <f>SUM(H2900:H2902)</f>
        <v>0</v>
      </c>
      <c r="I2899" s="274">
        <f t="shared" si="702"/>
        <v>0</v>
      </c>
      <c r="J2899" s="275">
        <f t="shared" si="702"/>
        <v>0</v>
      </c>
      <c r="K2899" s="276">
        <f t="shared" si="702"/>
        <v>0</v>
      </c>
      <c r="L2899" s="310">
        <f t="shared" si="702"/>
        <v>0</v>
      </c>
      <c r="M2899" s="12" t="str">
        <f t="shared" si="698"/>
        <v/>
      </c>
      <c r="N2899" s="13"/>
    </row>
    <row r="2900" spans="1:14" hidden="1">
      <c r="A2900" s="18">
        <v>397</v>
      </c>
      <c r="B2900" s="362"/>
      <c r="C2900" s="279">
        <v>4301</v>
      </c>
      <c r="D2900" s="311" t="s">
        <v>243</v>
      </c>
      <c r="E2900" s="281">
        <f t="shared" ref="E2900:E2905" si="703">F2900+G2900+H2900</f>
        <v>0</v>
      </c>
      <c r="F2900" s="152"/>
      <c r="G2900" s="153"/>
      <c r="H2900" s="1418"/>
      <c r="I2900" s="152"/>
      <c r="J2900" s="153"/>
      <c r="K2900" s="1418"/>
      <c r="L2900" s="281">
        <f t="shared" ref="L2900:L2905" si="704">I2900+J2900+K2900</f>
        <v>0</v>
      </c>
      <c r="M2900" s="12" t="str">
        <f t="shared" si="698"/>
        <v/>
      </c>
      <c r="N2900" s="13"/>
    </row>
    <row r="2901" spans="1:14" hidden="1">
      <c r="A2901" s="14">
        <v>398</v>
      </c>
      <c r="B2901" s="362"/>
      <c r="C2901" s="293">
        <v>4302</v>
      </c>
      <c r="D2901" s="363" t="s">
        <v>244</v>
      </c>
      <c r="E2901" s="295">
        <f t="shared" si="703"/>
        <v>0</v>
      </c>
      <c r="F2901" s="158"/>
      <c r="G2901" s="159"/>
      <c r="H2901" s="1420"/>
      <c r="I2901" s="158"/>
      <c r="J2901" s="159"/>
      <c r="K2901" s="1420"/>
      <c r="L2901" s="295">
        <f t="shared" si="704"/>
        <v>0</v>
      </c>
      <c r="M2901" s="12" t="str">
        <f t="shared" si="698"/>
        <v/>
      </c>
      <c r="N2901" s="13"/>
    </row>
    <row r="2902" spans="1:14" hidden="1">
      <c r="A2902" s="14">
        <v>399</v>
      </c>
      <c r="B2902" s="362"/>
      <c r="C2902" s="285">
        <v>4309</v>
      </c>
      <c r="D2902" s="301" t="s">
        <v>245</v>
      </c>
      <c r="E2902" s="287">
        <f t="shared" si="703"/>
        <v>0</v>
      </c>
      <c r="F2902" s="173"/>
      <c r="G2902" s="174"/>
      <c r="H2902" s="1421"/>
      <c r="I2902" s="173"/>
      <c r="J2902" s="174"/>
      <c r="K2902" s="1421"/>
      <c r="L2902" s="287">
        <f t="shared" si="704"/>
        <v>0</v>
      </c>
      <c r="M2902" s="12" t="str">
        <f t="shared" si="698"/>
        <v/>
      </c>
      <c r="N2902" s="13"/>
    </row>
    <row r="2903" spans="1:14" hidden="1">
      <c r="A2903" s="14">
        <v>400</v>
      </c>
      <c r="B2903" s="272">
        <v>4400</v>
      </c>
      <c r="C2903" s="1856" t="s">
        <v>1658</v>
      </c>
      <c r="D2903" s="1857"/>
      <c r="E2903" s="310">
        <f t="shared" si="703"/>
        <v>0</v>
      </c>
      <c r="F2903" s="1422"/>
      <c r="G2903" s="1423"/>
      <c r="H2903" s="1424"/>
      <c r="I2903" s="1422"/>
      <c r="J2903" s="1423"/>
      <c r="K2903" s="1424"/>
      <c r="L2903" s="310">
        <f t="shared" si="704"/>
        <v>0</v>
      </c>
      <c r="M2903" s="12" t="str">
        <f t="shared" si="698"/>
        <v/>
      </c>
      <c r="N2903" s="13"/>
    </row>
    <row r="2904" spans="1:14" hidden="1">
      <c r="A2904" s="14">
        <v>401</v>
      </c>
      <c r="B2904" s="272">
        <v>4500</v>
      </c>
      <c r="C2904" s="1856" t="s">
        <v>1659</v>
      </c>
      <c r="D2904" s="1857"/>
      <c r="E2904" s="310">
        <f t="shared" si="703"/>
        <v>0</v>
      </c>
      <c r="F2904" s="1422"/>
      <c r="G2904" s="1423"/>
      <c r="H2904" s="1424"/>
      <c r="I2904" s="1422"/>
      <c r="J2904" s="1423"/>
      <c r="K2904" s="1424"/>
      <c r="L2904" s="310">
        <f t="shared" si="704"/>
        <v>0</v>
      </c>
      <c r="M2904" s="12" t="str">
        <f t="shared" si="698"/>
        <v/>
      </c>
      <c r="N2904" s="13"/>
    </row>
    <row r="2905" spans="1:14" hidden="1">
      <c r="A2905" s="40">
        <v>404</v>
      </c>
      <c r="B2905" s="272">
        <v>4600</v>
      </c>
      <c r="C2905" s="1862" t="s">
        <v>246</v>
      </c>
      <c r="D2905" s="1863"/>
      <c r="E2905" s="310">
        <f t="shared" si="703"/>
        <v>0</v>
      </c>
      <c r="F2905" s="1422"/>
      <c r="G2905" s="1423"/>
      <c r="H2905" s="1424"/>
      <c r="I2905" s="1422"/>
      <c r="J2905" s="1423"/>
      <c r="K2905" s="1424"/>
      <c r="L2905" s="310">
        <f t="shared" si="704"/>
        <v>0</v>
      </c>
      <c r="M2905" s="12" t="str">
        <f t="shared" si="698"/>
        <v/>
      </c>
      <c r="N2905" s="13"/>
    </row>
    <row r="2906" spans="1:14" hidden="1">
      <c r="A2906" s="40">
        <v>404</v>
      </c>
      <c r="B2906" s="272">
        <v>4900</v>
      </c>
      <c r="C2906" s="1856" t="s">
        <v>273</v>
      </c>
      <c r="D2906" s="1857"/>
      <c r="E2906" s="310">
        <f t="shared" ref="E2906:L2906" si="705">+E2907+E2908</f>
        <v>0</v>
      </c>
      <c r="F2906" s="274">
        <f t="shared" si="705"/>
        <v>0</v>
      </c>
      <c r="G2906" s="275">
        <f t="shared" si="705"/>
        <v>0</v>
      </c>
      <c r="H2906" s="276">
        <f>+H2907+H2908</f>
        <v>0</v>
      </c>
      <c r="I2906" s="274">
        <f t="shared" si="705"/>
        <v>0</v>
      </c>
      <c r="J2906" s="275">
        <f t="shared" si="705"/>
        <v>0</v>
      </c>
      <c r="K2906" s="276">
        <f t="shared" si="705"/>
        <v>0</v>
      </c>
      <c r="L2906" s="310">
        <f t="shared" si="705"/>
        <v>0</v>
      </c>
      <c r="M2906" s="12" t="str">
        <f t="shared" si="698"/>
        <v/>
      </c>
      <c r="N2906" s="13"/>
    </row>
    <row r="2907" spans="1:14" hidden="1">
      <c r="A2907" s="22">
        <v>440</v>
      </c>
      <c r="B2907" s="362"/>
      <c r="C2907" s="279">
        <v>4901</v>
      </c>
      <c r="D2907" s="364" t="s">
        <v>274</v>
      </c>
      <c r="E2907" s="281">
        <f>F2907+G2907+H2907</f>
        <v>0</v>
      </c>
      <c r="F2907" s="152"/>
      <c r="G2907" s="153"/>
      <c r="H2907" s="1418"/>
      <c r="I2907" s="152"/>
      <c r="J2907" s="153"/>
      <c r="K2907" s="1418"/>
      <c r="L2907" s="281">
        <f>I2907+J2907+K2907</f>
        <v>0</v>
      </c>
      <c r="M2907" s="12" t="str">
        <f t="shared" si="698"/>
        <v/>
      </c>
      <c r="N2907" s="13"/>
    </row>
    <row r="2908" spans="1:14" hidden="1">
      <c r="A2908" s="22">
        <v>450</v>
      </c>
      <c r="B2908" s="362"/>
      <c r="C2908" s="285">
        <v>4902</v>
      </c>
      <c r="D2908" s="301" t="s">
        <v>275</v>
      </c>
      <c r="E2908" s="287">
        <f>F2908+G2908+H2908</f>
        <v>0</v>
      </c>
      <c r="F2908" s="173"/>
      <c r="G2908" s="174"/>
      <c r="H2908" s="1421"/>
      <c r="I2908" s="173"/>
      <c r="J2908" s="174"/>
      <c r="K2908" s="1421"/>
      <c r="L2908" s="287">
        <f>I2908+J2908+K2908</f>
        <v>0</v>
      </c>
      <c r="M2908" s="12" t="str">
        <f t="shared" si="698"/>
        <v/>
      </c>
      <c r="N2908" s="13"/>
    </row>
    <row r="2909" spans="1:14" hidden="1">
      <c r="A2909" s="22">
        <v>495</v>
      </c>
      <c r="B2909" s="365">
        <v>5100</v>
      </c>
      <c r="C2909" s="1854" t="s">
        <v>247</v>
      </c>
      <c r="D2909" s="1855"/>
      <c r="E2909" s="310">
        <f>F2909+G2909+H2909</f>
        <v>0</v>
      </c>
      <c r="F2909" s="1422"/>
      <c r="G2909" s="1423"/>
      <c r="H2909" s="1424"/>
      <c r="I2909" s="1422"/>
      <c r="J2909" s="1423"/>
      <c r="K2909" s="1424"/>
      <c r="L2909" s="310">
        <f>I2909+J2909+K2909</f>
        <v>0</v>
      </c>
      <c r="M2909" s="12" t="str">
        <f t="shared" si="698"/>
        <v/>
      </c>
      <c r="N2909" s="13"/>
    </row>
    <row r="2910" spans="1:14" hidden="1">
      <c r="A2910" s="23">
        <v>500</v>
      </c>
      <c r="B2910" s="365">
        <v>5200</v>
      </c>
      <c r="C2910" s="1854" t="s">
        <v>248</v>
      </c>
      <c r="D2910" s="1855"/>
      <c r="E2910" s="310">
        <f t="shared" ref="E2910:L2910" si="706">SUM(E2911:E2917)</f>
        <v>0</v>
      </c>
      <c r="F2910" s="274">
        <f t="shared" si="706"/>
        <v>0</v>
      </c>
      <c r="G2910" s="275">
        <f t="shared" si="706"/>
        <v>0</v>
      </c>
      <c r="H2910" s="276">
        <f>SUM(H2911:H2917)</f>
        <v>0</v>
      </c>
      <c r="I2910" s="274">
        <f t="shared" si="706"/>
        <v>0</v>
      </c>
      <c r="J2910" s="275">
        <f t="shared" si="706"/>
        <v>0</v>
      </c>
      <c r="K2910" s="276">
        <f t="shared" si="706"/>
        <v>0</v>
      </c>
      <c r="L2910" s="310">
        <f t="shared" si="706"/>
        <v>0</v>
      </c>
      <c r="M2910" s="12" t="str">
        <f t="shared" si="698"/>
        <v/>
      </c>
      <c r="N2910" s="13"/>
    </row>
    <row r="2911" spans="1:14" hidden="1">
      <c r="A2911" s="23">
        <v>505</v>
      </c>
      <c r="B2911" s="366"/>
      <c r="C2911" s="367">
        <v>5201</v>
      </c>
      <c r="D2911" s="368" t="s">
        <v>249</v>
      </c>
      <c r="E2911" s="281">
        <f t="shared" ref="E2911:E2917" si="707">F2911+G2911+H2911</f>
        <v>0</v>
      </c>
      <c r="F2911" s="152"/>
      <c r="G2911" s="153"/>
      <c r="H2911" s="1418"/>
      <c r="I2911" s="152"/>
      <c r="J2911" s="153"/>
      <c r="K2911" s="1418"/>
      <c r="L2911" s="281">
        <f t="shared" ref="L2911:L2917" si="708">I2911+J2911+K2911</f>
        <v>0</v>
      </c>
      <c r="M2911" s="12" t="str">
        <f t="shared" si="698"/>
        <v/>
      </c>
      <c r="N2911" s="13"/>
    </row>
    <row r="2912" spans="1:14" hidden="1">
      <c r="A2912" s="23">
        <v>510</v>
      </c>
      <c r="B2912" s="366"/>
      <c r="C2912" s="369">
        <v>5202</v>
      </c>
      <c r="D2912" s="370" t="s">
        <v>250</v>
      </c>
      <c r="E2912" s="295">
        <f t="shared" si="707"/>
        <v>0</v>
      </c>
      <c r="F2912" s="158"/>
      <c r="G2912" s="159"/>
      <c r="H2912" s="1420"/>
      <c r="I2912" s="158"/>
      <c r="J2912" s="159"/>
      <c r="K2912" s="1420"/>
      <c r="L2912" s="295">
        <f t="shared" si="708"/>
        <v>0</v>
      </c>
      <c r="M2912" s="12" t="str">
        <f t="shared" si="698"/>
        <v/>
      </c>
      <c r="N2912" s="13"/>
    </row>
    <row r="2913" spans="1:14" hidden="1">
      <c r="A2913" s="23">
        <v>515</v>
      </c>
      <c r="B2913" s="366"/>
      <c r="C2913" s="369">
        <v>5203</v>
      </c>
      <c r="D2913" s="370" t="s">
        <v>618</v>
      </c>
      <c r="E2913" s="295">
        <f t="shared" si="707"/>
        <v>0</v>
      </c>
      <c r="F2913" s="158"/>
      <c r="G2913" s="159"/>
      <c r="H2913" s="1420"/>
      <c r="I2913" s="158"/>
      <c r="J2913" s="159"/>
      <c r="K2913" s="1420"/>
      <c r="L2913" s="295">
        <f t="shared" si="708"/>
        <v>0</v>
      </c>
      <c r="M2913" s="12" t="str">
        <f t="shared" si="698"/>
        <v/>
      </c>
      <c r="N2913" s="13"/>
    </row>
    <row r="2914" spans="1:14" hidden="1">
      <c r="A2914" s="23">
        <v>520</v>
      </c>
      <c r="B2914" s="366"/>
      <c r="C2914" s="369">
        <v>5204</v>
      </c>
      <c r="D2914" s="370" t="s">
        <v>619</v>
      </c>
      <c r="E2914" s="295">
        <f t="shared" si="707"/>
        <v>0</v>
      </c>
      <c r="F2914" s="158"/>
      <c r="G2914" s="159"/>
      <c r="H2914" s="1420"/>
      <c r="I2914" s="158"/>
      <c r="J2914" s="159"/>
      <c r="K2914" s="1420"/>
      <c r="L2914" s="295">
        <f t="shared" si="708"/>
        <v>0</v>
      </c>
      <c r="M2914" s="12" t="str">
        <f t="shared" si="698"/>
        <v/>
      </c>
      <c r="N2914" s="13"/>
    </row>
    <row r="2915" spans="1:14" hidden="1">
      <c r="A2915" s="23">
        <v>525</v>
      </c>
      <c r="B2915" s="366"/>
      <c r="C2915" s="369">
        <v>5205</v>
      </c>
      <c r="D2915" s="370" t="s">
        <v>620</v>
      </c>
      <c r="E2915" s="295">
        <f t="shared" si="707"/>
        <v>0</v>
      </c>
      <c r="F2915" s="158"/>
      <c r="G2915" s="159"/>
      <c r="H2915" s="1420"/>
      <c r="I2915" s="158"/>
      <c r="J2915" s="159"/>
      <c r="K2915" s="1420"/>
      <c r="L2915" s="295">
        <f t="shared" si="708"/>
        <v>0</v>
      </c>
      <c r="M2915" s="12" t="str">
        <f t="shared" si="698"/>
        <v/>
      </c>
      <c r="N2915" s="13"/>
    </row>
    <row r="2916" spans="1:14" hidden="1">
      <c r="A2916" s="22">
        <v>635</v>
      </c>
      <c r="B2916" s="366"/>
      <c r="C2916" s="369">
        <v>5206</v>
      </c>
      <c r="D2916" s="370" t="s">
        <v>621</v>
      </c>
      <c r="E2916" s="295">
        <f t="shared" si="707"/>
        <v>0</v>
      </c>
      <c r="F2916" s="158"/>
      <c r="G2916" s="159"/>
      <c r="H2916" s="1420"/>
      <c r="I2916" s="158"/>
      <c r="J2916" s="159"/>
      <c r="K2916" s="1420"/>
      <c r="L2916" s="295">
        <f t="shared" si="708"/>
        <v>0</v>
      </c>
      <c r="M2916" s="12" t="str">
        <f t="shared" si="698"/>
        <v/>
      </c>
      <c r="N2916" s="13"/>
    </row>
    <row r="2917" spans="1:14" hidden="1">
      <c r="A2917" s="23">
        <v>640</v>
      </c>
      <c r="B2917" s="366"/>
      <c r="C2917" s="371">
        <v>5219</v>
      </c>
      <c r="D2917" s="372" t="s">
        <v>622</v>
      </c>
      <c r="E2917" s="287">
        <f t="shared" si="707"/>
        <v>0</v>
      </c>
      <c r="F2917" s="173"/>
      <c r="G2917" s="174"/>
      <c r="H2917" s="1421"/>
      <c r="I2917" s="173"/>
      <c r="J2917" s="174"/>
      <c r="K2917" s="1421"/>
      <c r="L2917" s="287">
        <f t="shared" si="708"/>
        <v>0</v>
      </c>
      <c r="M2917" s="12" t="str">
        <f t="shared" si="698"/>
        <v/>
      </c>
      <c r="N2917" s="13"/>
    </row>
    <row r="2918" spans="1:14" hidden="1">
      <c r="A2918" s="23">
        <v>645</v>
      </c>
      <c r="B2918" s="365">
        <v>5300</v>
      </c>
      <c r="C2918" s="1854" t="s">
        <v>623</v>
      </c>
      <c r="D2918" s="1855"/>
      <c r="E2918" s="310">
        <f t="shared" ref="E2918:L2918" si="709">SUM(E2919:E2920)</f>
        <v>0</v>
      </c>
      <c r="F2918" s="274">
        <f t="shared" si="709"/>
        <v>0</v>
      </c>
      <c r="G2918" s="275">
        <f t="shared" si="709"/>
        <v>0</v>
      </c>
      <c r="H2918" s="276">
        <f>SUM(H2919:H2920)</f>
        <v>0</v>
      </c>
      <c r="I2918" s="274">
        <f t="shared" si="709"/>
        <v>0</v>
      </c>
      <c r="J2918" s="275">
        <f t="shared" si="709"/>
        <v>0</v>
      </c>
      <c r="K2918" s="276">
        <f t="shared" si="709"/>
        <v>0</v>
      </c>
      <c r="L2918" s="310">
        <f t="shared" si="709"/>
        <v>0</v>
      </c>
      <c r="M2918" s="12" t="str">
        <f t="shared" si="698"/>
        <v/>
      </c>
      <c r="N2918" s="13"/>
    </row>
    <row r="2919" spans="1:14" hidden="1">
      <c r="A2919" s="23">
        <v>650</v>
      </c>
      <c r="B2919" s="366"/>
      <c r="C2919" s="367">
        <v>5301</v>
      </c>
      <c r="D2919" s="368" t="s">
        <v>307</v>
      </c>
      <c r="E2919" s="281">
        <f>F2919+G2919+H2919</f>
        <v>0</v>
      </c>
      <c r="F2919" s="152"/>
      <c r="G2919" s="153"/>
      <c r="H2919" s="1418"/>
      <c r="I2919" s="152"/>
      <c r="J2919" s="153"/>
      <c r="K2919" s="1418"/>
      <c r="L2919" s="281">
        <f>I2919+J2919+K2919</f>
        <v>0</v>
      </c>
      <c r="M2919" s="12" t="str">
        <f t="shared" si="698"/>
        <v/>
      </c>
      <c r="N2919" s="13"/>
    </row>
    <row r="2920" spans="1:14" hidden="1">
      <c r="A2920" s="22">
        <v>655</v>
      </c>
      <c r="B2920" s="366"/>
      <c r="C2920" s="371">
        <v>5309</v>
      </c>
      <c r="D2920" s="372" t="s">
        <v>624</v>
      </c>
      <c r="E2920" s="287">
        <f>F2920+G2920+H2920</f>
        <v>0</v>
      </c>
      <c r="F2920" s="173"/>
      <c r="G2920" s="174"/>
      <c r="H2920" s="1421"/>
      <c r="I2920" s="173"/>
      <c r="J2920" s="174"/>
      <c r="K2920" s="1421"/>
      <c r="L2920" s="287">
        <f>I2920+J2920+K2920</f>
        <v>0</v>
      </c>
      <c r="M2920" s="12" t="str">
        <f t="shared" si="698"/>
        <v/>
      </c>
      <c r="N2920" s="13"/>
    </row>
    <row r="2921" spans="1:14" hidden="1">
      <c r="A2921" s="22">
        <v>665</v>
      </c>
      <c r="B2921" s="365">
        <v>5400</v>
      </c>
      <c r="C2921" s="1854" t="s">
        <v>685</v>
      </c>
      <c r="D2921" s="1855"/>
      <c r="E2921" s="310">
        <f>F2921+G2921+H2921</f>
        <v>0</v>
      </c>
      <c r="F2921" s="1422"/>
      <c r="G2921" s="1423"/>
      <c r="H2921" s="1424"/>
      <c r="I2921" s="1422"/>
      <c r="J2921" s="1423"/>
      <c r="K2921" s="1424"/>
      <c r="L2921" s="310">
        <f>I2921+J2921+K2921</f>
        <v>0</v>
      </c>
      <c r="M2921" s="12" t="str">
        <f t="shared" si="698"/>
        <v/>
      </c>
      <c r="N2921" s="13"/>
    </row>
    <row r="2922" spans="1:14" hidden="1">
      <c r="A2922" s="22">
        <v>675</v>
      </c>
      <c r="B2922" s="272">
        <v>5500</v>
      </c>
      <c r="C2922" s="1856" t="s">
        <v>686</v>
      </c>
      <c r="D2922" s="1857"/>
      <c r="E2922" s="310">
        <f t="shared" ref="E2922:L2922" si="710">SUM(E2923:E2926)</f>
        <v>0</v>
      </c>
      <c r="F2922" s="274">
        <f t="shared" si="710"/>
        <v>0</v>
      </c>
      <c r="G2922" s="275">
        <f t="shared" si="710"/>
        <v>0</v>
      </c>
      <c r="H2922" s="276">
        <f>SUM(H2923:H2926)</f>
        <v>0</v>
      </c>
      <c r="I2922" s="274">
        <f t="shared" si="710"/>
        <v>0</v>
      </c>
      <c r="J2922" s="275">
        <f t="shared" si="710"/>
        <v>0</v>
      </c>
      <c r="K2922" s="276">
        <f t="shared" si="710"/>
        <v>0</v>
      </c>
      <c r="L2922" s="310">
        <f t="shared" si="710"/>
        <v>0</v>
      </c>
      <c r="M2922" s="12" t="str">
        <f t="shared" si="698"/>
        <v/>
      </c>
      <c r="N2922" s="13"/>
    </row>
    <row r="2923" spans="1:14" hidden="1">
      <c r="A2923" s="22">
        <v>685</v>
      </c>
      <c r="B2923" s="362"/>
      <c r="C2923" s="279">
        <v>5501</v>
      </c>
      <c r="D2923" s="311" t="s">
        <v>687</v>
      </c>
      <c r="E2923" s="281">
        <f>F2923+G2923+H2923</f>
        <v>0</v>
      </c>
      <c r="F2923" s="152"/>
      <c r="G2923" s="153"/>
      <c r="H2923" s="1418"/>
      <c r="I2923" s="152"/>
      <c r="J2923" s="153"/>
      <c r="K2923" s="1418"/>
      <c r="L2923" s="281">
        <f>I2923+J2923+K2923</f>
        <v>0</v>
      </c>
      <c r="M2923" s="12" t="str">
        <f t="shared" si="698"/>
        <v/>
      </c>
      <c r="N2923" s="13"/>
    </row>
    <row r="2924" spans="1:14" hidden="1">
      <c r="A2924" s="23">
        <v>690</v>
      </c>
      <c r="B2924" s="362"/>
      <c r="C2924" s="293">
        <v>5502</v>
      </c>
      <c r="D2924" s="294" t="s">
        <v>688</v>
      </c>
      <c r="E2924" s="295">
        <f>F2924+G2924+H2924</f>
        <v>0</v>
      </c>
      <c r="F2924" s="158"/>
      <c r="G2924" s="159"/>
      <c r="H2924" s="1420"/>
      <c r="I2924" s="158"/>
      <c r="J2924" s="159"/>
      <c r="K2924" s="1420"/>
      <c r="L2924" s="295">
        <f>I2924+J2924+K2924</f>
        <v>0</v>
      </c>
      <c r="M2924" s="12" t="str">
        <f t="shared" si="698"/>
        <v/>
      </c>
      <c r="N2924" s="13"/>
    </row>
    <row r="2925" spans="1:14" hidden="1">
      <c r="A2925" s="23">
        <v>695</v>
      </c>
      <c r="B2925" s="362"/>
      <c r="C2925" s="293">
        <v>5503</v>
      </c>
      <c r="D2925" s="363" t="s">
        <v>689</v>
      </c>
      <c r="E2925" s="295">
        <f>F2925+G2925+H2925</f>
        <v>0</v>
      </c>
      <c r="F2925" s="158"/>
      <c r="G2925" s="159"/>
      <c r="H2925" s="1420"/>
      <c r="I2925" s="158"/>
      <c r="J2925" s="159"/>
      <c r="K2925" s="1420"/>
      <c r="L2925" s="295">
        <f>I2925+J2925+K2925</f>
        <v>0</v>
      </c>
      <c r="M2925" s="12" t="str">
        <f t="shared" si="698"/>
        <v/>
      </c>
      <c r="N2925" s="13"/>
    </row>
    <row r="2926" spans="1:14" hidden="1">
      <c r="A2926" s="22">
        <v>700</v>
      </c>
      <c r="B2926" s="362"/>
      <c r="C2926" s="285">
        <v>5504</v>
      </c>
      <c r="D2926" s="339" t="s">
        <v>690</v>
      </c>
      <c r="E2926" s="287">
        <f>F2926+G2926+H2926</f>
        <v>0</v>
      </c>
      <c r="F2926" s="173"/>
      <c r="G2926" s="174"/>
      <c r="H2926" s="1421"/>
      <c r="I2926" s="173"/>
      <c r="J2926" s="174"/>
      <c r="K2926" s="1421"/>
      <c r="L2926" s="287">
        <f>I2926+J2926+K2926</f>
        <v>0</v>
      </c>
      <c r="M2926" s="12" t="str">
        <f t="shared" si="698"/>
        <v/>
      </c>
      <c r="N2926" s="13"/>
    </row>
    <row r="2927" spans="1:14" hidden="1">
      <c r="A2927" s="22">
        <v>710</v>
      </c>
      <c r="B2927" s="365">
        <v>5700</v>
      </c>
      <c r="C2927" s="1858" t="s">
        <v>914</v>
      </c>
      <c r="D2927" s="1859"/>
      <c r="E2927" s="310">
        <f>SUM(E2928:E2930)</f>
        <v>0</v>
      </c>
      <c r="F2927" s="1471">
        <v>0</v>
      </c>
      <c r="G2927" s="1471">
        <v>0</v>
      </c>
      <c r="H2927" s="1471">
        <v>0</v>
      </c>
      <c r="I2927" s="1471">
        <v>0</v>
      </c>
      <c r="J2927" s="1471">
        <v>0</v>
      </c>
      <c r="K2927" s="1471">
        <v>0</v>
      </c>
      <c r="L2927" s="310">
        <f>SUM(L2928:L2930)</f>
        <v>0</v>
      </c>
      <c r="M2927" s="12" t="str">
        <f t="shared" si="698"/>
        <v/>
      </c>
      <c r="N2927" s="13"/>
    </row>
    <row r="2928" spans="1:14" hidden="1">
      <c r="A2928" s="23">
        <v>715</v>
      </c>
      <c r="B2928" s="366"/>
      <c r="C2928" s="367">
        <v>5701</v>
      </c>
      <c r="D2928" s="368" t="s">
        <v>691</v>
      </c>
      <c r="E2928" s="281">
        <f>F2928+G2928+H2928</f>
        <v>0</v>
      </c>
      <c r="F2928" s="1472">
        <v>0</v>
      </c>
      <c r="G2928" s="1472">
        <v>0</v>
      </c>
      <c r="H2928" s="1473">
        <v>0</v>
      </c>
      <c r="I2928" s="1771">
        <v>0</v>
      </c>
      <c r="J2928" s="1472">
        <v>0</v>
      </c>
      <c r="K2928" s="1472">
        <v>0</v>
      </c>
      <c r="L2928" s="281">
        <f>I2928+J2928+K2928</f>
        <v>0</v>
      </c>
      <c r="M2928" s="12" t="str">
        <f t="shared" si="698"/>
        <v/>
      </c>
      <c r="N2928" s="13"/>
    </row>
    <row r="2929" spans="1:14" hidden="1">
      <c r="A2929" s="23">
        <v>720</v>
      </c>
      <c r="B2929" s="366"/>
      <c r="C2929" s="373">
        <v>5702</v>
      </c>
      <c r="D2929" s="374" t="s">
        <v>692</v>
      </c>
      <c r="E2929" s="314">
        <f>F2929+G2929+H2929</f>
        <v>0</v>
      </c>
      <c r="F2929" s="1472">
        <v>0</v>
      </c>
      <c r="G2929" s="1472">
        <v>0</v>
      </c>
      <c r="H2929" s="1473">
        <v>0</v>
      </c>
      <c r="I2929" s="1771">
        <v>0</v>
      </c>
      <c r="J2929" s="1472">
        <v>0</v>
      </c>
      <c r="K2929" s="1472">
        <v>0</v>
      </c>
      <c r="L2929" s="314">
        <f>I2929+J2929+K2929</f>
        <v>0</v>
      </c>
      <c r="M2929" s="12" t="str">
        <f t="shared" si="698"/>
        <v/>
      </c>
      <c r="N2929" s="13"/>
    </row>
    <row r="2930" spans="1:14" hidden="1">
      <c r="A2930" s="23">
        <v>725</v>
      </c>
      <c r="B2930" s="292"/>
      <c r="C2930" s="375">
        <v>4071</v>
      </c>
      <c r="D2930" s="376" t="s">
        <v>693</v>
      </c>
      <c r="E2930" s="377">
        <f>F2930+G2930+H2930</f>
        <v>0</v>
      </c>
      <c r="F2930" s="1472">
        <v>0</v>
      </c>
      <c r="G2930" s="1472">
        <v>0</v>
      </c>
      <c r="H2930" s="1473">
        <v>0</v>
      </c>
      <c r="I2930" s="1771">
        <v>0</v>
      </c>
      <c r="J2930" s="1472">
        <v>0</v>
      </c>
      <c r="K2930" s="1472">
        <v>0</v>
      </c>
      <c r="L2930" s="377">
        <f>I2930+J2930+K2930</f>
        <v>0</v>
      </c>
      <c r="M2930" s="12" t="str">
        <f t="shared" si="698"/>
        <v/>
      </c>
      <c r="N2930" s="13"/>
    </row>
    <row r="2931" spans="1:14" hidden="1">
      <c r="A2931" s="23">
        <v>730</v>
      </c>
      <c r="B2931" s="582"/>
      <c r="C2931" s="1860" t="s">
        <v>694</v>
      </c>
      <c r="D2931" s="1861"/>
      <c r="E2931" s="1438"/>
      <c r="F2931" s="1438"/>
      <c r="G2931" s="1438"/>
      <c r="H2931" s="1438"/>
      <c r="I2931" s="1438"/>
      <c r="J2931" s="1438"/>
      <c r="K2931" s="1438"/>
      <c r="L2931" s="1439"/>
      <c r="M2931" s="12" t="str">
        <f t="shared" si="698"/>
        <v/>
      </c>
      <c r="N2931" s="13"/>
    </row>
    <row r="2932" spans="1:14" hidden="1">
      <c r="A2932" s="23">
        <v>735</v>
      </c>
      <c r="B2932" s="381">
        <v>98</v>
      </c>
      <c r="C2932" s="1860" t="s">
        <v>694</v>
      </c>
      <c r="D2932" s="1861"/>
      <c r="E2932" s="382">
        <f>F2932+G2932+H2932</f>
        <v>0</v>
      </c>
      <c r="F2932" s="1429"/>
      <c r="G2932" s="1430"/>
      <c r="H2932" s="1431"/>
      <c r="I2932" s="1461">
        <v>0</v>
      </c>
      <c r="J2932" s="1462">
        <v>0</v>
      </c>
      <c r="K2932" s="1463">
        <v>0</v>
      </c>
      <c r="L2932" s="382">
        <f>I2932+J2932+K2932</f>
        <v>0</v>
      </c>
      <c r="M2932" s="12" t="str">
        <f t="shared" si="698"/>
        <v/>
      </c>
      <c r="N2932" s="13"/>
    </row>
    <row r="2933" spans="1:14" hidden="1">
      <c r="A2933" s="23">
        <v>740</v>
      </c>
      <c r="B2933" s="1433"/>
      <c r="C2933" s="1434"/>
      <c r="D2933" s="1435"/>
      <c r="E2933" s="269"/>
      <c r="F2933" s="269"/>
      <c r="G2933" s="269"/>
      <c r="H2933" s="269"/>
      <c r="I2933" s="269"/>
      <c r="J2933" s="269"/>
      <c r="K2933" s="269"/>
      <c r="L2933" s="270"/>
      <c r="M2933" s="12" t="str">
        <f t="shared" si="698"/>
        <v/>
      </c>
      <c r="N2933" s="13"/>
    </row>
    <row r="2934" spans="1:14" hidden="1">
      <c r="A2934" s="23">
        <v>745</v>
      </c>
      <c r="B2934" s="1436"/>
      <c r="C2934" s="111"/>
      <c r="D2934" s="1437"/>
      <c r="E2934" s="218"/>
      <c r="F2934" s="218"/>
      <c r="G2934" s="218"/>
      <c r="H2934" s="218"/>
      <c r="I2934" s="218"/>
      <c r="J2934" s="218"/>
      <c r="K2934" s="218"/>
      <c r="L2934" s="389"/>
      <c r="M2934" s="12" t="str">
        <f t="shared" si="698"/>
        <v/>
      </c>
      <c r="N2934" s="13"/>
    </row>
    <row r="2935" spans="1:14" hidden="1">
      <c r="A2935" s="22">
        <v>750</v>
      </c>
      <c r="B2935" s="1436"/>
      <c r="C2935" s="111"/>
      <c r="D2935" s="1437"/>
      <c r="E2935" s="218"/>
      <c r="F2935" s="218"/>
      <c r="G2935" s="218"/>
      <c r="H2935" s="218"/>
      <c r="I2935" s="218"/>
      <c r="J2935" s="218"/>
      <c r="K2935" s="218"/>
      <c r="L2935" s="389"/>
      <c r="M2935" s="12" t="str">
        <f t="shared" si="698"/>
        <v/>
      </c>
      <c r="N2935" s="13"/>
    </row>
    <row r="2936" spans="1:14" ht="16.5" hidden="1" thickBot="1">
      <c r="A2936" s="23">
        <v>755</v>
      </c>
      <c r="B2936" s="1464"/>
      <c r="C2936" s="393" t="s">
        <v>741</v>
      </c>
      <c r="D2936" s="1432">
        <f>+B2936</f>
        <v>0</v>
      </c>
      <c r="E2936" s="395">
        <f t="shared" ref="E2936:L2936" si="711">SUM(E2821,E2824,E2830,E2838,E2839,E2857,E2861,E2867,E2870,E2871,E2872,E2873,E2874,E2883,E2889,E2890,E2891,E2892,E2899,E2903,E2904,E2905,E2906,E2909,E2910,E2918,E2921,E2922,E2927)+E2932</f>
        <v>0</v>
      </c>
      <c r="F2936" s="396">
        <f t="shared" si="711"/>
        <v>0</v>
      </c>
      <c r="G2936" s="397">
        <f t="shared" si="711"/>
        <v>0</v>
      </c>
      <c r="H2936" s="398">
        <f t="shared" si="711"/>
        <v>0</v>
      </c>
      <c r="I2936" s="396">
        <f t="shared" si="711"/>
        <v>0</v>
      </c>
      <c r="J2936" s="397">
        <f t="shared" si="711"/>
        <v>0</v>
      </c>
      <c r="K2936" s="398">
        <f t="shared" si="711"/>
        <v>0</v>
      </c>
      <c r="L2936" s="395">
        <f t="shared" si="711"/>
        <v>0</v>
      </c>
      <c r="M2936" s="12" t="str">
        <f>(IF($E2936&lt;&gt;0,$M$2,IF($L2936&lt;&gt;0,$M$2,"")))</f>
        <v/>
      </c>
      <c r="N2936" s="73" t="str">
        <f>LEFT(C2818,1)</f>
        <v>4</v>
      </c>
    </row>
    <row r="2937" spans="1:14" hidden="1">
      <c r="A2937" s="23">
        <v>760</v>
      </c>
      <c r="B2937" s="79" t="s">
        <v>120</v>
      </c>
      <c r="C2937" s="1"/>
      <c r="L2937" s="6"/>
      <c r="M2937" s="7" t="str">
        <f>(IF($E2936&lt;&gt;0,$M$2,IF($L2936&lt;&gt;0,$M$2,"")))</f>
        <v/>
      </c>
    </row>
    <row r="2938" spans="1:14" hidden="1">
      <c r="A2938" s="22">
        <v>765</v>
      </c>
      <c r="B2938" s="1367"/>
      <c r="C2938" s="1367"/>
      <c r="D2938" s="1368"/>
      <c r="E2938" s="1367"/>
      <c r="F2938" s="1367"/>
      <c r="G2938" s="1367"/>
      <c r="H2938" s="1367"/>
      <c r="I2938" s="1367"/>
      <c r="J2938" s="1367"/>
      <c r="K2938" s="1367"/>
      <c r="L2938" s="1369"/>
      <c r="M2938" s="7" t="str">
        <f>(IF($E2936&lt;&gt;0,$M$2,IF($L2936&lt;&gt;0,$M$2,"")))</f>
        <v/>
      </c>
    </row>
    <row r="2939" spans="1:14" ht="18.75" hidden="1">
      <c r="A2939" s="22">
        <v>775</v>
      </c>
      <c r="B2939" s="65"/>
      <c r="C2939" s="65"/>
      <c r="D2939" s="65"/>
      <c r="E2939" s="65"/>
      <c r="F2939" s="65"/>
      <c r="G2939" s="65"/>
      <c r="H2939" s="65"/>
      <c r="I2939" s="65"/>
      <c r="J2939" s="65"/>
      <c r="K2939" s="65"/>
      <c r="L2939" s="77"/>
      <c r="M2939" s="74" t="str">
        <f>(IF(E2934&lt;&gt;0,$G$2,IF(L2934&lt;&gt;0,$G$2,"")))</f>
        <v/>
      </c>
      <c r="N2939" s="65"/>
    </row>
    <row r="2940" spans="1:14" hidden="1">
      <c r="A2940" s="23">
        <v>780</v>
      </c>
      <c r="B2940" s="6"/>
      <c r="C2940" s="6"/>
      <c r="D2940" s="521"/>
      <c r="E2940" s="38"/>
      <c r="F2940" s="38"/>
      <c r="G2940" s="38"/>
      <c r="H2940" s="38"/>
      <c r="I2940" s="38"/>
      <c r="J2940" s="38"/>
      <c r="K2940" s="38"/>
      <c r="L2940" s="38"/>
      <c r="M2940" s="7" t="str">
        <f>(IF($E3073&lt;&gt;0,$M$2,IF($L3073&lt;&gt;0,$M$2,"")))</f>
        <v/>
      </c>
    </row>
    <row r="2941" spans="1:14" hidden="1">
      <c r="A2941" s="23">
        <v>785</v>
      </c>
      <c r="B2941" s="6"/>
      <c r="C2941" s="1365"/>
      <c r="D2941" s="1366"/>
      <c r="E2941" s="38"/>
      <c r="F2941" s="38"/>
      <c r="G2941" s="38"/>
      <c r="H2941" s="38"/>
      <c r="I2941" s="38"/>
      <c r="J2941" s="38"/>
      <c r="K2941" s="38"/>
      <c r="L2941" s="38"/>
      <c r="M2941" s="7" t="str">
        <f>(IF($E3073&lt;&gt;0,$M$2,IF($L3073&lt;&gt;0,$M$2,"")))</f>
        <v/>
      </c>
    </row>
    <row r="2942" spans="1:14" hidden="1">
      <c r="A2942" s="23">
        <v>790</v>
      </c>
      <c r="B2942" s="1870" t="str">
        <f>$B$7</f>
        <v>ОТЧЕТНИ ДАННИ ПО ЕБК ЗА ИЗПЪЛНЕНИЕТО НА БЮДЖЕТА</v>
      </c>
      <c r="C2942" s="1871"/>
      <c r="D2942" s="1871"/>
      <c r="E2942" s="242"/>
      <c r="F2942" s="242"/>
      <c r="G2942" s="237"/>
      <c r="H2942" s="237"/>
      <c r="I2942" s="237"/>
      <c r="J2942" s="237"/>
      <c r="K2942" s="237"/>
      <c r="L2942" s="237"/>
      <c r="M2942" s="7" t="str">
        <f>(IF($E3073&lt;&gt;0,$M$2,IF($L3073&lt;&gt;0,$M$2,"")))</f>
        <v/>
      </c>
    </row>
    <row r="2943" spans="1:14" hidden="1">
      <c r="A2943" s="23">
        <v>795</v>
      </c>
      <c r="B2943" s="228"/>
      <c r="C2943" s="391"/>
      <c r="D2943" s="400"/>
      <c r="E2943" s="406" t="s">
        <v>464</v>
      </c>
      <c r="F2943" s="406" t="s">
        <v>835</v>
      </c>
      <c r="G2943" s="237"/>
      <c r="H2943" s="1362" t="s">
        <v>1251</v>
      </c>
      <c r="I2943" s="1363"/>
      <c r="J2943" s="1364"/>
      <c r="K2943" s="237"/>
      <c r="L2943" s="237"/>
      <c r="M2943" s="7" t="str">
        <f>(IF($E3073&lt;&gt;0,$M$2,IF($L3073&lt;&gt;0,$M$2,"")))</f>
        <v/>
      </c>
    </row>
    <row r="2944" spans="1:14" ht="18.75" hidden="1">
      <c r="A2944" s="22">
        <v>805</v>
      </c>
      <c r="B2944" s="1872" t="str">
        <f>$B$9</f>
        <v>ДГ ЩАСТЛИВО ДЕТСТВО</v>
      </c>
      <c r="C2944" s="1873"/>
      <c r="D2944" s="1874"/>
      <c r="E2944" s="115">
        <f>$E$9</f>
        <v>43831</v>
      </c>
      <c r="F2944" s="226" t="str">
        <f>$F$9</f>
        <v>30.06.2020</v>
      </c>
      <c r="G2944" s="237"/>
      <c r="H2944" s="237"/>
      <c r="I2944" s="237"/>
      <c r="J2944" s="237"/>
      <c r="K2944" s="237"/>
      <c r="L2944" s="237"/>
      <c r="M2944" s="7" t="str">
        <f>(IF($E3073&lt;&gt;0,$M$2,IF($L3073&lt;&gt;0,$M$2,"")))</f>
        <v/>
      </c>
    </row>
    <row r="2945" spans="1:14" hidden="1">
      <c r="A2945" s="23">
        <v>810</v>
      </c>
      <c r="B2945" s="227" t="str">
        <f>$B$10</f>
        <v>(наименование на разпоредителя с бюджет)</v>
      </c>
      <c r="C2945" s="228"/>
      <c r="D2945" s="229"/>
      <c r="E2945" s="237"/>
      <c r="F2945" s="237"/>
      <c r="G2945" s="237"/>
      <c r="H2945" s="237"/>
      <c r="I2945" s="237"/>
      <c r="J2945" s="237"/>
      <c r="K2945" s="237"/>
      <c r="L2945" s="237"/>
      <c r="M2945" s="7" t="str">
        <f>(IF($E3073&lt;&gt;0,$M$2,IF($L3073&lt;&gt;0,$M$2,"")))</f>
        <v/>
      </c>
    </row>
    <row r="2946" spans="1:14" hidden="1">
      <c r="A2946" s="23">
        <v>815</v>
      </c>
      <c r="B2946" s="227"/>
      <c r="C2946" s="228"/>
      <c r="D2946" s="229"/>
      <c r="E2946" s="237"/>
      <c r="F2946" s="237"/>
      <c r="G2946" s="237"/>
      <c r="H2946" s="237"/>
      <c r="I2946" s="237"/>
      <c r="J2946" s="237"/>
      <c r="K2946" s="237"/>
      <c r="L2946" s="237"/>
      <c r="M2946" s="7" t="str">
        <f>(IF($E3073&lt;&gt;0,$M$2,IF($L3073&lt;&gt;0,$M$2,"")))</f>
        <v/>
      </c>
    </row>
    <row r="2947" spans="1:14" ht="19.5" hidden="1">
      <c r="A2947" s="28">
        <v>525</v>
      </c>
      <c r="B2947" s="1875" t="str">
        <f>$B$12</f>
        <v>Раковски</v>
      </c>
      <c r="C2947" s="1876"/>
      <c r="D2947" s="1877"/>
      <c r="E2947" s="410" t="s">
        <v>890</v>
      </c>
      <c r="F2947" s="1360" t="str">
        <f>$F$12</f>
        <v>6611</v>
      </c>
      <c r="G2947" s="237"/>
      <c r="H2947" s="237"/>
      <c r="I2947" s="237"/>
      <c r="J2947" s="237"/>
      <c r="K2947" s="237"/>
      <c r="L2947" s="237"/>
      <c r="M2947" s="7" t="str">
        <f>(IF($E3073&lt;&gt;0,$M$2,IF($L3073&lt;&gt;0,$M$2,"")))</f>
        <v/>
      </c>
    </row>
    <row r="2948" spans="1:14" hidden="1">
      <c r="A2948" s="22">
        <v>820</v>
      </c>
      <c r="B2948" s="233" t="str">
        <f>$B$13</f>
        <v>(наименование на първостепенния разпоредител с бюджет)</v>
      </c>
      <c r="C2948" s="228"/>
      <c r="D2948" s="229"/>
      <c r="E2948" s="1361"/>
      <c r="F2948" s="242"/>
      <c r="G2948" s="237"/>
      <c r="H2948" s="237"/>
      <c r="I2948" s="237"/>
      <c r="J2948" s="237"/>
      <c r="K2948" s="237"/>
      <c r="L2948" s="237"/>
      <c r="M2948" s="7" t="str">
        <f>(IF($E3073&lt;&gt;0,$M$2,IF($L3073&lt;&gt;0,$M$2,"")))</f>
        <v/>
      </c>
    </row>
    <row r="2949" spans="1:14" ht="19.5" hidden="1">
      <c r="A2949" s="23">
        <v>821</v>
      </c>
      <c r="B2949" s="236"/>
      <c r="C2949" s="237"/>
      <c r="D2949" s="124" t="s">
        <v>891</v>
      </c>
      <c r="E2949" s="238">
        <f>$E$15</f>
        <v>0</v>
      </c>
      <c r="F2949" s="414" t="str">
        <f>$F$15</f>
        <v>БЮДЖЕТ</v>
      </c>
      <c r="G2949" s="218"/>
      <c r="H2949" s="218"/>
      <c r="I2949" s="218"/>
      <c r="J2949" s="218"/>
      <c r="K2949" s="218"/>
      <c r="L2949" s="218"/>
      <c r="M2949" s="7" t="str">
        <f>(IF($E3073&lt;&gt;0,$M$2,IF($L3073&lt;&gt;0,$M$2,"")))</f>
        <v/>
      </c>
    </row>
    <row r="2950" spans="1:14" hidden="1">
      <c r="A2950" s="23">
        <v>822</v>
      </c>
      <c r="B2950" s="228"/>
      <c r="C2950" s="391"/>
      <c r="D2950" s="400"/>
      <c r="E2950" s="237"/>
      <c r="F2950" s="409"/>
      <c r="G2950" s="409"/>
      <c r="H2950" s="409"/>
      <c r="I2950" s="409"/>
      <c r="J2950" s="409"/>
      <c r="K2950" s="409"/>
      <c r="L2950" s="1377" t="s">
        <v>465</v>
      </c>
      <c r="M2950" s="7" t="str">
        <f>(IF($E3073&lt;&gt;0,$M$2,IF($L3073&lt;&gt;0,$M$2,"")))</f>
        <v/>
      </c>
    </row>
    <row r="2951" spans="1:14" ht="24.95" hidden="1" customHeight="1">
      <c r="A2951" s="23">
        <v>823</v>
      </c>
      <c r="B2951" s="247"/>
      <c r="C2951" s="248"/>
      <c r="D2951" s="249" t="s">
        <v>712</v>
      </c>
      <c r="E2951" s="1878" t="s">
        <v>2108</v>
      </c>
      <c r="F2951" s="1879"/>
      <c r="G2951" s="1879"/>
      <c r="H2951" s="1880"/>
      <c r="I2951" s="1881" t="s">
        <v>2109</v>
      </c>
      <c r="J2951" s="1882"/>
      <c r="K2951" s="1882"/>
      <c r="L2951" s="1883"/>
      <c r="M2951" s="7" t="str">
        <f>(IF($E3073&lt;&gt;0,$M$2,IF($L3073&lt;&gt;0,$M$2,"")))</f>
        <v/>
      </c>
    </row>
    <row r="2952" spans="1:14" ht="54.95" hidden="1" customHeight="1" thickBot="1">
      <c r="A2952" s="23">
        <v>825</v>
      </c>
      <c r="B2952" s="250" t="s">
        <v>62</v>
      </c>
      <c r="C2952" s="251" t="s">
        <v>466</v>
      </c>
      <c r="D2952" s="252" t="s">
        <v>713</v>
      </c>
      <c r="E2952" s="1403" t="str">
        <f>$E$20</f>
        <v>Уточнен план                Общо</v>
      </c>
      <c r="F2952" s="1407" t="str">
        <f>$F$20</f>
        <v>държавни дейности</v>
      </c>
      <c r="G2952" s="1408" t="str">
        <f>$G$20</f>
        <v>местни дейности</v>
      </c>
      <c r="H2952" s="1409" t="str">
        <f>$H$20</f>
        <v>дофинансиране</v>
      </c>
      <c r="I2952" s="253" t="str">
        <f>$I$20</f>
        <v>държавни дейности -ОТЧЕТ</v>
      </c>
      <c r="J2952" s="254" t="str">
        <f>$J$20</f>
        <v>местни дейности - ОТЧЕТ</v>
      </c>
      <c r="K2952" s="255" t="str">
        <f>$K$20</f>
        <v>дофинансиране - ОТЧЕТ</v>
      </c>
      <c r="L2952" s="1735" t="str">
        <f>$L$20</f>
        <v>ОТЧЕТ                                    ОБЩО</v>
      </c>
      <c r="M2952" s="7" t="str">
        <f>(IF($E3073&lt;&gt;0,$M$2,IF($L3073&lt;&gt;0,$M$2,"")))</f>
        <v/>
      </c>
    </row>
    <row r="2953" spans="1:14" ht="18.75" hidden="1">
      <c r="A2953" s="23"/>
      <c r="B2953" s="258"/>
      <c r="C2953" s="259"/>
      <c r="D2953" s="260" t="s">
        <v>743</v>
      </c>
      <c r="E2953" s="1455" t="str">
        <f>$E$21</f>
        <v>(1)</v>
      </c>
      <c r="F2953" s="143" t="str">
        <f>$F$21</f>
        <v>(2)</v>
      </c>
      <c r="G2953" s="144" t="str">
        <f>$G$21</f>
        <v>(3)</v>
      </c>
      <c r="H2953" s="145" t="str">
        <f>$H$21</f>
        <v>(4)</v>
      </c>
      <c r="I2953" s="261" t="str">
        <f>$I$21</f>
        <v>(5)</v>
      </c>
      <c r="J2953" s="262" t="str">
        <f>$J$21</f>
        <v>(6)</v>
      </c>
      <c r="K2953" s="263" t="str">
        <f>$K$21</f>
        <v>(7)</v>
      </c>
      <c r="L2953" s="264" t="str">
        <f>$L$21</f>
        <v>(8)</v>
      </c>
      <c r="M2953" s="7" t="str">
        <f>(IF($E3073&lt;&gt;0,$M$2,IF($L3073&lt;&gt;0,$M$2,"")))</f>
        <v/>
      </c>
    </row>
    <row r="2954" spans="1:14" hidden="1">
      <c r="A2954" s="23"/>
      <c r="B2954" s="1451"/>
      <c r="C2954" s="1598" t="e">
        <f>VLOOKUP(D2954,OP_LIST2,2,FALSE)</f>
        <v>#N/A</v>
      </c>
      <c r="D2954" s="1458"/>
      <c r="E2954" s="389"/>
      <c r="F2954" s="1441"/>
      <c r="G2954" s="1442"/>
      <c r="H2954" s="1443"/>
      <c r="I2954" s="1441"/>
      <c r="J2954" s="1442"/>
      <c r="K2954" s="1443"/>
      <c r="L2954" s="1440"/>
      <c r="M2954" s="7" t="str">
        <f>(IF($E3073&lt;&gt;0,$M$2,IF($L3073&lt;&gt;0,$M$2,"")))</f>
        <v/>
      </c>
    </row>
    <row r="2955" spans="1:14" hidden="1">
      <c r="A2955" s="23"/>
      <c r="B2955" s="1454"/>
      <c r="C2955" s="1459">
        <f>VLOOKUP(D2956,EBK_DEIN2,2,FALSE)</f>
        <v>5524</v>
      </c>
      <c r="D2955" s="1458" t="s">
        <v>792</v>
      </c>
      <c r="E2955" s="389"/>
      <c r="F2955" s="1444"/>
      <c r="G2955" s="1445"/>
      <c r="H2955" s="1446"/>
      <c r="I2955" s="1444"/>
      <c r="J2955" s="1445"/>
      <c r="K2955" s="1446"/>
      <c r="L2955" s="1440"/>
      <c r="M2955" s="7" t="str">
        <f>(IF($E3073&lt;&gt;0,$M$2,IF($L3073&lt;&gt;0,$M$2,"")))</f>
        <v/>
      </c>
    </row>
    <row r="2956" spans="1:14" hidden="1">
      <c r="A2956" s="23"/>
      <c r="B2956" s="1450"/>
      <c r="C2956" s="1587">
        <f>+C2955</f>
        <v>5524</v>
      </c>
      <c r="D2956" s="1452" t="s">
        <v>556</v>
      </c>
      <c r="E2956" s="389"/>
      <c r="F2956" s="1444"/>
      <c r="G2956" s="1445"/>
      <c r="H2956" s="1446"/>
      <c r="I2956" s="1444"/>
      <c r="J2956" s="1445"/>
      <c r="K2956" s="1446"/>
      <c r="L2956" s="1440"/>
      <c r="M2956" s="7" t="str">
        <f>(IF($E3073&lt;&gt;0,$M$2,IF($L3073&lt;&gt;0,$M$2,"")))</f>
        <v/>
      </c>
    </row>
    <row r="2957" spans="1:14" hidden="1">
      <c r="A2957" s="23"/>
      <c r="B2957" s="1456"/>
      <c r="C2957" s="1453"/>
      <c r="D2957" s="1457" t="s">
        <v>714</v>
      </c>
      <c r="E2957" s="389"/>
      <c r="F2957" s="1447"/>
      <c r="G2957" s="1448"/>
      <c r="H2957" s="1449"/>
      <c r="I2957" s="1447"/>
      <c r="J2957" s="1448"/>
      <c r="K2957" s="1449"/>
      <c r="L2957" s="1440"/>
      <c r="M2957" s="7" t="str">
        <f>(IF($E3073&lt;&gt;0,$M$2,IF($L3073&lt;&gt;0,$M$2,"")))</f>
        <v/>
      </c>
    </row>
    <row r="2958" spans="1:14" hidden="1">
      <c r="A2958" s="23"/>
      <c r="B2958" s="272">
        <v>100</v>
      </c>
      <c r="C2958" s="1884" t="s">
        <v>744</v>
      </c>
      <c r="D2958" s="1885"/>
      <c r="E2958" s="273">
        <f t="shared" ref="E2958:L2958" si="712">SUM(E2959:E2960)</f>
        <v>0</v>
      </c>
      <c r="F2958" s="274">
        <f t="shared" si="712"/>
        <v>0</v>
      </c>
      <c r="G2958" s="275">
        <f t="shared" si="712"/>
        <v>0</v>
      </c>
      <c r="H2958" s="276">
        <f>SUM(H2959:H2960)</f>
        <v>0</v>
      </c>
      <c r="I2958" s="274">
        <f t="shared" si="712"/>
        <v>0</v>
      </c>
      <c r="J2958" s="275">
        <f t="shared" si="712"/>
        <v>0</v>
      </c>
      <c r="K2958" s="276">
        <f t="shared" si="712"/>
        <v>0</v>
      </c>
      <c r="L2958" s="273">
        <f t="shared" si="712"/>
        <v>0</v>
      </c>
      <c r="M2958" s="12" t="str">
        <f>(IF($E2958&lt;&gt;0,$M$2,IF($L2958&lt;&gt;0,$M$2,"")))</f>
        <v/>
      </c>
      <c r="N2958" s="13"/>
    </row>
    <row r="2959" spans="1:14" hidden="1">
      <c r="A2959" s="23"/>
      <c r="B2959" s="278"/>
      <c r="C2959" s="279">
        <v>101</v>
      </c>
      <c r="D2959" s="280" t="s">
        <v>745</v>
      </c>
      <c r="E2959" s="281">
        <f>F2959+G2959+H2959</f>
        <v>0</v>
      </c>
      <c r="F2959" s="152"/>
      <c r="G2959" s="153"/>
      <c r="H2959" s="1418"/>
      <c r="I2959" s="152"/>
      <c r="J2959" s="153"/>
      <c r="K2959" s="1418"/>
      <c r="L2959" s="281">
        <f>I2959+J2959+K2959</f>
        <v>0</v>
      </c>
      <c r="M2959" s="12" t="str">
        <f t="shared" ref="M2959:M3025" si="713">(IF($E2959&lt;&gt;0,$M$2,IF($L2959&lt;&gt;0,$M$2,"")))</f>
        <v/>
      </c>
      <c r="N2959" s="13"/>
    </row>
    <row r="2960" spans="1:14" hidden="1">
      <c r="A2960" s="10"/>
      <c r="B2960" s="278"/>
      <c r="C2960" s="285">
        <v>102</v>
      </c>
      <c r="D2960" s="286" t="s">
        <v>746</v>
      </c>
      <c r="E2960" s="287">
        <f>F2960+G2960+H2960</f>
        <v>0</v>
      </c>
      <c r="F2960" s="173"/>
      <c r="G2960" s="174"/>
      <c r="H2960" s="1421"/>
      <c r="I2960" s="173"/>
      <c r="J2960" s="174"/>
      <c r="K2960" s="1421"/>
      <c r="L2960" s="287">
        <f>I2960+J2960+K2960</f>
        <v>0</v>
      </c>
      <c r="M2960" s="12" t="str">
        <f t="shared" si="713"/>
        <v/>
      </c>
      <c r="N2960" s="13"/>
    </row>
    <row r="2961" spans="1:14" hidden="1">
      <c r="A2961" s="10"/>
      <c r="B2961" s="272">
        <v>200</v>
      </c>
      <c r="C2961" s="1864" t="s">
        <v>747</v>
      </c>
      <c r="D2961" s="1865"/>
      <c r="E2961" s="273">
        <f t="shared" ref="E2961:L2961" si="714">SUM(E2962:E2966)</f>
        <v>0</v>
      </c>
      <c r="F2961" s="274">
        <f t="shared" si="714"/>
        <v>0</v>
      </c>
      <c r="G2961" s="275">
        <f t="shared" si="714"/>
        <v>0</v>
      </c>
      <c r="H2961" s="276">
        <f>SUM(H2962:H2966)</f>
        <v>0</v>
      </c>
      <c r="I2961" s="274">
        <f t="shared" si="714"/>
        <v>0</v>
      </c>
      <c r="J2961" s="275">
        <f t="shared" si="714"/>
        <v>0</v>
      </c>
      <c r="K2961" s="276">
        <f t="shared" si="714"/>
        <v>0</v>
      </c>
      <c r="L2961" s="273">
        <f t="shared" si="714"/>
        <v>0</v>
      </c>
      <c r="M2961" s="12" t="str">
        <f t="shared" si="713"/>
        <v/>
      </c>
      <c r="N2961" s="13"/>
    </row>
    <row r="2962" spans="1:14" hidden="1">
      <c r="A2962" s="10"/>
      <c r="B2962" s="291"/>
      <c r="C2962" s="279">
        <v>201</v>
      </c>
      <c r="D2962" s="280" t="s">
        <v>748</v>
      </c>
      <c r="E2962" s="281">
        <f>F2962+G2962+H2962</f>
        <v>0</v>
      </c>
      <c r="F2962" s="152"/>
      <c r="G2962" s="153"/>
      <c r="H2962" s="1418"/>
      <c r="I2962" s="152"/>
      <c r="J2962" s="153"/>
      <c r="K2962" s="1418"/>
      <c r="L2962" s="281">
        <f>I2962+J2962+K2962</f>
        <v>0</v>
      </c>
      <c r="M2962" s="12" t="str">
        <f t="shared" si="713"/>
        <v/>
      </c>
      <c r="N2962" s="13"/>
    </row>
    <row r="2963" spans="1:14" hidden="1">
      <c r="A2963" s="10"/>
      <c r="B2963" s="292"/>
      <c r="C2963" s="293">
        <v>202</v>
      </c>
      <c r="D2963" s="294" t="s">
        <v>749</v>
      </c>
      <c r="E2963" s="295">
        <f>F2963+G2963+H2963</f>
        <v>0</v>
      </c>
      <c r="F2963" s="158"/>
      <c r="G2963" s="159"/>
      <c r="H2963" s="1420"/>
      <c r="I2963" s="158"/>
      <c r="J2963" s="159"/>
      <c r="K2963" s="1420"/>
      <c r="L2963" s="295">
        <f>I2963+J2963+K2963</f>
        <v>0</v>
      </c>
      <c r="M2963" s="12" t="str">
        <f t="shared" si="713"/>
        <v/>
      </c>
      <c r="N2963" s="13"/>
    </row>
    <row r="2964" spans="1:14" ht="31.5" hidden="1">
      <c r="A2964" s="10"/>
      <c r="B2964" s="299"/>
      <c r="C2964" s="293">
        <v>205</v>
      </c>
      <c r="D2964" s="294" t="s">
        <v>595</v>
      </c>
      <c r="E2964" s="295">
        <f>F2964+G2964+H2964</f>
        <v>0</v>
      </c>
      <c r="F2964" s="158"/>
      <c r="G2964" s="159"/>
      <c r="H2964" s="1420"/>
      <c r="I2964" s="158"/>
      <c r="J2964" s="159"/>
      <c r="K2964" s="1420"/>
      <c r="L2964" s="295">
        <f>I2964+J2964+K2964</f>
        <v>0</v>
      </c>
      <c r="M2964" s="12" t="str">
        <f t="shared" si="713"/>
        <v/>
      </c>
      <c r="N2964" s="13"/>
    </row>
    <row r="2965" spans="1:14" hidden="1">
      <c r="A2965" s="10"/>
      <c r="B2965" s="299"/>
      <c r="C2965" s="293">
        <v>208</v>
      </c>
      <c r="D2965" s="300" t="s">
        <v>596</v>
      </c>
      <c r="E2965" s="295">
        <f>F2965+G2965+H2965</f>
        <v>0</v>
      </c>
      <c r="F2965" s="158"/>
      <c r="G2965" s="159"/>
      <c r="H2965" s="1420"/>
      <c r="I2965" s="158"/>
      <c r="J2965" s="159"/>
      <c r="K2965" s="1420"/>
      <c r="L2965" s="295">
        <f>I2965+J2965+K2965</f>
        <v>0</v>
      </c>
      <c r="M2965" s="12" t="str">
        <f t="shared" si="713"/>
        <v/>
      </c>
      <c r="N2965" s="13"/>
    </row>
    <row r="2966" spans="1:14" hidden="1">
      <c r="A2966" s="10"/>
      <c r="B2966" s="291"/>
      <c r="C2966" s="285">
        <v>209</v>
      </c>
      <c r="D2966" s="301" t="s">
        <v>597</v>
      </c>
      <c r="E2966" s="287">
        <f>F2966+G2966+H2966</f>
        <v>0</v>
      </c>
      <c r="F2966" s="173"/>
      <c r="G2966" s="174"/>
      <c r="H2966" s="1421"/>
      <c r="I2966" s="173"/>
      <c r="J2966" s="174"/>
      <c r="K2966" s="1421"/>
      <c r="L2966" s="287">
        <f>I2966+J2966+K2966</f>
        <v>0</v>
      </c>
      <c r="M2966" s="12" t="str">
        <f t="shared" si="713"/>
        <v/>
      </c>
      <c r="N2966" s="13"/>
    </row>
    <row r="2967" spans="1:14" hidden="1">
      <c r="A2967" s="10"/>
      <c r="B2967" s="272">
        <v>500</v>
      </c>
      <c r="C2967" s="1866" t="s">
        <v>193</v>
      </c>
      <c r="D2967" s="1867"/>
      <c r="E2967" s="273">
        <f t="shared" ref="E2967:L2967" si="715">SUM(E2968:E2974)</f>
        <v>0</v>
      </c>
      <c r="F2967" s="274">
        <f t="shared" si="715"/>
        <v>0</v>
      </c>
      <c r="G2967" s="275">
        <f t="shared" si="715"/>
        <v>0</v>
      </c>
      <c r="H2967" s="276">
        <f>SUM(H2968:H2974)</f>
        <v>0</v>
      </c>
      <c r="I2967" s="274">
        <f t="shared" si="715"/>
        <v>0</v>
      </c>
      <c r="J2967" s="275">
        <f t="shared" si="715"/>
        <v>0</v>
      </c>
      <c r="K2967" s="276">
        <f t="shared" si="715"/>
        <v>0</v>
      </c>
      <c r="L2967" s="273">
        <f t="shared" si="715"/>
        <v>0</v>
      </c>
      <c r="M2967" s="12" t="str">
        <f t="shared" si="713"/>
        <v/>
      </c>
      <c r="N2967" s="13"/>
    </row>
    <row r="2968" spans="1:14" ht="18" hidden="1" customHeight="1">
      <c r="A2968" s="10"/>
      <c r="B2968" s="291"/>
      <c r="C2968" s="302">
        <v>551</v>
      </c>
      <c r="D2968" s="303" t="s">
        <v>194</v>
      </c>
      <c r="E2968" s="281">
        <f t="shared" ref="E2968:E2975" si="716">F2968+G2968+H2968</f>
        <v>0</v>
      </c>
      <c r="F2968" s="152"/>
      <c r="G2968" s="153"/>
      <c r="H2968" s="1418"/>
      <c r="I2968" s="152"/>
      <c r="J2968" s="153"/>
      <c r="K2968" s="1418"/>
      <c r="L2968" s="281">
        <f t="shared" ref="L2968:L2975" si="717">I2968+J2968+K2968</f>
        <v>0</v>
      </c>
      <c r="M2968" s="12" t="str">
        <f t="shared" si="713"/>
        <v/>
      </c>
      <c r="N2968" s="13"/>
    </row>
    <row r="2969" spans="1:14" hidden="1">
      <c r="A2969" s="10"/>
      <c r="B2969" s="291"/>
      <c r="C2969" s="304">
        <v>552</v>
      </c>
      <c r="D2969" s="305" t="s">
        <v>909</v>
      </c>
      <c r="E2969" s="295">
        <f t="shared" si="716"/>
        <v>0</v>
      </c>
      <c r="F2969" s="158"/>
      <c r="G2969" s="159"/>
      <c r="H2969" s="1420"/>
      <c r="I2969" s="158"/>
      <c r="J2969" s="159"/>
      <c r="K2969" s="1420"/>
      <c r="L2969" s="295">
        <f t="shared" si="717"/>
        <v>0</v>
      </c>
      <c r="M2969" s="12" t="str">
        <f t="shared" si="713"/>
        <v/>
      </c>
      <c r="N2969" s="13"/>
    </row>
    <row r="2970" spans="1:14" hidden="1">
      <c r="A2970" s="10"/>
      <c r="B2970" s="306"/>
      <c r="C2970" s="304">
        <v>558</v>
      </c>
      <c r="D2970" s="307" t="s">
        <v>871</v>
      </c>
      <c r="E2970" s="295">
        <f>F2970+G2970+H2970</f>
        <v>0</v>
      </c>
      <c r="F2970" s="488">
        <v>0</v>
      </c>
      <c r="G2970" s="489">
        <v>0</v>
      </c>
      <c r="H2970" s="160">
        <v>0</v>
      </c>
      <c r="I2970" s="488">
        <v>0</v>
      </c>
      <c r="J2970" s="489">
        <v>0</v>
      </c>
      <c r="K2970" s="160">
        <v>0</v>
      </c>
      <c r="L2970" s="295">
        <f>I2970+J2970+K2970</f>
        <v>0</v>
      </c>
      <c r="M2970" s="12" t="str">
        <f t="shared" si="713"/>
        <v/>
      </c>
      <c r="N2970" s="13"/>
    </row>
    <row r="2971" spans="1:14" hidden="1">
      <c r="A2971" s="10"/>
      <c r="B2971" s="306"/>
      <c r="C2971" s="304">
        <v>560</v>
      </c>
      <c r="D2971" s="307" t="s">
        <v>195</v>
      </c>
      <c r="E2971" s="295">
        <f t="shared" si="716"/>
        <v>0</v>
      </c>
      <c r="F2971" s="158"/>
      <c r="G2971" s="159"/>
      <c r="H2971" s="1420"/>
      <c r="I2971" s="158"/>
      <c r="J2971" s="159"/>
      <c r="K2971" s="1420"/>
      <c r="L2971" s="295">
        <f t="shared" si="717"/>
        <v>0</v>
      </c>
      <c r="M2971" s="12" t="str">
        <f t="shared" si="713"/>
        <v/>
      </c>
      <c r="N2971" s="13"/>
    </row>
    <row r="2972" spans="1:14" hidden="1">
      <c r="A2972" s="10"/>
      <c r="B2972" s="306"/>
      <c r="C2972" s="304">
        <v>580</v>
      </c>
      <c r="D2972" s="305" t="s">
        <v>196</v>
      </c>
      <c r="E2972" s="295">
        <f t="shared" si="716"/>
        <v>0</v>
      </c>
      <c r="F2972" s="158"/>
      <c r="G2972" s="159"/>
      <c r="H2972" s="1420"/>
      <c r="I2972" s="158"/>
      <c r="J2972" s="159"/>
      <c r="K2972" s="1420"/>
      <c r="L2972" s="295">
        <f t="shared" si="717"/>
        <v>0</v>
      </c>
      <c r="M2972" s="12" t="str">
        <f t="shared" si="713"/>
        <v/>
      </c>
      <c r="N2972" s="13"/>
    </row>
    <row r="2973" spans="1:14" hidden="1">
      <c r="A2973" s="10"/>
      <c r="B2973" s="291"/>
      <c r="C2973" s="304">
        <v>588</v>
      </c>
      <c r="D2973" s="305" t="s">
        <v>873</v>
      </c>
      <c r="E2973" s="295">
        <f>F2973+G2973+H2973</f>
        <v>0</v>
      </c>
      <c r="F2973" s="488">
        <v>0</v>
      </c>
      <c r="G2973" s="489">
        <v>0</v>
      </c>
      <c r="H2973" s="160">
        <v>0</v>
      </c>
      <c r="I2973" s="488">
        <v>0</v>
      </c>
      <c r="J2973" s="489">
        <v>0</v>
      </c>
      <c r="K2973" s="160">
        <v>0</v>
      </c>
      <c r="L2973" s="295">
        <f>I2973+J2973+K2973</f>
        <v>0</v>
      </c>
      <c r="M2973" s="12" t="str">
        <f t="shared" si="713"/>
        <v/>
      </c>
      <c r="N2973" s="13"/>
    </row>
    <row r="2974" spans="1:14" ht="31.5" hidden="1">
      <c r="A2974" s="10"/>
      <c r="B2974" s="291"/>
      <c r="C2974" s="308">
        <v>590</v>
      </c>
      <c r="D2974" s="309" t="s">
        <v>197</v>
      </c>
      <c r="E2974" s="287">
        <f t="shared" si="716"/>
        <v>0</v>
      </c>
      <c r="F2974" s="173"/>
      <c r="G2974" s="174"/>
      <c r="H2974" s="1421"/>
      <c r="I2974" s="173"/>
      <c r="J2974" s="174"/>
      <c r="K2974" s="1421"/>
      <c r="L2974" s="287">
        <f t="shared" si="717"/>
        <v>0</v>
      </c>
      <c r="M2974" s="12" t="str">
        <f t="shared" si="713"/>
        <v/>
      </c>
      <c r="N2974" s="13"/>
    </row>
    <row r="2975" spans="1:14" hidden="1">
      <c r="A2975" s="22">
        <v>5</v>
      </c>
      <c r="B2975" s="272">
        <v>800</v>
      </c>
      <c r="C2975" s="1868" t="s">
        <v>198</v>
      </c>
      <c r="D2975" s="1869"/>
      <c r="E2975" s="310">
        <f t="shared" si="716"/>
        <v>0</v>
      </c>
      <c r="F2975" s="1422"/>
      <c r="G2975" s="1423"/>
      <c r="H2975" s="1424"/>
      <c r="I2975" s="1422"/>
      <c r="J2975" s="1423"/>
      <c r="K2975" s="1424"/>
      <c r="L2975" s="310">
        <f t="shared" si="717"/>
        <v>0</v>
      </c>
      <c r="M2975" s="12" t="str">
        <f t="shared" si="713"/>
        <v/>
      </c>
      <c r="N2975" s="13"/>
    </row>
    <row r="2976" spans="1:14" hidden="1">
      <c r="A2976" s="23">
        <v>10</v>
      </c>
      <c r="B2976" s="272">
        <v>1000</v>
      </c>
      <c r="C2976" s="1864" t="s">
        <v>199</v>
      </c>
      <c r="D2976" s="1865"/>
      <c r="E2976" s="310">
        <f t="shared" ref="E2976:L2976" si="718">SUM(E2977:E2993)</f>
        <v>0</v>
      </c>
      <c r="F2976" s="274">
        <f t="shared" si="718"/>
        <v>0</v>
      </c>
      <c r="G2976" s="275">
        <f t="shared" si="718"/>
        <v>0</v>
      </c>
      <c r="H2976" s="276">
        <f>SUM(H2977:H2993)</f>
        <v>0</v>
      </c>
      <c r="I2976" s="274">
        <f t="shared" si="718"/>
        <v>0</v>
      </c>
      <c r="J2976" s="275">
        <f t="shared" si="718"/>
        <v>0</v>
      </c>
      <c r="K2976" s="276">
        <f t="shared" si="718"/>
        <v>0</v>
      </c>
      <c r="L2976" s="310">
        <f t="shared" si="718"/>
        <v>0</v>
      </c>
      <c r="M2976" s="12" t="str">
        <f t="shared" si="713"/>
        <v/>
      </c>
      <c r="N2976" s="13"/>
    </row>
    <row r="2977" spans="1:14" hidden="1">
      <c r="A2977" s="23">
        <v>15</v>
      </c>
      <c r="B2977" s="292"/>
      <c r="C2977" s="279">
        <v>1011</v>
      </c>
      <c r="D2977" s="311" t="s">
        <v>200</v>
      </c>
      <c r="E2977" s="281">
        <f t="shared" ref="E2977:E2993" si="719">F2977+G2977+H2977</f>
        <v>0</v>
      </c>
      <c r="F2977" s="152"/>
      <c r="G2977" s="153"/>
      <c r="H2977" s="1418"/>
      <c r="I2977" s="152"/>
      <c r="J2977" s="153"/>
      <c r="K2977" s="1418"/>
      <c r="L2977" s="281">
        <f t="shared" ref="L2977:L2993" si="720">I2977+J2977+K2977</f>
        <v>0</v>
      </c>
      <c r="M2977" s="12" t="str">
        <f t="shared" si="713"/>
        <v/>
      </c>
      <c r="N2977" s="13"/>
    </row>
    <row r="2978" spans="1:14" hidden="1">
      <c r="A2978" s="22">
        <v>35</v>
      </c>
      <c r="B2978" s="292"/>
      <c r="C2978" s="293">
        <v>1012</v>
      </c>
      <c r="D2978" s="294" t="s">
        <v>201</v>
      </c>
      <c r="E2978" s="295">
        <f t="shared" si="719"/>
        <v>0</v>
      </c>
      <c r="F2978" s="158"/>
      <c r="G2978" s="159"/>
      <c r="H2978" s="1420"/>
      <c r="I2978" s="158"/>
      <c r="J2978" s="159"/>
      <c r="K2978" s="1420"/>
      <c r="L2978" s="295">
        <f t="shared" si="720"/>
        <v>0</v>
      </c>
      <c r="M2978" s="12" t="str">
        <f t="shared" si="713"/>
        <v/>
      </c>
      <c r="N2978" s="13"/>
    </row>
    <row r="2979" spans="1:14" hidden="1">
      <c r="A2979" s="23">
        <v>40</v>
      </c>
      <c r="B2979" s="292"/>
      <c r="C2979" s="293">
        <v>1013</v>
      </c>
      <c r="D2979" s="294" t="s">
        <v>202</v>
      </c>
      <c r="E2979" s="295">
        <f t="shared" si="719"/>
        <v>0</v>
      </c>
      <c r="F2979" s="158"/>
      <c r="G2979" s="159"/>
      <c r="H2979" s="1420"/>
      <c r="I2979" s="158"/>
      <c r="J2979" s="159"/>
      <c r="K2979" s="1420"/>
      <c r="L2979" s="295">
        <f t="shared" si="720"/>
        <v>0</v>
      </c>
      <c r="M2979" s="12" t="str">
        <f t="shared" si="713"/>
        <v/>
      </c>
      <c r="N2979" s="13"/>
    </row>
    <row r="2980" spans="1:14" hidden="1">
      <c r="A2980" s="23">
        <v>45</v>
      </c>
      <c r="B2980" s="292"/>
      <c r="C2980" s="293">
        <v>1014</v>
      </c>
      <c r="D2980" s="294" t="s">
        <v>203</v>
      </c>
      <c r="E2980" s="295">
        <f t="shared" si="719"/>
        <v>0</v>
      </c>
      <c r="F2980" s="158"/>
      <c r="G2980" s="159"/>
      <c r="H2980" s="1420"/>
      <c r="I2980" s="158"/>
      <c r="J2980" s="159"/>
      <c r="K2980" s="1420"/>
      <c r="L2980" s="295">
        <f t="shared" si="720"/>
        <v>0</v>
      </c>
      <c r="M2980" s="12" t="str">
        <f t="shared" si="713"/>
        <v/>
      </c>
      <c r="N2980" s="13"/>
    </row>
    <row r="2981" spans="1:14" hidden="1">
      <c r="A2981" s="23">
        <v>50</v>
      </c>
      <c r="B2981" s="292"/>
      <c r="C2981" s="293">
        <v>1015</v>
      </c>
      <c r="D2981" s="294" t="s">
        <v>204</v>
      </c>
      <c r="E2981" s="295">
        <f t="shared" si="719"/>
        <v>0</v>
      </c>
      <c r="F2981" s="158"/>
      <c r="G2981" s="159"/>
      <c r="H2981" s="1420"/>
      <c r="I2981" s="158"/>
      <c r="J2981" s="159"/>
      <c r="K2981" s="1420"/>
      <c r="L2981" s="295">
        <f t="shared" si="720"/>
        <v>0</v>
      </c>
      <c r="M2981" s="12" t="str">
        <f t="shared" si="713"/>
        <v/>
      </c>
      <c r="N2981" s="13"/>
    </row>
    <row r="2982" spans="1:14" hidden="1">
      <c r="A2982" s="23">
        <v>55</v>
      </c>
      <c r="B2982" s="292"/>
      <c r="C2982" s="312">
        <v>1016</v>
      </c>
      <c r="D2982" s="313" t="s">
        <v>205</v>
      </c>
      <c r="E2982" s="314">
        <f t="shared" si="719"/>
        <v>0</v>
      </c>
      <c r="F2982" s="164"/>
      <c r="G2982" s="165"/>
      <c r="H2982" s="1419"/>
      <c r="I2982" s="164"/>
      <c r="J2982" s="165"/>
      <c r="K2982" s="1419"/>
      <c r="L2982" s="314">
        <f t="shared" si="720"/>
        <v>0</v>
      </c>
      <c r="M2982" s="12" t="str">
        <f t="shared" si="713"/>
        <v/>
      </c>
      <c r="N2982" s="13"/>
    </row>
    <row r="2983" spans="1:14" hidden="1">
      <c r="A2983" s="23">
        <v>60</v>
      </c>
      <c r="B2983" s="278"/>
      <c r="C2983" s="318">
        <v>1020</v>
      </c>
      <c r="D2983" s="319" t="s">
        <v>206</v>
      </c>
      <c r="E2983" s="320">
        <f t="shared" si="719"/>
        <v>0</v>
      </c>
      <c r="F2983" s="454"/>
      <c r="G2983" s="455"/>
      <c r="H2983" s="1428"/>
      <c r="I2983" s="454"/>
      <c r="J2983" s="455"/>
      <c r="K2983" s="1428"/>
      <c r="L2983" s="320">
        <f t="shared" si="720"/>
        <v>0</v>
      </c>
      <c r="M2983" s="12" t="str">
        <f t="shared" si="713"/>
        <v/>
      </c>
      <c r="N2983" s="13"/>
    </row>
    <row r="2984" spans="1:14" hidden="1">
      <c r="A2984" s="22">
        <v>65</v>
      </c>
      <c r="B2984" s="292"/>
      <c r="C2984" s="324">
        <v>1030</v>
      </c>
      <c r="D2984" s="325" t="s">
        <v>207</v>
      </c>
      <c r="E2984" s="326">
        <f t="shared" si="719"/>
        <v>0</v>
      </c>
      <c r="F2984" s="449"/>
      <c r="G2984" s="450"/>
      <c r="H2984" s="1425"/>
      <c r="I2984" s="449"/>
      <c r="J2984" s="450"/>
      <c r="K2984" s="1425"/>
      <c r="L2984" s="326">
        <f t="shared" si="720"/>
        <v>0</v>
      </c>
      <c r="M2984" s="12" t="str">
        <f t="shared" si="713"/>
        <v/>
      </c>
      <c r="N2984" s="13"/>
    </row>
    <row r="2985" spans="1:14" hidden="1">
      <c r="A2985" s="23">
        <v>70</v>
      </c>
      <c r="B2985" s="292"/>
      <c r="C2985" s="318">
        <v>1051</v>
      </c>
      <c r="D2985" s="331" t="s">
        <v>208</v>
      </c>
      <c r="E2985" s="320">
        <f t="shared" si="719"/>
        <v>0</v>
      </c>
      <c r="F2985" s="454"/>
      <c r="G2985" s="455"/>
      <c r="H2985" s="1428"/>
      <c r="I2985" s="454"/>
      <c r="J2985" s="455"/>
      <c r="K2985" s="1428"/>
      <c r="L2985" s="320">
        <f t="shared" si="720"/>
        <v>0</v>
      </c>
      <c r="M2985" s="12" t="str">
        <f t="shared" si="713"/>
        <v/>
      </c>
      <c r="N2985" s="13"/>
    </row>
    <row r="2986" spans="1:14" hidden="1">
      <c r="A2986" s="23">
        <v>75</v>
      </c>
      <c r="B2986" s="292"/>
      <c r="C2986" s="293">
        <v>1052</v>
      </c>
      <c r="D2986" s="294" t="s">
        <v>209</v>
      </c>
      <c r="E2986" s="295">
        <f t="shared" si="719"/>
        <v>0</v>
      </c>
      <c r="F2986" s="158"/>
      <c r="G2986" s="159"/>
      <c r="H2986" s="1420"/>
      <c r="I2986" s="158"/>
      <c r="J2986" s="159"/>
      <c r="K2986" s="1420"/>
      <c r="L2986" s="295">
        <f t="shared" si="720"/>
        <v>0</v>
      </c>
      <c r="M2986" s="12" t="str">
        <f t="shared" si="713"/>
        <v/>
      </c>
      <c r="N2986" s="13"/>
    </row>
    <row r="2987" spans="1:14" hidden="1">
      <c r="A2987" s="23">
        <v>80</v>
      </c>
      <c r="B2987" s="292"/>
      <c r="C2987" s="324">
        <v>1053</v>
      </c>
      <c r="D2987" s="325" t="s">
        <v>874</v>
      </c>
      <c r="E2987" s="326">
        <f t="shared" si="719"/>
        <v>0</v>
      </c>
      <c r="F2987" s="449"/>
      <c r="G2987" s="450"/>
      <c r="H2987" s="1425"/>
      <c r="I2987" s="449"/>
      <c r="J2987" s="450"/>
      <c r="K2987" s="1425"/>
      <c r="L2987" s="326">
        <f t="shared" si="720"/>
        <v>0</v>
      </c>
      <c r="M2987" s="12" t="str">
        <f t="shared" si="713"/>
        <v/>
      </c>
      <c r="N2987" s="13"/>
    </row>
    <row r="2988" spans="1:14" hidden="1">
      <c r="A2988" s="23">
        <v>80</v>
      </c>
      <c r="B2988" s="292"/>
      <c r="C2988" s="318">
        <v>1062</v>
      </c>
      <c r="D2988" s="319" t="s">
        <v>210</v>
      </c>
      <c r="E2988" s="320">
        <f t="shared" si="719"/>
        <v>0</v>
      </c>
      <c r="F2988" s="454"/>
      <c r="G2988" s="455"/>
      <c r="H2988" s="1428"/>
      <c r="I2988" s="454"/>
      <c r="J2988" s="455"/>
      <c r="K2988" s="1428"/>
      <c r="L2988" s="320">
        <f t="shared" si="720"/>
        <v>0</v>
      </c>
      <c r="M2988" s="12" t="str">
        <f t="shared" si="713"/>
        <v/>
      </c>
      <c r="N2988" s="13"/>
    </row>
    <row r="2989" spans="1:14" hidden="1">
      <c r="A2989" s="23">
        <v>85</v>
      </c>
      <c r="B2989" s="292"/>
      <c r="C2989" s="324">
        <v>1063</v>
      </c>
      <c r="D2989" s="332" t="s">
        <v>801</v>
      </c>
      <c r="E2989" s="326">
        <f t="shared" si="719"/>
        <v>0</v>
      </c>
      <c r="F2989" s="449"/>
      <c r="G2989" s="450"/>
      <c r="H2989" s="1425"/>
      <c r="I2989" s="449"/>
      <c r="J2989" s="450"/>
      <c r="K2989" s="1425"/>
      <c r="L2989" s="326">
        <f t="shared" si="720"/>
        <v>0</v>
      </c>
      <c r="M2989" s="12" t="str">
        <f t="shared" si="713"/>
        <v/>
      </c>
      <c r="N2989" s="13"/>
    </row>
    <row r="2990" spans="1:14" hidden="1">
      <c r="A2990" s="23">
        <v>90</v>
      </c>
      <c r="B2990" s="292"/>
      <c r="C2990" s="333">
        <v>1069</v>
      </c>
      <c r="D2990" s="334" t="s">
        <v>211</v>
      </c>
      <c r="E2990" s="335">
        <f t="shared" si="719"/>
        <v>0</v>
      </c>
      <c r="F2990" s="600"/>
      <c r="G2990" s="601"/>
      <c r="H2990" s="1427"/>
      <c r="I2990" s="600"/>
      <c r="J2990" s="601"/>
      <c r="K2990" s="1427"/>
      <c r="L2990" s="335">
        <f t="shared" si="720"/>
        <v>0</v>
      </c>
      <c r="M2990" s="12" t="str">
        <f t="shared" si="713"/>
        <v/>
      </c>
      <c r="N2990" s="13"/>
    </row>
    <row r="2991" spans="1:14" hidden="1">
      <c r="A2991" s="23">
        <v>90</v>
      </c>
      <c r="B2991" s="278"/>
      <c r="C2991" s="318">
        <v>1091</v>
      </c>
      <c r="D2991" s="331" t="s">
        <v>910</v>
      </c>
      <c r="E2991" s="320">
        <f t="shared" si="719"/>
        <v>0</v>
      </c>
      <c r="F2991" s="454"/>
      <c r="G2991" s="455"/>
      <c r="H2991" s="1428"/>
      <c r="I2991" s="454"/>
      <c r="J2991" s="455"/>
      <c r="K2991" s="1428"/>
      <c r="L2991" s="320">
        <f t="shared" si="720"/>
        <v>0</v>
      </c>
      <c r="M2991" s="12" t="str">
        <f t="shared" si="713"/>
        <v/>
      </c>
      <c r="N2991" s="13"/>
    </row>
    <row r="2992" spans="1:14" hidden="1">
      <c r="A2992" s="22">
        <v>115</v>
      </c>
      <c r="B2992" s="292"/>
      <c r="C2992" s="293">
        <v>1092</v>
      </c>
      <c r="D2992" s="294" t="s">
        <v>305</v>
      </c>
      <c r="E2992" s="295">
        <f t="shared" si="719"/>
        <v>0</v>
      </c>
      <c r="F2992" s="158"/>
      <c r="G2992" s="159"/>
      <c r="H2992" s="1420"/>
      <c r="I2992" s="158"/>
      <c r="J2992" s="159"/>
      <c r="K2992" s="1420"/>
      <c r="L2992" s="295">
        <f t="shared" si="720"/>
        <v>0</v>
      </c>
      <c r="M2992" s="12" t="str">
        <f t="shared" si="713"/>
        <v/>
      </c>
      <c r="N2992" s="13"/>
    </row>
    <row r="2993" spans="1:14" hidden="1">
      <c r="A2993" s="22">
        <v>125</v>
      </c>
      <c r="B2993" s="292"/>
      <c r="C2993" s="285">
        <v>1098</v>
      </c>
      <c r="D2993" s="339" t="s">
        <v>212</v>
      </c>
      <c r="E2993" s="287">
        <f t="shared" si="719"/>
        <v>0</v>
      </c>
      <c r="F2993" s="173"/>
      <c r="G2993" s="174"/>
      <c r="H2993" s="1421"/>
      <c r="I2993" s="173"/>
      <c r="J2993" s="174"/>
      <c r="K2993" s="1421"/>
      <c r="L2993" s="287">
        <f t="shared" si="720"/>
        <v>0</v>
      </c>
      <c r="M2993" s="12" t="str">
        <f t="shared" si="713"/>
        <v/>
      </c>
      <c r="N2993" s="13"/>
    </row>
    <row r="2994" spans="1:14" hidden="1">
      <c r="A2994" s="23">
        <v>130</v>
      </c>
      <c r="B2994" s="272">
        <v>1900</v>
      </c>
      <c r="C2994" s="1856" t="s">
        <v>272</v>
      </c>
      <c r="D2994" s="1857"/>
      <c r="E2994" s="310">
        <f t="shared" ref="E2994:L2994" si="721">SUM(E2995:E2997)</f>
        <v>0</v>
      </c>
      <c r="F2994" s="274">
        <f t="shared" si="721"/>
        <v>0</v>
      </c>
      <c r="G2994" s="275">
        <f t="shared" si="721"/>
        <v>0</v>
      </c>
      <c r="H2994" s="276">
        <f>SUM(H2995:H2997)</f>
        <v>0</v>
      </c>
      <c r="I2994" s="274">
        <f t="shared" si="721"/>
        <v>0</v>
      </c>
      <c r="J2994" s="275">
        <f t="shared" si="721"/>
        <v>0</v>
      </c>
      <c r="K2994" s="276">
        <f t="shared" si="721"/>
        <v>0</v>
      </c>
      <c r="L2994" s="310">
        <f t="shared" si="721"/>
        <v>0</v>
      </c>
      <c r="M2994" s="12" t="str">
        <f t="shared" si="713"/>
        <v/>
      </c>
      <c r="N2994" s="13"/>
    </row>
    <row r="2995" spans="1:14" hidden="1">
      <c r="A2995" s="23">
        <v>135</v>
      </c>
      <c r="B2995" s="292"/>
      <c r="C2995" s="279">
        <v>1901</v>
      </c>
      <c r="D2995" s="340" t="s">
        <v>911</v>
      </c>
      <c r="E2995" s="281">
        <f>F2995+G2995+H2995</f>
        <v>0</v>
      </c>
      <c r="F2995" s="152"/>
      <c r="G2995" s="153"/>
      <c r="H2995" s="1418"/>
      <c r="I2995" s="152"/>
      <c r="J2995" s="153"/>
      <c r="K2995" s="1418"/>
      <c r="L2995" s="281">
        <f>I2995+J2995+K2995</f>
        <v>0</v>
      </c>
      <c r="M2995" s="12" t="str">
        <f t="shared" si="713"/>
        <v/>
      </c>
      <c r="N2995" s="13"/>
    </row>
    <row r="2996" spans="1:14" hidden="1">
      <c r="A2996" s="23">
        <v>140</v>
      </c>
      <c r="B2996" s="341"/>
      <c r="C2996" s="293">
        <v>1981</v>
      </c>
      <c r="D2996" s="342" t="s">
        <v>912</v>
      </c>
      <c r="E2996" s="295">
        <f>F2996+G2996+H2996</f>
        <v>0</v>
      </c>
      <c r="F2996" s="158"/>
      <c r="G2996" s="159"/>
      <c r="H2996" s="1420"/>
      <c r="I2996" s="158"/>
      <c r="J2996" s="159"/>
      <c r="K2996" s="1420"/>
      <c r="L2996" s="295">
        <f>I2996+J2996+K2996</f>
        <v>0</v>
      </c>
      <c r="M2996" s="12" t="str">
        <f t="shared" si="713"/>
        <v/>
      </c>
      <c r="N2996" s="13"/>
    </row>
    <row r="2997" spans="1:14" hidden="1">
      <c r="A2997" s="23">
        <v>145</v>
      </c>
      <c r="B2997" s="292"/>
      <c r="C2997" s="285">
        <v>1991</v>
      </c>
      <c r="D2997" s="343" t="s">
        <v>913</v>
      </c>
      <c r="E2997" s="287">
        <f>F2997+G2997+H2997</f>
        <v>0</v>
      </c>
      <c r="F2997" s="173"/>
      <c r="G2997" s="174"/>
      <c r="H2997" s="1421"/>
      <c r="I2997" s="173"/>
      <c r="J2997" s="174"/>
      <c r="K2997" s="1421"/>
      <c r="L2997" s="287">
        <f>I2997+J2997+K2997</f>
        <v>0</v>
      </c>
      <c r="M2997" s="12" t="str">
        <f t="shared" si="713"/>
        <v/>
      </c>
      <c r="N2997" s="13"/>
    </row>
    <row r="2998" spans="1:14" hidden="1">
      <c r="A2998" s="23">
        <v>150</v>
      </c>
      <c r="B2998" s="272">
        <v>2100</v>
      </c>
      <c r="C2998" s="1856" t="s">
        <v>722</v>
      </c>
      <c r="D2998" s="1857"/>
      <c r="E2998" s="310">
        <f t="shared" ref="E2998:L2998" si="722">SUM(E2999:E3003)</f>
        <v>0</v>
      </c>
      <c r="F2998" s="274">
        <f t="shared" si="722"/>
        <v>0</v>
      </c>
      <c r="G2998" s="275">
        <f t="shared" si="722"/>
        <v>0</v>
      </c>
      <c r="H2998" s="276">
        <f>SUM(H2999:H3003)</f>
        <v>0</v>
      </c>
      <c r="I2998" s="274">
        <f t="shared" si="722"/>
        <v>0</v>
      </c>
      <c r="J2998" s="275">
        <f t="shared" si="722"/>
        <v>0</v>
      </c>
      <c r="K2998" s="276">
        <f t="shared" si="722"/>
        <v>0</v>
      </c>
      <c r="L2998" s="310">
        <f t="shared" si="722"/>
        <v>0</v>
      </c>
      <c r="M2998" s="12" t="str">
        <f t="shared" si="713"/>
        <v/>
      </c>
      <c r="N2998" s="13"/>
    </row>
    <row r="2999" spans="1:14" hidden="1">
      <c r="A2999" s="23">
        <v>155</v>
      </c>
      <c r="B2999" s="292"/>
      <c r="C2999" s="279">
        <v>2110</v>
      </c>
      <c r="D2999" s="344" t="s">
        <v>213</v>
      </c>
      <c r="E2999" s="281">
        <f>F2999+G2999+H2999</f>
        <v>0</v>
      </c>
      <c r="F2999" s="152"/>
      <c r="G2999" s="153"/>
      <c r="H2999" s="1418"/>
      <c r="I2999" s="152"/>
      <c r="J2999" s="153"/>
      <c r="K2999" s="1418"/>
      <c r="L2999" s="281">
        <f>I2999+J2999+K2999</f>
        <v>0</v>
      </c>
      <c r="M2999" s="12" t="str">
        <f t="shared" si="713"/>
        <v/>
      </c>
      <c r="N2999" s="13"/>
    </row>
    <row r="3000" spans="1:14" hidden="1">
      <c r="A3000" s="23">
        <v>160</v>
      </c>
      <c r="B3000" s="341"/>
      <c r="C3000" s="293">
        <v>2120</v>
      </c>
      <c r="D3000" s="300" t="s">
        <v>214</v>
      </c>
      <c r="E3000" s="295">
        <f>F3000+G3000+H3000</f>
        <v>0</v>
      </c>
      <c r="F3000" s="158"/>
      <c r="G3000" s="159"/>
      <c r="H3000" s="1420"/>
      <c r="I3000" s="158"/>
      <c r="J3000" s="159"/>
      <c r="K3000" s="1420"/>
      <c r="L3000" s="295">
        <f>I3000+J3000+K3000</f>
        <v>0</v>
      </c>
      <c r="M3000" s="12" t="str">
        <f t="shared" si="713"/>
        <v/>
      </c>
      <c r="N3000" s="13"/>
    </row>
    <row r="3001" spans="1:14" hidden="1">
      <c r="A3001" s="23">
        <v>165</v>
      </c>
      <c r="B3001" s="341"/>
      <c r="C3001" s="293">
        <v>2125</v>
      </c>
      <c r="D3001" s="300" t="s">
        <v>215</v>
      </c>
      <c r="E3001" s="295">
        <f>F3001+G3001+H3001</f>
        <v>0</v>
      </c>
      <c r="F3001" s="488">
        <v>0</v>
      </c>
      <c r="G3001" s="489">
        <v>0</v>
      </c>
      <c r="H3001" s="160">
        <v>0</v>
      </c>
      <c r="I3001" s="488">
        <v>0</v>
      </c>
      <c r="J3001" s="489">
        <v>0</v>
      </c>
      <c r="K3001" s="160">
        <v>0</v>
      </c>
      <c r="L3001" s="295">
        <f>I3001+J3001+K3001</f>
        <v>0</v>
      </c>
      <c r="M3001" s="12" t="str">
        <f t="shared" si="713"/>
        <v/>
      </c>
      <c r="N3001" s="13"/>
    </row>
    <row r="3002" spans="1:14" hidden="1">
      <c r="A3002" s="23">
        <v>175</v>
      </c>
      <c r="B3002" s="291"/>
      <c r="C3002" s="293">
        <v>2140</v>
      </c>
      <c r="D3002" s="300" t="s">
        <v>216</v>
      </c>
      <c r="E3002" s="295">
        <f>F3002+G3002+H3002</f>
        <v>0</v>
      </c>
      <c r="F3002" s="488">
        <v>0</v>
      </c>
      <c r="G3002" s="489">
        <v>0</v>
      </c>
      <c r="H3002" s="160">
        <v>0</v>
      </c>
      <c r="I3002" s="488">
        <v>0</v>
      </c>
      <c r="J3002" s="489">
        <v>0</v>
      </c>
      <c r="K3002" s="160">
        <v>0</v>
      </c>
      <c r="L3002" s="295">
        <f>I3002+J3002+K3002</f>
        <v>0</v>
      </c>
      <c r="M3002" s="12" t="str">
        <f t="shared" si="713"/>
        <v/>
      </c>
      <c r="N3002" s="13"/>
    </row>
    <row r="3003" spans="1:14" hidden="1">
      <c r="A3003" s="23">
        <v>180</v>
      </c>
      <c r="B3003" s="292"/>
      <c r="C3003" s="285">
        <v>2190</v>
      </c>
      <c r="D3003" s="345" t="s">
        <v>217</v>
      </c>
      <c r="E3003" s="287">
        <f>F3003+G3003+H3003</f>
        <v>0</v>
      </c>
      <c r="F3003" s="173"/>
      <c r="G3003" s="174"/>
      <c r="H3003" s="1421"/>
      <c r="I3003" s="173"/>
      <c r="J3003" s="174"/>
      <c r="K3003" s="1421"/>
      <c r="L3003" s="287">
        <f>I3003+J3003+K3003</f>
        <v>0</v>
      </c>
      <c r="M3003" s="12" t="str">
        <f t="shared" si="713"/>
        <v/>
      </c>
      <c r="N3003" s="13"/>
    </row>
    <row r="3004" spans="1:14" hidden="1">
      <c r="A3004" s="23">
        <v>185</v>
      </c>
      <c r="B3004" s="272">
        <v>2200</v>
      </c>
      <c r="C3004" s="1856" t="s">
        <v>218</v>
      </c>
      <c r="D3004" s="1857"/>
      <c r="E3004" s="310">
        <f t="shared" ref="E3004:L3004" si="723">SUM(E3005:E3006)</f>
        <v>0</v>
      </c>
      <c r="F3004" s="274">
        <f t="shared" si="723"/>
        <v>0</v>
      </c>
      <c r="G3004" s="275">
        <f t="shared" si="723"/>
        <v>0</v>
      </c>
      <c r="H3004" s="276">
        <f>SUM(H3005:H3006)</f>
        <v>0</v>
      </c>
      <c r="I3004" s="274">
        <f t="shared" si="723"/>
        <v>0</v>
      </c>
      <c r="J3004" s="275">
        <f t="shared" si="723"/>
        <v>0</v>
      </c>
      <c r="K3004" s="276">
        <f t="shared" si="723"/>
        <v>0</v>
      </c>
      <c r="L3004" s="310">
        <f t="shared" si="723"/>
        <v>0</v>
      </c>
      <c r="M3004" s="12" t="str">
        <f t="shared" si="713"/>
        <v/>
      </c>
      <c r="N3004" s="13"/>
    </row>
    <row r="3005" spans="1:14" hidden="1">
      <c r="A3005" s="23">
        <v>190</v>
      </c>
      <c r="B3005" s="292"/>
      <c r="C3005" s="279">
        <v>2221</v>
      </c>
      <c r="D3005" s="280" t="s">
        <v>306</v>
      </c>
      <c r="E3005" s="281">
        <f t="shared" ref="E3005:E3010" si="724">F3005+G3005+H3005</f>
        <v>0</v>
      </c>
      <c r="F3005" s="152"/>
      <c r="G3005" s="153"/>
      <c r="H3005" s="1418"/>
      <c r="I3005" s="152"/>
      <c r="J3005" s="153"/>
      <c r="K3005" s="1418"/>
      <c r="L3005" s="281">
        <f t="shared" ref="L3005:L3010" si="725">I3005+J3005+K3005</f>
        <v>0</v>
      </c>
      <c r="M3005" s="12" t="str">
        <f t="shared" si="713"/>
        <v/>
      </c>
      <c r="N3005" s="13"/>
    </row>
    <row r="3006" spans="1:14" hidden="1">
      <c r="A3006" s="23">
        <v>200</v>
      </c>
      <c r="B3006" s="292"/>
      <c r="C3006" s="285">
        <v>2224</v>
      </c>
      <c r="D3006" s="286" t="s">
        <v>219</v>
      </c>
      <c r="E3006" s="287">
        <f t="shared" si="724"/>
        <v>0</v>
      </c>
      <c r="F3006" s="173"/>
      <c r="G3006" s="174"/>
      <c r="H3006" s="1421"/>
      <c r="I3006" s="173"/>
      <c r="J3006" s="174"/>
      <c r="K3006" s="1421"/>
      <c r="L3006" s="287">
        <f t="shared" si="725"/>
        <v>0</v>
      </c>
      <c r="M3006" s="12" t="str">
        <f t="shared" si="713"/>
        <v/>
      </c>
      <c r="N3006" s="13"/>
    </row>
    <row r="3007" spans="1:14" hidden="1">
      <c r="A3007" s="23">
        <v>200</v>
      </c>
      <c r="B3007" s="272">
        <v>2500</v>
      </c>
      <c r="C3007" s="1856" t="s">
        <v>220</v>
      </c>
      <c r="D3007" s="1857"/>
      <c r="E3007" s="310">
        <f t="shared" si="724"/>
        <v>0</v>
      </c>
      <c r="F3007" s="1422"/>
      <c r="G3007" s="1423"/>
      <c r="H3007" s="1424"/>
      <c r="I3007" s="1422"/>
      <c r="J3007" s="1423"/>
      <c r="K3007" s="1424"/>
      <c r="L3007" s="310">
        <f t="shared" si="725"/>
        <v>0</v>
      </c>
      <c r="M3007" s="12" t="str">
        <f t="shared" si="713"/>
        <v/>
      </c>
      <c r="N3007" s="13"/>
    </row>
    <row r="3008" spans="1:14" hidden="1">
      <c r="A3008" s="23">
        <v>205</v>
      </c>
      <c r="B3008" s="272">
        <v>2600</v>
      </c>
      <c r="C3008" s="1862" t="s">
        <v>221</v>
      </c>
      <c r="D3008" s="1863"/>
      <c r="E3008" s="310">
        <f t="shared" si="724"/>
        <v>0</v>
      </c>
      <c r="F3008" s="1422"/>
      <c r="G3008" s="1423"/>
      <c r="H3008" s="1424"/>
      <c r="I3008" s="1422"/>
      <c r="J3008" s="1423"/>
      <c r="K3008" s="1424"/>
      <c r="L3008" s="310">
        <f t="shared" si="725"/>
        <v>0</v>
      </c>
      <c r="M3008" s="12" t="str">
        <f t="shared" si="713"/>
        <v/>
      </c>
      <c r="N3008" s="13"/>
    </row>
    <row r="3009" spans="1:14" hidden="1">
      <c r="A3009" s="23">
        <v>210</v>
      </c>
      <c r="B3009" s="272">
        <v>2700</v>
      </c>
      <c r="C3009" s="1862" t="s">
        <v>222</v>
      </c>
      <c r="D3009" s="1863"/>
      <c r="E3009" s="310">
        <f t="shared" si="724"/>
        <v>0</v>
      </c>
      <c r="F3009" s="1422"/>
      <c r="G3009" s="1423"/>
      <c r="H3009" s="1424"/>
      <c r="I3009" s="1422"/>
      <c r="J3009" s="1423"/>
      <c r="K3009" s="1424"/>
      <c r="L3009" s="310">
        <f t="shared" si="725"/>
        <v>0</v>
      </c>
      <c r="M3009" s="12" t="str">
        <f t="shared" si="713"/>
        <v/>
      </c>
      <c r="N3009" s="13"/>
    </row>
    <row r="3010" spans="1:14" ht="36" hidden="1" customHeight="1">
      <c r="A3010" s="23">
        <v>215</v>
      </c>
      <c r="B3010" s="272">
        <v>2800</v>
      </c>
      <c r="C3010" s="1862" t="s">
        <v>1660</v>
      </c>
      <c r="D3010" s="1863"/>
      <c r="E3010" s="310">
        <f t="shared" si="724"/>
        <v>0</v>
      </c>
      <c r="F3010" s="1422"/>
      <c r="G3010" s="1423"/>
      <c r="H3010" s="1424"/>
      <c r="I3010" s="1422"/>
      <c r="J3010" s="1423"/>
      <c r="K3010" s="1424"/>
      <c r="L3010" s="310">
        <f t="shared" si="725"/>
        <v>0</v>
      </c>
      <c r="M3010" s="12" t="str">
        <f t="shared" si="713"/>
        <v/>
      </c>
      <c r="N3010" s="13"/>
    </row>
    <row r="3011" spans="1:14" hidden="1">
      <c r="A3011" s="22">
        <v>220</v>
      </c>
      <c r="B3011" s="272">
        <v>2900</v>
      </c>
      <c r="C3011" s="1856" t="s">
        <v>223</v>
      </c>
      <c r="D3011" s="1857"/>
      <c r="E3011" s="310">
        <f>SUM(E3012:E3019)</f>
        <v>0</v>
      </c>
      <c r="F3011" s="274">
        <f>SUM(F3012:F3019)</f>
        <v>0</v>
      </c>
      <c r="G3011" s="274">
        <f t="shared" ref="G3011:L3011" si="726">SUM(G3012:G3019)</f>
        <v>0</v>
      </c>
      <c r="H3011" s="274">
        <f t="shared" si="726"/>
        <v>0</v>
      </c>
      <c r="I3011" s="274">
        <f t="shared" si="726"/>
        <v>0</v>
      </c>
      <c r="J3011" s="274">
        <f t="shared" si="726"/>
        <v>0</v>
      </c>
      <c r="K3011" s="274">
        <f t="shared" si="726"/>
        <v>0</v>
      </c>
      <c r="L3011" s="274">
        <f t="shared" si="726"/>
        <v>0</v>
      </c>
      <c r="M3011" s="12" t="str">
        <f t="shared" si="713"/>
        <v/>
      </c>
      <c r="N3011" s="13"/>
    </row>
    <row r="3012" spans="1:14" hidden="1">
      <c r="A3012" s="23">
        <v>225</v>
      </c>
      <c r="B3012" s="346"/>
      <c r="C3012" s="279">
        <v>2910</v>
      </c>
      <c r="D3012" s="347" t="s">
        <v>2048</v>
      </c>
      <c r="E3012" s="281">
        <f>F3012+G3012+H3012</f>
        <v>0</v>
      </c>
      <c r="F3012" s="152"/>
      <c r="G3012" s="153"/>
      <c r="H3012" s="1418"/>
      <c r="I3012" s="152"/>
      <c r="J3012" s="153"/>
      <c r="K3012" s="1418"/>
      <c r="L3012" s="281">
        <f>I3012+J3012+K3012</f>
        <v>0</v>
      </c>
      <c r="M3012" s="12" t="str">
        <f t="shared" si="713"/>
        <v/>
      </c>
      <c r="N3012" s="13"/>
    </row>
    <row r="3013" spans="1:14" hidden="1">
      <c r="A3013" s="23">
        <v>230</v>
      </c>
      <c r="B3013" s="346"/>
      <c r="C3013" s="279">
        <v>2920</v>
      </c>
      <c r="D3013" s="347" t="s">
        <v>224</v>
      </c>
      <c r="E3013" s="281">
        <f t="shared" ref="E3013:E3019" si="727">F3013+G3013+H3013</f>
        <v>0</v>
      </c>
      <c r="F3013" s="152"/>
      <c r="G3013" s="153"/>
      <c r="H3013" s="1418"/>
      <c r="I3013" s="152"/>
      <c r="J3013" s="153"/>
      <c r="K3013" s="1418"/>
      <c r="L3013" s="281">
        <f t="shared" ref="L3013:L3019" si="728">I3013+J3013+K3013</f>
        <v>0</v>
      </c>
      <c r="M3013" s="12" t="str">
        <f t="shared" si="713"/>
        <v/>
      </c>
      <c r="N3013" s="13"/>
    </row>
    <row r="3014" spans="1:14" ht="31.5" hidden="1">
      <c r="A3014" s="23">
        <v>245</v>
      </c>
      <c r="B3014" s="346"/>
      <c r="C3014" s="324">
        <v>2969</v>
      </c>
      <c r="D3014" s="348" t="s">
        <v>225</v>
      </c>
      <c r="E3014" s="326">
        <f t="shared" si="727"/>
        <v>0</v>
      </c>
      <c r="F3014" s="449"/>
      <c r="G3014" s="450"/>
      <c r="H3014" s="1425"/>
      <c r="I3014" s="449"/>
      <c r="J3014" s="450"/>
      <c r="K3014" s="1425"/>
      <c r="L3014" s="326">
        <f t="shared" si="728"/>
        <v>0</v>
      </c>
      <c r="M3014" s="12" t="str">
        <f t="shared" si="713"/>
        <v/>
      </c>
      <c r="N3014" s="13"/>
    </row>
    <row r="3015" spans="1:14" ht="31.5" hidden="1">
      <c r="A3015" s="22">
        <v>220</v>
      </c>
      <c r="B3015" s="346"/>
      <c r="C3015" s="349">
        <v>2970</v>
      </c>
      <c r="D3015" s="350" t="s">
        <v>226</v>
      </c>
      <c r="E3015" s="351">
        <f t="shared" si="727"/>
        <v>0</v>
      </c>
      <c r="F3015" s="636"/>
      <c r="G3015" s="637"/>
      <c r="H3015" s="1426"/>
      <c r="I3015" s="636"/>
      <c r="J3015" s="637"/>
      <c r="K3015" s="1426"/>
      <c r="L3015" s="351">
        <f t="shared" si="728"/>
        <v>0</v>
      </c>
      <c r="M3015" s="12" t="str">
        <f t="shared" si="713"/>
        <v/>
      </c>
      <c r="N3015" s="13"/>
    </row>
    <row r="3016" spans="1:14" hidden="1">
      <c r="A3016" s="23">
        <v>225</v>
      </c>
      <c r="B3016" s="346"/>
      <c r="C3016" s="333">
        <v>2989</v>
      </c>
      <c r="D3016" s="355" t="s">
        <v>227</v>
      </c>
      <c r="E3016" s="335">
        <f t="shared" si="727"/>
        <v>0</v>
      </c>
      <c r="F3016" s="600"/>
      <c r="G3016" s="601"/>
      <c r="H3016" s="1427"/>
      <c r="I3016" s="600"/>
      <c r="J3016" s="601"/>
      <c r="K3016" s="1427"/>
      <c r="L3016" s="335">
        <f t="shared" si="728"/>
        <v>0</v>
      </c>
      <c r="M3016" s="12" t="str">
        <f t="shared" si="713"/>
        <v/>
      </c>
      <c r="N3016" s="13"/>
    </row>
    <row r="3017" spans="1:14" hidden="1">
      <c r="A3017" s="23">
        <v>230</v>
      </c>
      <c r="B3017" s="292"/>
      <c r="C3017" s="318">
        <v>2990</v>
      </c>
      <c r="D3017" s="356" t="s">
        <v>2067</v>
      </c>
      <c r="E3017" s="320">
        <f>F3017+G3017+H3017</f>
        <v>0</v>
      </c>
      <c r="F3017" s="454"/>
      <c r="G3017" s="455"/>
      <c r="H3017" s="1428"/>
      <c r="I3017" s="454"/>
      <c r="J3017" s="455"/>
      <c r="K3017" s="1428"/>
      <c r="L3017" s="320">
        <f>I3017+J3017+K3017</f>
        <v>0</v>
      </c>
      <c r="M3017" s="12" t="str">
        <f t="shared" si="713"/>
        <v/>
      </c>
      <c r="N3017" s="13"/>
    </row>
    <row r="3018" spans="1:14" hidden="1">
      <c r="A3018" s="23">
        <v>235</v>
      </c>
      <c r="B3018" s="292"/>
      <c r="C3018" s="318">
        <v>2991</v>
      </c>
      <c r="D3018" s="356" t="s">
        <v>228</v>
      </c>
      <c r="E3018" s="320">
        <f t="shared" si="727"/>
        <v>0</v>
      </c>
      <c r="F3018" s="454"/>
      <c r="G3018" s="455"/>
      <c r="H3018" s="1428"/>
      <c r="I3018" s="454"/>
      <c r="J3018" s="455"/>
      <c r="K3018" s="1428"/>
      <c r="L3018" s="320">
        <f t="shared" si="728"/>
        <v>0</v>
      </c>
      <c r="M3018" s="12" t="str">
        <f t="shared" si="713"/>
        <v/>
      </c>
      <c r="N3018" s="13"/>
    </row>
    <row r="3019" spans="1:14" hidden="1">
      <c r="A3019" s="23">
        <v>240</v>
      </c>
      <c r="B3019" s="292"/>
      <c r="C3019" s="285">
        <v>2992</v>
      </c>
      <c r="D3019" s="357" t="s">
        <v>229</v>
      </c>
      <c r="E3019" s="287">
        <f t="shared" si="727"/>
        <v>0</v>
      </c>
      <c r="F3019" s="173"/>
      <c r="G3019" s="174"/>
      <c r="H3019" s="1421"/>
      <c r="I3019" s="173"/>
      <c r="J3019" s="174"/>
      <c r="K3019" s="1421"/>
      <c r="L3019" s="287">
        <f t="shared" si="728"/>
        <v>0</v>
      </c>
      <c r="M3019" s="12" t="str">
        <f t="shared" si="713"/>
        <v/>
      </c>
      <c r="N3019" s="13"/>
    </row>
    <row r="3020" spans="1:14" hidden="1">
      <c r="A3020" s="23">
        <v>245</v>
      </c>
      <c r="B3020" s="272">
        <v>3300</v>
      </c>
      <c r="C3020" s="358" t="s">
        <v>2098</v>
      </c>
      <c r="D3020" s="1773"/>
      <c r="E3020" s="310">
        <f t="shared" ref="E3020:L3020" si="729">SUM(E3021:E3025)</f>
        <v>0</v>
      </c>
      <c r="F3020" s="274">
        <f t="shared" si="729"/>
        <v>0</v>
      </c>
      <c r="G3020" s="275">
        <f t="shared" si="729"/>
        <v>0</v>
      </c>
      <c r="H3020" s="276">
        <f t="shared" si="729"/>
        <v>0</v>
      </c>
      <c r="I3020" s="274">
        <f t="shared" si="729"/>
        <v>0</v>
      </c>
      <c r="J3020" s="275">
        <f t="shared" si="729"/>
        <v>0</v>
      </c>
      <c r="K3020" s="276">
        <f t="shared" si="729"/>
        <v>0</v>
      </c>
      <c r="L3020" s="310">
        <f t="shared" si="729"/>
        <v>0</v>
      </c>
      <c r="M3020" s="12" t="str">
        <f t="shared" si="713"/>
        <v/>
      </c>
      <c r="N3020" s="13"/>
    </row>
    <row r="3021" spans="1:14" hidden="1">
      <c r="A3021" s="22">
        <v>250</v>
      </c>
      <c r="B3021" s="291"/>
      <c r="C3021" s="279">
        <v>3301</v>
      </c>
      <c r="D3021" s="359" t="s">
        <v>230</v>
      </c>
      <c r="E3021" s="281">
        <f t="shared" ref="E3021:E3028" si="730">F3021+G3021+H3021</f>
        <v>0</v>
      </c>
      <c r="F3021" s="486">
        <v>0</v>
      </c>
      <c r="G3021" s="487">
        <v>0</v>
      </c>
      <c r="H3021" s="154">
        <v>0</v>
      </c>
      <c r="I3021" s="486">
        <v>0</v>
      </c>
      <c r="J3021" s="487">
        <v>0</v>
      </c>
      <c r="K3021" s="154">
        <v>0</v>
      </c>
      <c r="L3021" s="281">
        <f t="shared" ref="L3021:L3028" si="731">I3021+J3021+K3021</f>
        <v>0</v>
      </c>
      <c r="M3021" s="12" t="str">
        <f t="shared" si="713"/>
        <v/>
      </c>
      <c r="N3021" s="13"/>
    </row>
    <row r="3022" spans="1:14" hidden="1">
      <c r="A3022" s="23">
        <v>255</v>
      </c>
      <c r="B3022" s="291"/>
      <c r="C3022" s="293">
        <v>3302</v>
      </c>
      <c r="D3022" s="360" t="s">
        <v>715</v>
      </c>
      <c r="E3022" s="295">
        <f t="shared" si="730"/>
        <v>0</v>
      </c>
      <c r="F3022" s="488">
        <v>0</v>
      </c>
      <c r="G3022" s="489">
        <v>0</v>
      </c>
      <c r="H3022" s="160">
        <v>0</v>
      </c>
      <c r="I3022" s="488">
        <v>0</v>
      </c>
      <c r="J3022" s="489">
        <v>0</v>
      </c>
      <c r="K3022" s="160">
        <v>0</v>
      </c>
      <c r="L3022" s="295">
        <f t="shared" si="731"/>
        <v>0</v>
      </c>
      <c r="M3022" s="12" t="str">
        <f t="shared" si="713"/>
        <v/>
      </c>
      <c r="N3022" s="13"/>
    </row>
    <row r="3023" spans="1:14" hidden="1">
      <c r="A3023" s="23">
        <v>265</v>
      </c>
      <c r="B3023" s="291"/>
      <c r="C3023" s="293">
        <v>3303</v>
      </c>
      <c r="D3023" s="360" t="s">
        <v>231</v>
      </c>
      <c r="E3023" s="295">
        <f t="shared" si="730"/>
        <v>0</v>
      </c>
      <c r="F3023" s="488">
        <v>0</v>
      </c>
      <c r="G3023" s="489">
        <v>0</v>
      </c>
      <c r="H3023" s="160">
        <v>0</v>
      </c>
      <c r="I3023" s="488">
        <v>0</v>
      </c>
      <c r="J3023" s="489">
        <v>0</v>
      </c>
      <c r="K3023" s="160">
        <v>0</v>
      </c>
      <c r="L3023" s="295">
        <f t="shared" si="731"/>
        <v>0</v>
      </c>
      <c r="M3023" s="12" t="str">
        <f t="shared" si="713"/>
        <v/>
      </c>
      <c r="N3023" s="13"/>
    </row>
    <row r="3024" spans="1:14" hidden="1">
      <c r="A3024" s="22">
        <v>270</v>
      </c>
      <c r="B3024" s="291"/>
      <c r="C3024" s="293">
        <v>3304</v>
      </c>
      <c r="D3024" s="360" t="s">
        <v>232</v>
      </c>
      <c r="E3024" s="295">
        <f t="shared" si="730"/>
        <v>0</v>
      </c>
      <c r="F3024" s="488">
        <v>0</v>
      </c>
      <c r="G3024" s="489">
        <v>0</v>
      </c>
      <c r="H3024" s="160">
        <v>0</v>
      </c>
      <c r="I3024" s="488">
        <v>0</v>
      </c>
      <c r="J3024" s="489">
        <v>0</v>
      </c>
      <c r="K3024" s="160">
        <v>0</v>
      </c>
      <c r="L3024" s="295">
        <f t="shared" si="731"/>
        <v>0</v>
      </c>
      <c r="M3024" s="12" t="str">
        <f t="shared" si="713"/>
        <v/>
      </c>
      <c r="N3024" s="13"/>
    </row>
    <row r="3025" spans="1:14" ht="31.5" hidden="1">
      <c r="A3025" s="22">
        <v>290</v>
      </c>
      <c r="B3025" s="291"/>
      <c r="C3025" s="285">
        <v>3306</v>
      </c>
      <c r="D3025" s="361" t="s">
        <v>1657</v>
      </c>
      <c r="E3025" s="287">
        <f t="shared" si="730"/>
        <v>0</v>
      </c>
      <c r="F3025" s="490">
        <v>0</v>
      </c>
      <c r="G3025" s="491">
        <v>0</v>
      </c>
      <c r="H3025" s="175">
        <v>0</v>
      </c>
      <c r="I3025" s="490">
        <v>0</v>
      </c>
      <c r="J3025" s="491">
        <v>0</v>
      </c>
      <c r="K3025" s="175">
        <v>0</v>
      </c>
      <c r="L3025" s="287">
        <f t="shared" si="731"/>
        <v>0</v>
      </c>
      <c r="M3025" s="12" t="str">
        <f t="shared" si="713"/>
        <v/>
      </c>
      <c r="N3025" s="13"/>
    </row>
    <row r="3026" spans="1:14" hidden="1">
      <c r="A3026" s="39">
        <v>320</v>
      </c>
      <c r="B3026" s="272">
        <v>3900</v>
      </c>
      <c r="C3026" s="1856" t="s">
        <v>233</v>
      </c>
      <c r="D3026" s="1857"/>
      <c r="E3026" s="310">
        <f t="shared" si="730"/>
        <v>0</v>
      </c>
      <c r="F3026" s="1471">
        <v>0</v>
      </c>
      <c r="G3026" s="1472">
        <v>0</v>
      </c>
      <c r="H3026" s="1473">
        <v>0</v>
      </c>
      <c r="I3026" s="1471">
        <v>0</v>
      </c>
      <c r="J3026" s="1472">
        <v>0</v>
      </c>
      <c r="K3026" s="1473">
        <v>0</v>
      </c>
      <c r="L3026" s="310">
        <f t="shared" si="731"/>
        <v>0</v>
      </c>
      <c r="M3026" s="12" t="str">
        <f t="shared" ref="M3026:M3072" si="732">(IF($E3026&lt;&gt;0,$M$2,IF($L3026&lt;&gt;0,$M$2,"")))</f>
        <v/>
      </c>
      <c r="N3026" s="13"/>
    </row>
    <row r="3027" spans="1:14" hidden="1">
      <c r="A3027" s="22">
        <v>330</v>
      </c>
      <c r="B3027" s="272">
        <v>4000</v>
      </c>
      <c r="C3027" s="1856" t="s">
        <v>234</v>
      </c>
      <c r="D3027" s="1857"/>
      <c r="E3027" s="310">
        <f t="shared" si="730"/>
        <v>0</v>
      </c>
      <c r="F3027" s="1422"/>
      <c r="G3027" s="1423"/>
      <c r="H3027" s="1424"/>
      <c r="I3027" s="1422"/>
      <c r="J3027" s="1423"/>
      <c r="K3027" s="1424"/>
      <c r="L3027" s="310">
        <f t="shared" si="731"/>
        <v>0</v>
      </c>
      <c r="M3027" s="12" t="str">
        <f t="shared" si="732"/>
        <v/>
      </c>
      <c r="N3027" s="13"/>
    </row>
    <row r="3028" spans="1:14" hidden="1">
      <c r="A3028" s="22">
        <v>350</v>
      </c>
      <c r="B3028" s="272">
        <v>4100</v>
      </c>
      <c r="C3028" s="1856" t="s">
        <v>235</v>
      </c>
      <c r="D3028" s="1857"/>
      <c r="E3028" s="310">
        <f t="shared" si="730"/>
        <v>0</v>
      </c>
      <c r="F3028" s="1472">
        <v>0</v>
      </c>
      <c r="G3028" s="1472">
        <v>0</v>
      </c>
      <c r="H3028" s="1473">
        <v>0</v>
      </c>
      <c r="I3028" s="1771">
        <v>0</v>
      </c>
      <c r="J3028" s="1472">
        <v>0</v>
      </c>
      <c r="K3028" s="1472">
        <v>0</v>
      </c>
      <c r="L3028" s="310">
        <f t="shared" si="731"/>
        <v>0</v>
      </c>
      <c r="M3028" s="12" t="str">
        <f t="shared" si="732"/>
        <v/>
      </c>
      <c r="N3028" s="13"/>
    </row>
    <row r="3029" spans="1:14" hidden="1">
      <c r="A3029" s="23">
        <v>355</v>
      </c>
      <c r="B3029" s="272">
        <v>4200</v>
      </c>
      <c r="C3029" s="1856" t="s">
        <v>236</v>
      </c>
      <c r="D3029" s="1857"/>
      <c r="E3029" s="310">
        <f t="shared" ref="E3029:L3029" si="733">SUM(E3030:E3035)</f>
        <v>0</v>
      </c>
      <c r="F3029" s="274">
        <f t="shared" si="733"/>
        <v>0</v>
      </c>
      <c r="G3029" s="275">
        <f t="shared" si="733"/>
        <v>0</v>
      </c>
      <c r="H3029" s="276">
        <f>SUM(H3030:H3035)</f>
        <v>0</v>
      </c>
      <c r="I3029" s="274">
        <f t="shared" si="733"/>
        <v>0</v>
      </c>
      <c r="J3029" s="275">
        <f t="shared" si="733"/>
        <v>0</v>
      </c>
      <c r="K3029" s="276">
        <f t="shared" si="733"/>
        <v>0</v>
      </c>
      <c r="L3029" s="310">
        <f t="shared" si="733"/>
        <v>0</v>
      </c>
      <c r="M3029" s="12" t="str">
        <f t="shared" si="732"/>
        <v/>
      </c>
      <c r="N3029" s="13"/>
    </row>
    <row r="3030" spans="1:14" hidden="1">
      <c r="A3030" s="23">
        <v>355</v>
      </c>
      <c r="B3030" s="362"/>
      <c r="C3030" s="279">
        <v>4201</v>
      </c>
      <c r="D3030" s="280" t="s">
        <v>237</v>
      </c>
      <c r="E3030" s="281">
        <f t="shared" ref="E3030:E3035" si="734">F3030+G3030+H3030</f>
        <v>0</v>
      </c>
      <c r="F3030" s="152"/>
      <c r="G3030" s="153"/>
      <c r="H3030" s="1418"/>
      <c r="I3030" s="152"/>
      <c r="J3030" s="153"/>
      <c r="K3030" s="1418"/>
      <c r="L3030" s="281">
        <f t="shared" ref="L3030:L3035" si="735">I3030+J3030+K3030</f>
        <v>0</v>
      </c>
      <c r="M3030" s="12" t="str">
        <f t="shared" si="732"/>
        <v/>
      </c>
      <c r="N3030" s="13"/>
    </row>
    <row r="3031" spans="1:14" hidden="1">
      <c r="A3031" s="23">
        <v>375</v>
      </c>
      <c r="B3031" s="362"/>
      <c r="C3031" s="293">
        <v>4202</v>
      </c>
      <c r="D3031" s="363" t="s">
        <v>238</v>
      </c>
      <c r="E3031" s="295">
        <f t="shared" si="734"/>
        <v>0</v>
      </c>
      <c r="F3031" s="158"/>
      <c r="G3031" s="159"/>
      <c r="H3031" s="1420"/>
      <c r="I3031" s="158"/>
      <c r="J3031" s="159"/>
      <c r="K3031" s="1420"/>
      <c r="L3031" s="295">
        <f t="shared" si="735"/>
        <v>0</v>
      </c>
      <c r="M3031" s="12" t="str">
        <f t="shared" si="732"/>
        <v/>
      </c>
      <c r="N3031" s="13"/>
    </row>
    <row r="3032" spans="1:14" hidden="1">
      <c r="A3032" s="23">
        <v>380</v>
      </c>
      <c r="B3032" s="362"/>
      <c r="C3032" s="293">
        <v>4214</v>
      </c>
      <c r="D3032" s="363" t="s">
        <v>239</v>
      </c>
      <c r="E3032" s="295">
        <f t="shared" si="734"/>
        <v>0</v>
      </c>
      <c r="F3032" s="158"/>
      <c r="G3032" s="159"/>
      <c r="H3032" s="1420"/>
      <c r="I3032" s="158"/>
      <c r="J3032" s="159"/>
      <c r="K3032" s="1420"/>
      <c r="L3032" s="295">
        <f t="shared" si="735"/>
        <v>0</v>
      </c>
      <c r="M3032" s="12" t="str">
        <f t="shared" si="732"/>
        <v/>
      </c>
      <c r="N3032" s="13"/>
    </row>
    <row r="3033" spans="1:14" hidden="1">
      <c r="A3033" s="23">
        <v>385</v>
      </c>
      <c r="B3033" s="362"/>
      <c r="C3033" s="293">
        <v>4217</v>
      </c>
      <c r="D3033" s="363" t="s">
        <v>240</v>
      </c>
      <c r="E3033" s="295">
        <f t="shared" si="734"/>
        <v>0</v>
      </c>
      <c r="F3033" s="158"/>
      <c r="G3033" s="159"/>
      <c r="H3033" s="1420"/>
      <c r="I3033" s="158"/>
      <c r="J3033" s="159"/>
      <c r="K3033" s="1420"/>
      <c r="L3033" s="295">
        <f t="shared" si="735"/>
        <v>0</v>
      </c>
      <c r="M3033" s="12" t="str">
        <f t="shared" si="732"/>
        <v/>
      </c>
      <c r="N3033" s="13"/>
    </row>
    <row r="3034" spans="1:14" hidden="1">
      <c r="A3034" s="23">
        <v>390</v>
      </c>
      <c r="B3034" s="362"/>
      <c r="C3034" s="293">
        <v>4218</v>
      </c>
      <c r="D3034" s="294" t="s">
        <v>241</v>
      </c>
      <c r="E3034" s="295">
        <f t="shared" si="734"/>
        <v>0</v>
      </c>
      <c r="F3034" s="158"/>
      <c r="G3034" s="159"/>
      <c r="H3034" s="1420"/>
      <c r="I3034" s="158"/>
      <c r="J3034" s="159"/>
      <c r="K3034" s="1420"/>
      <c r="L3034" s="295">
        <f t="shared" si="735"/>
        <v>0</v>
      </c>
      <c r="M3034" s="12" t="str">
        <f t="shared" si="732"/>
        <v/>
      </c>
      <c r="N3034" s="13"/>
    </row>
    <row r="3035" spans="1:14" hidden="1">
      <c r="A3035" s="23">
        <v>390</v>
      </c>
      <c r="B3035" s="362"/>
      <c r="C3035" s="285">
        <v>4219</v>
      </c>
      <c r="D3035" s="343" t="s">
        <v>242</v>
      </c>
      <c r="E3035" s="287">
        <f t="shared" si="734"/>
        <v>0</v>
      </c>
      <c r="F3035" s="173"/>
      <c r="G3035" s="174"/>
      <c r="H3035" s="1421"/>
      <c r="I3035" s="173"/>
      <c r="J3035" s="174"/>
      <c r="K3035" s="1421"/>
      <c r="L3035" s="287">
        <f t="shared" si="735"/>
        <v>0</v>
      </c>
      <c r="M3035" s="12" t="str">
        <f t="shared" si="732"/>
        <v/>
      </c>
      <c r="N3035" s="13"/>
    </row>
    <row r="3036" spans="1:14" hidden="1">
      <c r="A3036" s="23">
        <v>395</v>
      </c>
      <c r="B3036" s="272">
        <v>4300</v>
      </c>
      <c r="C3036" s="1856" t="s">
        <v>1661</v>
      </c>
      <c r="D3036" s="1857"/>
      <c r="E3036" s="310">
        <f t="shared" ref="E3036:L3036" si="736">SUM(E3037:E3039)</f>
        <v>0</v>
      </c>
      <c r="F3036" s="274">
        <f t="shared" si="736"/>
        <v>0</v>
      </c>
      <c r="G3036" s="275">
        <f t="shared" si="736"/>
        <v>0</v>
      </c>
      <c r="H3036" s="276">
        <f>SUM(H3037:H3039)</f>
        <v>0</v>
      </c>
      <c r="I3036" s="274">
        <f t="shared" si="736"/>
        <v>0</v>
      </c>
      <c r="J3036" s="275">
        <f t="shared" si="736"/>
        <v>0</v>
      </c>
      <c r="K3036" s="276">
        <f t="shared" si="736"/>
        <v>0</v>
      </c>
      <c r="L3036" s="310">
        <f t="shared" si="736"/>
        <v>0</v>
      </c>
      <c r="M3036" s="12" t="str">
        <f t="shared" si="732"/>
        <v/>
      </c>
      <c r="N3036" s="13"/>
    </row>
    <row r="3037" spans="1:14" hidden="1">
      <c r="A3037" s="18">
        <v>397</v>
      </c>
      <c r="B3037" s="362"/>
      <c r="C3037" s="279">
        <v>4301</v>
      </c>
      <c r="D3037" s="311" t="s">
        <v>243</v>
      </c>
      <c r="E3037" s="281">
        <f t="shared" ref="E3037:E3042" si="737">F3037+G3037+H3037</f>
        <v>0</v>
      </c>
      <c r="F3037" s="152"/>
      <c r="G3037" s="153"/>
      <c r="H3037" s="1418"/>
      <c r="I3037" s="152"/>
      <c r="J3037" s="153"/>
      <c r="K3037" s="1418"/>
      <c r="L3037" s="281">
        <f t="shared" ref="L3037:L3042" si="738">I3037+J3037+K3037</f>
        <v>0</v>
      </c>
      <c r="M3037" s="12" t="str">
        <f t="shared" si="732"/>
        <v/>
      </c>
      <c r="N3037" s="13"/>
    </row>
    <row r="3038" spans="1:14" hidden="1">
      <c r="A3038" s="14">
        <v>398</v>
      </c>
      <c r="B3038" s="362"/>
      <c r="C3038" s="293">
        <v>4302</v>
      </c>
      <c r="D3038" s="363" t="s">
        <v>244</v>
      </c>
      <c r="E3038" s="295">
        <f t="shared" si="737"/>
        <v>0</v>
      </c>
      <c r="F3038" s="158"/>
      <c r="G3038" s="159"/>
      <c r="H3038" s="1420"/>
      <c r="I3038" s="158"/>
      <c r="J3038" s="159"/>
      <c r="K3038" s="1420"/>
      <c r="L3038" s="295">
        <f t="shared" si="738"/>
        <v>0</v>
      </c>
      <c r="M3038" s="12" t="str">
        <f t="shared" si="732"/>
        <v/>
      </c>
      <c r="N3038" s="13"/>
    </row>
    <row r="3039" spans="1:14" hidden="1">
      <c r="A3039" s="14">
        <v>399</v>
      </c>
      <c r="B3039" s="362"/>
      <c r="C3039" s="285">
        <v>4309</v>
      </c>
      <c r="D3039" s="301" t="s">
        <v>245</v>
      </c>
      <c r="E3039" s="287">
        <f t="shared" si="737"/>
        <v>0</v>
      </c>
      <c r="F3039" s="173"/>
      <c r="G3039" s="174"/>
      <c r="H3039" s="1421"/>
      <c r="I3039" s="173"/>
      <c r="J3039" s="174"/>
      <c r="K3039" s="1421"/>
      <c r="L3039" s="287">
        <f t="shared" si="738"/>
        <v>0</v>
      </c>
      <c r="M3039" s="12" t="str">
        <f t="shared" si="732"/>
        <v/>
      </c>
      <c r="N3039" s="13"/>
    </row>
    <row r="3040" spans="1:14" hidden="1">
      <c r="A3040" s="14">
        <v>400</v>
      </c>
      <c r="B3040" s="272">
        <v>4400</v>
      </c>
      <c r="C3040" s="1856" t="s">
        <v>1658</v>
      </c>
      <c r="D3040" s="1857"/>
      <c r="E3040" s="310">
        <f t="shared" si="737"/>
        <v>0</v>
      </c>
      <c r="F3040" s="1422"/>
      <c r="G3040" s="1423"/>
      <c r="H3040" s="1424"/>
      <c r="I3040" s="1422"/>
      <c r="J3040" s="1423"/>
      <c r="K3040" s="1424"/>
      <c r="L3040" s="310">
        <f t="shared" si="738"/>
        <v>0</v>
      </c>
      <c r="M3040" s="12" t="str">
        <f t="shared" si="732"/>
        <v/>
      </c>
      <c r="N3040" s="13"/>
    </row>
    <row r="3041" spans="1:14" hidden="1">
      <c r="A3041" s="14">
        <v>401</v>
      </c>
      <c r="B3041" s="272">
        <v>4500</v>
      </c>
      <c r="C3041" s="1856" t="s">
        <v>1659</v>
      </c>
      <c r="D3041" s="1857"/>
      <c r="E3041" s="310">
        <f t="shared" si="737"/>
        <v>0</v>
      </c>
      <c r="F3041" s="1422"/>
      <c r="G3041" s="1423"/>
      <c r="H3041" s="1424"/>
      <c r="I3041" s="1422"/>
      <c r="J3041" s="1423"/>
      <c r="K3041" s="1424"/>
      <c r="L3041" s="310">
        <f t="shared" si="738"/>
        <v>0</v>
      </c>
      <c r="M3041" s="12" t="str">
        <f t="shared" si="732"/>
        <v/>
      </c>
      <c r="N3041" s="13"/>
    </row>
    <row r="3042" spans="1:14" hidden="1">
      <c r="A3042" s="40">
        <v>404</v>
      </c>
      <c r="B3042" s="272">
        <v>4600</v>
      </c>
      <c r="C3042" s="1862" t="s">
        <v>246</v>
      </c>
      <c r="D3042" s="1863"/>
      <c r="E3042" s="310">
        <f t="shared" si="737"/>
        <v>0</v>
      </c>
      <c r="F3042" s="1422"/>
      <c r="G3042" s="1423"/>
      <c r="H3042" s="1424"/>
      <c r="I3042" s="1422"/>
      <c r="J3042" s="1423"/>
      <c r="K3042" s="1424"/>
      <c r="L3042" s="310">
        <f t="shared" si="738"/>
        <v>0</v>
      </c>
      <c r="M3042" s="12" t="str">
        <f t="shared" si="732"/>
        <v/>
      </c>
      <c r="N3042" s="13"/>
    </row>
    <row r="3043" spans="1:14" hidden="1">
      <c r="A3043" s="40">
        <v>404</v>
      </c>
      <c r="B3043" s="272">
        <v>4900</v>
      </c>
      <c r="C3043" s="1856" t="s">
        <v>273</v>
      </c>
      <c r="D3043" s="1857"/>
      <c r="E3043" s="310">
        <f t="shared" ref="E3043:L3043" si="739">+E3044+E3045</f>
        <v>0</v>
      </c>
      <c r="F3043" s="274">
        <f t="shared" si="739"/>
        <v>0</v>
      </c>
      <c r="G3043" s="275">
        <f t="shared" si="739"/>
        <v>0</v>
      </c>
      <c r="H3043" s="276">
        <f>+H3044+H3045</f>
        <v>0</v>
      </c>
      <c r="I3043" s="274">
        <f t="shared" si="739"/>
        <v>0</v>
      </c>
      <c r="J3043" s="275">
        <f t="shared" si="739"/>
        <v>0</v>
      </c>
      <c r="K3043" s="276">
        <f t="shared" si="739"/>
        <v>0</v>
      </c>
      <c r="L3043" s="310">
        <f t="shared" si="739"/>
        <v>0</v>
      </c>
      <c r="M3043" s="12" t="str">
        <f t="shared" si="732"/>
        <v/>
      </c>
      <c r="N3043" s="13"/>
    </row>
    <row r="3044" spans="1:14" hidden="1">
      <c r="A3044" s="22">
        <v>440</v>
      </c>
      <c r="B3044" s="362"/>
      <c r="C3044" s="279">
        <v>4901</v>
      </c>
      <c r="D3044" s="364" t="s">
        <v>274</v>
      </c>
      <c r="E3044" s="281">
        <f>F3044+G3044+H3044</f>
        <v>0</v>
      </c>
      <c r="F3044" s="152"/>
      <c r="G3044" s="153"/>
      <c r="H3044" s="1418"/>
      <c r="I3044" s="152"/>
      <c r="J3044" s="153"/>
      <c r="K3044" s="1418"/>
      <c r="L3044" s="281">
        <f>I3044+J3044+K3044</f>
        <v>0</v>
      </c>
      <c r="M3044" s="12" t="str">
        <f t="shared" si="732"/>
        <v/>
      </c>
      <c r="N3044" s="13"/>
    </row>
    <row r="3045" spans="1:14" hidden="1">
      <c r="A3045" s="22">
        <v>450</v>
      </c>
      <c r="B3045" s="362"/>
      <c r="C3045" s="285">
        <v>4902</v>
      </c>
      <c r="D3045" s="301" t="s">
        <v>275</v>
      </c>
      <c r="E3045" s="287">
        <f>F3045+G3045+H3045</f>
        <v>0</v>
      </c>
      <c r="F3045" s="173"/>
      <c r="G3045" s="174"/>
      <c r="H3045" s="1421"/>
      <c r="I3045" s="173"/>
      <c r="J3045" s="174"/>
      <c r="K3045" s="1421"/>
      <c r="L3045" s="287">
        <f>I3045+J3045+K3045</f>
        <v>0</v>
      </c>
      <c r="M3045" s="12" t="str">
        <f t="shared" si="732"/>
        <v/>
      </c>
      <c r="N3045" s="13"/>
    </row>
    <row r="3046" spans="1:14" hidden="1">
      <c r="A3046" s="22">
        <v>495</v>
      </c>
      <c r="B3046" s="365">
        <v>5100</v>
      </c>
      <c r="C3046" s="1854" t="s">
        <v>247</v>
      </c>
      <c r="D3046" s="1855"/>
      <c r="E3046" s="310">
        <f>F3046+G3046+H3046</f>
        <v>0</v>
      </c>
      <c r="F3046" s="1422"/>
      <c r="G3046" s="1423"/>
      <c r="H3046" s="1424"/>
      <c r="I3046" s="1422"/>
      <c r="J3046" s="1423"/>
      <c r="K3046" s="1424"/>
      <c r="L3046" s="310">
        <f>I3046+J3046+K3046</f>
        <v>0</v>
      </c>
      <c r="M3046" s="12" t="str">
        <f t="shared" si="732"/>
        <v/>
      </c>
      <c r="N3046" s="13"/>
    </row>
    <row r="3047" spans="1:14" hidden="1">
      <c r="A3047" s="23">
        <v>500</v>
      </c>
      <c r="B3047" s="365">
        <v>5200</v>
      </c>
      <c r="C3047" s="1854" t="s">
        <v>248</v>
      </c>
      <c r="D3047" s="1855"/>
      <c r="E3047" s="310">
        <f t="shared" ref="E3047:L3047" si="740">SUM(E3048:E3054)</f>
        <v>0</v>
      </c>
      <c r="F3047" s="274">
        <f t="shared" si="740"/>
        <v>0</v>
      </c>
      <c r="G3047" s="275">
        <f t="shared" si="740"/>
        <v>0</v>
      </c>
      <c r="H3047" s="276">
        <f>SUM(H3048:H3054)</f>
        <v>0</v>
      </c>
      <c r="I3047" s="274">
        <f t="shared" si="740"/>
        <v>0</v>
      </c>
      <c r="J3047" s="275">
        <f t="shared" si="740"/>
        <v>0</v>
      </c>
      <c r="K3047" s="276">
        <f t="shared" si="740"/>
        <v>0</v>
      </c>
      <c r="L3047" s="310">
        <f t="shared" si="740"/>
        <v>0</v>
      </c>
      <c r="M3047" s="12" t="str">
        <f t="shared" si="732"/>
        <v/>
      </c>
      <c r="N3047" s="13"/>
    </row>
    <row r="3048" spans="1:14" hidden="1">
      <c r="A3048" s="23">
        <v>505</v>
      </c>
      <c r="B3048" s="366"/>
      <c r="C3048" s="367">
        <v>5201</v>
      </c>
      <c r="D3048" s="368" t="s">
        <v>249</v>
      </c>
      <c r="E3048" s="281">
        <f t="shared" ref="E3048:E3054" si="741">F3048+G3048+H3048</f>
        <v>0</v>
      </c>
      <c r="F3048" s="152"/>
      <c r="G3048" s="153"/>
      <c r="H3048" s="1418"/>
      <c r="I3048" s="152"/>
      <c r="J3048" s="153"/>
      <c r="K3048" s="1418"/>
      <c r="L3048" s="281">
        <f t="shared" ref="L3048:L3054" si="742">I3048+J3048+K3048</f>
        <v>0</v>
      </c>
      <c r="M3048" s="12" t="str">
        <f t="shared" si="732"/>
        <v/>
      </c>
      <c r="N3048" s="13"/>
    </row>
    <row r="3049" spans="1:14" hidden="1">
      <c r="A3049" s="23">
        <v>510</v>
      </c>
      <c r="B3049" s="366"/>
      <c r="C3049" s="369">
        <v>5202</v>
      </c>
      <c r="D3049" s="370" t="s">
        <v>250</v>
      </c>
      <c r="E3049" s="295">
        <f t="shared" si="741"/>
        <v>0</v>
      </c>
      <c r="F3049" s="158"/>
      <c r="G3049" s="159"/>
      <c r="H3049" s="1420"/>
      <c r="I3049" s="158"/>
      <c r="J3049" s="159"/>
      <c r="K3049" s="1420"/>
      <c r="L3049" s="295">
        <f t="shared" si="742"/>
        <v>0</v>
      </c>
      <c r="M3049" s="12" t="str">
        <f t="shared" si="732"/>
        <v/>
      </c>
      <c r="N3049" s="13"/>
    </row>
    <row r="3050" spans="1:14" hidden="1">
      <c r="A3050" s="23">
        <v>515</v>
      </c>
      <c r="B3050" s="366"/>
      <c r="C3050" s="369">
        <v>5203</v>
      </c>
      <c r="D3050" s="370" t="s">
        <v>618</v>
      </c>
      <c r="E3050" s="295">
        <f t="shared" si="741"/>
        <v>0</v>
      </c>
      <c r="F3050" s="158"/>
      <c r="G3050" s="159"/>
      <c r="H3050" s="1420"/>
      <c r="I3050" s="158"/>
      <c r="J3050" s="159"/>
      <c r="K3050" s="1420"/>
      <c r="L3050" s="295">
        <f t="shared" si="742"/>
        <v>0</v>
      </c>
      <c r="M3050" s="12" t="str">
        <f t="shared" si="732"/>
        <v/>
      </c>
      <c r="N3050" s="13"/>
    </row>
    <row r="3051" spans="1:14" hidden="1">
      <c r="A3051" s="23">
        <v>520</v>
      </c>
      <c r="B3051" s="366"/>
      <c r="C3051" s="369">
        <v>5204</v>
      </c>
      <c r="D3051" s="370" t="s">
        <v>619</v>
      </c>
      <c r="E3051" s="295">
        <f t="shared" si="741"/>
        <v>0</v>
      </c>
      <c r="F3051" s="158"/>
      <c r="G3051" s="159"/>
      <c r="H3051" s="1420"/>
      <c r="I3051" s="158"/>
      <c r="J3051" s="159"/>
      <c r="K3051" s="1420"/>
      <c r="L3051" s="295">
        <f t="shared" si="742"/>
        <v>0</v>
      </c>
      <c r="M3051" s="12" t="str">
        <f t="shared" si="732"/>
        <v/>
      </c>
      <c r="N3051" s="13"/>
    </row>
    <row r="3052" spans="1:14" hidden="1">
      <c r="A3052" s="23">
        <v>525</v>
      </c>
      <c r="B3052" s="366"/>
      <c r="C3052" s="369">
        <v>5205</v>
      </c>
      <c r="D3052" s="370" t="s">
        <v>620</v>
      </c>
      <c r="E3052" s="295">
        <f t="shared" si="741"/>
        <v>0</v>
      </c>
      <c r="F3052" s="158"/>
      <c r="G3052" s="159"/>
      <c r="H3052" s="1420"/>
      <c r="I3052" s="158"/>
      <c r="J3052" s="159"/>
      <c r="K3052" s="1420"/>
      <c r="L3052" s="295">
        <f t="shared" si="742"/>
        <v>0</v>
      </c>
      <c r="M3052" s="12" t="str">
        <f t="shared" si="732"/>
        <v/>
      </c>
      <c r="N3052" s="13"/>
    </row>
    <row r="3053" spans="1:14" hidden="1">
      <c r="A3053" s="22">
        <v>635</v>
      </c>
      <c r="B3053" s="366"/>
      <c r="C3053" s="369">
        <v>5206</v>
      </c>
      <c r="D3053" s="370" t="s">
        <v>621</v>
      </c>
      <c r="E3053" s="295">
        <f t="shared" si="741"/>
        <v>0</v>
      </c>
      <c r="F3053" s="158"/>
      <c r="G3053" s="159"/>
      <c r="H3053" s="1420"/>
      <c r="I3053" s="158"/>
      <c r="J3053" s="159"/>
      <c r="K3053" s="1420"/>
      <c r="L3053" s="295">
        <f t="shared" si="742"/>
        <v>0</v>
      </c>
      <c r="M3053" s="12" t="str">
        <f t="shared" si="732"/>
        <v/>
      </c>
      <c r="N3053" s="13"/>
    </row>
    <row r="3054" spans="1:14" hidden="1">
      <c r="A3054" s="23">
        <v>640</v>
      </c>
      <c r="B3054" s="366"/>
      <c r="C3054" s="371">
        <v>5219</v>
      </c>
      <c r="D3054" s="372" t="s">
        <v>622</v>
      </c>
      <c r="E3054" s="287">
        <f t="shared" si="741"/>
        <v>0</v>
      </c>
      <c r="F3054" s="173"/>
      <c r="G3054" s="174"/>
      <c r="H3054" s="1421"/>
      <c r="I3054" s="173"/>
      <c r="J3054" s="174"/>
      <c r="K3054" s="1421"/>
      <c r="L3054" s="287">
        <f t="shared" si="742"/>
        <v>0</v>
      </c>
      <c r="M3054" s="12" t="str">
        <f t="shared" si="732"/>
        <v/>
      </c>
      <c r="N3054" s="13"/>
    </row>
    <row r="3055" spans="1:14" hidden="1">
      <c r="A3055" s="23">
        <v>645</v>
      </c>
      <c r="B3055" s="365">
        <v>5300</v>
      </c>
      <c r="C3055" s="1854" t="s">
        <v>623</v>
      </c>
      <c r="D3055" s="1855"/>
      <c r="E3055" s="310">
        <f t="shared" ref="E3055:L3055" si="743">SUM(E3056:E3057)</f>
        <v>0</v>
      </c>
      <c r="F3055" s="274">
        <f t="shared" si="743"/>
        <v>0</v>
      </c>
      <c r="G3055" s="275">
        <f t="shared" si="743"/>
        <v>0</v>
      </c>
      <c r="H3055" s="276">
        <f>SUM(H3056:H3057)</f>
        <v>0</v>
      </c>
      <c r="I3055" s="274">
        <f t="shared" si="743"/>
        <v>0</v>
      </c>
      <c r="J3055" s="275">
        <f t="shared" si="743"/>
        <v>0</v>
      </c>
      <c r="K3055" s="276">
        <f t="shared" si="743"/>
        <v>0</v>
      </c>
      <c r="L3055" s="310">
        <f t="shared" si="743"/>
        <v>0</v>
      </c>
      <c r="M3055" s="12" t="str">
        <f t="shared" si="732"/>
        <v/>
      </c>
      <c r="N3055" s="13"/>
    </row>
    <row r="3056" spans="1:14" hidden="1">
      <c r="A3056" s="23">
        <v>650</v>
      </c>
      <c r="B3056" s="366"/>
      <c r="C3056" s="367">
        <v>5301</v>
      </c>
      <c r="D3056" s="368" t="s">
        <v>307</v>
      </c>
      <c r="E3056" s="281">
        <f>F3056+G3056+H3056</f>
        <v>0</v>
      </c>
      <c r="F3056" s="152"/>
      <c r="G3056" s="153"/>
      <c r="H3056" s="1418"/>
      <c r="I3056" s="152"/>
      <c r="J3056" s="153"/>
      <c r="K3056" s="1418"/>
      <c r="L3056" s="281">
        <f>I3056+J3056+K3056</f>
        <v>0</v>
      </c>
      <c r="M3056" s="12" t="str">
        <f t="shared" si="732"/>
        <v/>
      </c>
      <c r="N3056" s="13"/>
    </row>
    <row r="3057" spans="1:14" hidden="1">
      <c r="A3057" s="22">
        <v>655</v>
      </c>
      <c r="B3057" s="366"/>
      <c r="C3057" s="371">
        <v>5309</v>
      </c>
      <c r="D3057" s="372" t="s">
        <v>624</v>
      </c>
      <c r="E3057" s="287">
        <f>F3057+G3057+H3057</f>
        <v>0</v>
      </c>
      <c r="F3057" s="173"/>
      <c r="G3057" s="174"/>
      <c r="H3057" s="1421"/>
      <c r="I3057" s="173"/>
      <c r="J3057" s="174"/>
      <c r="K3057" s="1421"/>
      <c r="L3057" s="287">
        <f>I3057+J3057+K3057</f>
        <v>0</v>
      </c>
      <c r="M3057" s="12" t="str">
        <f t="shared" si="732"/>
        <v/>
      </c>
      <c r="N3057" s="13"/>
    </row>
    <row r="3058" spans="1:14" hidden="1">
      <c r="A3058" s="22">
        <v>665</v>
      </c>
      <c r="B3058" s="365">
        <v>5400</v>
      </c>
      <c r="C3058" s="1854" t="s">
        <v>685</v>
      </c>
      <c r="D3058" s="1855"/>
      <c r="E3058" s="310">
        <f>F3058+G3058+H3058</f>
        <v>0</v>
      </c>
      <c r="F3058" s="1422"/>
      <c r="G3058" s="1423"/>
      <c r="H3058" s="1424"/>
      <c r="I3058" s="1422"/>
      <c r="J3058" s="1423"/>
      <c r="K3058" s="1424"/>
      <c r="L3058" s="310">
        <f>I3058+J3058+K3058</f>
        <v>0</v>
      </c>
      <c r="M3058" s="12" t="str">
        <f t="shared" si="732"/>
        <v/>
      </c>
      <c r="N3058" s="13"/>
    </row>
    <row r="3059" spans="1:14" hidden="1">
      <c r="A3059" s="22">
        <v>675</v>
      </c>
      <c r="B3059" s="272">
        <v>5500</v>
      </c>
      <c r="C3059" s="1856" t="s">
        <v>686</v>
      </c>
      <c r="D3059" s="1857"/>
      <c r="E3059" s="310">
        <f t="shared" ref="E3059:L3059" si="744">SUM(E3060:E3063)</f>
        <v>0</v>
      </c>
      <c r="F3059" s="274">
        <f t="shared" si="744"/>
        <v>0</v>
      </c>
      <c r="G3059" s="275">
        <f t="shared" si="744"/>
        <v>0</v>
      </c>
      <c r="H3059" s="276">
        <f>SUM(H3060:H3063)</f>
        <v>0</v>
      </c>
      <c r="I3059" s="274">
        <f t="shared" si="744"/>
        <v>0</v>
      </c>
      <c r="J3059" s="275">
        <f t="shared" si="744"/>
        <v>0</v>
      </c>
      <c r="K3059" s="276">
        <f t="shared" si="744"/>
        <v>0</v>
      </c>
      <c r="L3059" s="310">
        <f t="shared" si="744"/>
        <v>0</v>
      </c>
      <c r="M3059" s="12" t="str">
        <f t="shared" si="732"/>
        <v/>
      </c>
      <c r="N3059" s="13"/>
    </row>
    <row r="3060" spans="1:14" hidden="1">
      <c r="A3060" s="22">
        <v>685</v>
      </c>
      <c r="B3060" s="362"/>
      <c r="C3060" s="279">
        <v>5501</v>
      </c>
      <c r="D3060" s="311" t="s">
        <v>687</v>
      </c>
      <c r="E3060" s="281">
        <f>F3060+G3060+H3060</f>
        <v>0</v>
      </c>
      <c r="F3060" s="152"/>
      <c r="G3060" s="153"/>
      <c r="H3060" s="1418"/>
      <c r="I3060" s="152"/>
      <c r="J3060" s="153"/>
      <c r="K3060" s="1418"/>
      <c r="L3060" s="281">
        <f>I3060+J3060+K3060</f>
        <v>0</v>
      </c>
      <c r="M3060" s="12" t="str">
        <f t="shared" si="732"/>
        <v/>
      </c>
      <c r="N3060" s="13"/>
    </row>
    <row r="3061" spans="1:14" hidden="1">
      <c r="A3061" s="23">
        <v>690</v>
      </c>
      <c r="B3061" s="362"/>
      <c r="C3061" s="293">
        <v>5502</v>
      </c>
      <c r="D3061" s="294" t="s">
        <v>688</v>
      </c>
      <c r="E3061" s="295">
        <f>F3061+G3061+H3061</f>
        <v>0</v>
      </c>
      <c r="F3061" s="158"/>
      <c r="G3061" s="159"/>
      <c r="H3061" s="1420"/>
      <c r="I3061" s="158"/>
      <c r="J3061" s="159"/>
      <c r="K3061" s="1420"/>
      <c r="L3061" s="295">
        <f>I3061+J3061+K3061</f>
        <v>0</v>
      </c>
      <c r="M3061" s="12" t="str">
        <f t="shared" si="732"/>
        <v/>
      </c>
      <c r="N3061" s="13"/>
    </row>
    <row r="3062" spans="1:14" hidden="1">
      <c r="A3062" s="23">
        <v>695</v>
      </c>
      <c r="B3062" s="362"/>
      <c r="C3062" s="293">
        <v>5503</v>
      </c>
      <c r="D3062" s="363" t="s">
        <v>689</v>
      </c>
      <c r="E3062" s="295">
        <f>F3062+G3062+H3062</f>
        <v>0</v>
      </c>
      <c r="F3062" s="158"/>
      <c r="G3062" s="159"/>
      <c r="H3062" s="1420"/>
      <c r="I3062" s="158"/>
      <c r="J3062" s="159"/>
      <c r="K3062" s="1420"/>
      <c r="L3062" s="295">
        <f>I3062+J3062+K3062</f>
        <v>0</v>
      </c>
      <c r="M3062" s="12" t="str">
        <f t="shared" si="732"/>
        <v/>
      </c>
      <c r="N3062" s="13"/>
    </row>
    <row r="3063" spans="1:14" hidden="1">
      <c r="A3063" s="22">
        <v>700</v>
      </c>
      <c r="B3063" s="362"/>
      <c r="C3063" s="285">
        <v>5504</v>
      </c>
      <c r="D3063" s="339" t="s">
        <v>690</v>
      </c>
      <c r="E3063" s="287">
        <f>F3063+G3063+H3063</f>
        <v>0</v>
      </c>
      <c r="F3063" s="173"/>
      <c r="G3063" s="174"/>
      <c r="H3063" s="1421"/>
      <c r="I3063" s="173"/>
      <c r="J3063" s="174"/>
      <c r="K3063" s="1421"/>
      <c r="L3063" s="287">
        <f>I3063+J3063+K3063</f>
        <v>0</v>
      </c>
      <c r="M3063" s="12" t="str">
        <f t="shared" si="732"/>
        <v/>
      </c>
      <c r="N3063" s="13"/>
    </row>
    <row r="3064" spans="1:14" hidden="1">
      <c r="A3064" s="22">
        <v>710</v>
      </c>
      <c r="B3064" s="365">
        <v>5700</v>
      </c>
      <c r="C3064" s="1858" t="s">
        <v>914</v>
      </c>
      <c r="D3064" s="1859"/>
      <c r="E3064" s="310">
        <f>SUM(E3065:E3067)</f>
        <v>0</v>
      </c>
      <c r="F3064" s="1471">
        <v>0</v>
      </c>
      <c r="G3064" s="1471">
        <v>0</v>
      </c>
      <c r="H3064" s="1471">
        <v>0</v>
      </c>
      <c r="I3064" s="1471">
        <v>0</v>
      </c>
      <c r="J3064" s="1471">
        <v>0</v>
      </c>
      <c r="K3064" s="1471">
        <v>0</v>
      </c>
      <c r="L3064" s="310">
        <f>SUM(L3065:L3067)</f>
        <v>0</v>
      </c>
      <c r="M3064" s="12" t="str">
        <f t="shared" si="732"/>
        <v/>
      </c>
      <c r="N3064" s="13"/>
    </row>
    <row r="3065" spans="1:14" hidden="1">
      <c r="A3065" s="23">
        <v>715</v>
      </c>
      <c r="B3065" s="366"/>
      <c r="C3065" s="367">
        <v>5701</v>
      </c>
      <c r="D3065" s="368" t="s">
        <v>691</v>
      </c>
      <c r="E3065" s="281">
        <f>F3065+G3065+H3065</f>
        <v>0</v>
      </c>
      <c r="F3065" s="1472">
        <v>0</v>
      </c>
      <c r="G3065" s="1472">
        <v>0</v>
      </c>
      <c r="H3065" s="1473">
        <v>0</v>
      </c>
      <c r="I3065" s="1771">
        <v>0</v>
      </c>
      <c r="J3065" s="1472">
        <v>0</v>
      </c>
      <c r="K3065" s="1472">
        <v>0</v>
      </c>
      <c r="L3065" s="281">
        <f>I3065+J3065+K3065</f>
        <v>0</v>
      </c>
      <c r="M3065" s="12" t="str">
        <f t="shared" si="732"/>
        <v/>
      </c>
      <c r="N3065" s="13"/>
    </row>
    <row r="3066" spans="1:14" hidden="1">
      <c r="A3066" s="23">
        <v>720</v>
      </c>
      <c r="B3066" s="366"/>
      <c r="C3066" s="373">
        <v>5702</v>
      </c>
      <c r="D3066" s="374" t="s">
        <v>692</v>
      </c>
      <c r="E3066" s="314">
        <f>F3066+G3066+H3066</f>
        <v>0</v>
      </c>
      <c r="F3066" s="1472">
        <v>0</v>
      </c>
      <c r="G3066" s="1472">
        <v>0</v>
      </c>
      <c r="H3066" s="1473">
        <v>0</v>
      </c>
      <c r="I3066" s="1771">
        <v>0</v>
      </c>
      <c r="J3066" s="1472">
        <v>0</v>
      </c>
      <c r="K3066" s="1472">
        <v>0</v>
      </c>
      <c r="L3066" s="314">
        <f>I3066+J3066+K3066</f>
        <v>0</v>
      </c>
      <c r="M3066" s="12" t="str">
        <f t="shared" si="732"/>
        <v/>
      </c>
      <c r="N3066" s="13"/>
    </row>
    <row r="3067" spans="1:14" hidden="1">
      <c r="A3067" s="23">
        <v>725</v>
      </c>
      <c r="B3067" s="292"/>
      <c r="C3067" s="375">
        <v>4071</v>
      </c>
      <c r="D3067" s="376" t="s">
        <v>693</v>
      </c>
      <c r="E3067" s="377">
        <f>F3067+G3067+H3067</f>
        <v>0</v>
      </c>
      <c r="F3067" s="1472">
        <v>0</v>
      </c>
      <c r="G3067" s="1472">
        <v>0</v>
      </c>
      <c r="H3067" s="1473">
        <v>0</v>
      </c>
      <c r="I3067" s="1771">
        <v>0</v>
      </c>
      <c r="J3067" s="1472">
        <v>0</v>
      </c>
      <c r="K3067" s="1472">
        <v>0</v>
      </c>
      <c r="L3067" s="377">
        <f>I3067+J3067+K3067</f>
        <v>0</v>
      </c>
      <c r="M3067" s="12" t="str">
        <f t="shared" si="732"/>
        <v/>
      </c>
      <c r="N3067" s="13"/>
    </row>
    <row r="3068" spans="1:14" hidden="1">
      <c r="A3068" s="23">
        <v>730</v>
      </c>
      <c r="B3068" s="582"/>
      <c r="C3068" s="1860" t="s">
        <v>694</v>
      </c>
      <c r="D3068" s="1861"/>
      <c r="E3068" s="1438"/>
      <c r="F3068" s="1438"/>
      <c r="G3068" s="1438"/>
      <c r="H3068" s="1438"/>
      <c r="I3068" s="1438"/>
      <c r="J3068" s="1438"/>
      <c r="K3068" s="1438"/>
      <c r="L3068" s="1439"/>
      <c r="M3068" s="12" t="str">
        <f t="shared" si="732"/>
        <v/>
      </c>
      <c r="N3068" s="13"/>
    </row>
    <row r="3069" spans="1:14" hidden="1">
      <c r="A3069" s="23">
        <v>735</v>
      </c>
      <c r="B3069" s="381">
        <v>98</v>
      </c>
      <c r="C3069" s="1860" t="s">
        <v>694</v>
      </c>
      <c r="D3069" s="1861"/>
      <c r="E3069" s="382">
        <f>F3069+G3069+H3069</f>
        <v>0</v>
      </c>
      <c r="F3069" s="1429"/>
      <c r="G3069" s="1430"/>
      <c r="H3069" s="1431"/>
      <c r="I3069" s="1461">
        <v>0</v>
      </c>
      <c r="J3069" s="1462">
        <v>0</v>
      </c>
      <c r="K3069" s="1463">
        <v>0</v>
      </c>
      <c r="L3069" s="382">
        <f>I3069+J3069+K3069</f>
        <v>0</v>
      </c>
      <c r="M3069" s="12" t="str">
        <f t="shared" si="732"/>
        <v/>
      </c>
      <c r="N3069" s="13"/>
    </row>
    <row r="3070" spans="1:14" hidden="1">
      <c r="A3070" s="23">
        <v>740</v>
      </c>
      <c r="B3070" s="1433"/>
      <c r="C3070" s="1434"/>
      <c r="D3070" s="1435"/>
      <c r="E3070" s="269"/>
      <c r="F3070" s="269"/>
      <c r="G3070" s="269"/>
      <c r="H3070" s="269"/>
      <c r="I3070" s="269"/>
      <c r="J3070" s="269"/>
      <c r="K3070" s="269"/>
      <c r="L3070" s="270"/>
      <c r="M3070" s="12" t="str">
        <f t="shared" si="732"/>
        <v/>
      </c>
      <c r="N3070" s="13"/>
    </row>
    <row r="3071" spans="1:14" hidden="1">
      <c r="A3071" s="23">
        <v>745</v>
      </c>
      <c r="B3071" s="1436"/>
      <c r="C3071" s="111"/>
      <c r="D3071" s="1437"/>
      <c r="E3071" s="218"/>
      <c r="F3071" s="218"/>
      <c r="G3071" s="218"/>
      <c r="H3071" s="218"/>
      <c r="I3071" s="218"/>
      <c r="J3071" s="218"/>
      <c r="K3071" s="218"/>
      <c r="L3071" s="389"/>
      <c r="M3071" s="12" t="str">
        <f t="shared" si="732"/>
        <v/>
      </c>
      <c r="N3071" s="13"/>
    </row>
    <row r="3072" spans="1:14" hidden="1">
      <c r="A3072" s="22">
        <v>750</v>
      </c>
      <c r="B3072" s="1436"/>
      <c r="C3072" s="111"/>
      <c r="D3072" s="1437"/>
      <c r="E3072" s="218"/>
      <c r="F3072" s="218"/>
      <c r="G3072" s="218"/>
      <c r="H3072" s="218"/>
      <c r="I3072" s="218"/>
      <c r="J3072" s="218"/>
      <c r="K3072" s="218"/>
      <c r="L3072" s="389"/>
      <c r="M3072" s="12" t="str">
        <f t="shared" si="732"/>
        <v/>
      </c>
      <c r="N3072" s="13"/>
    </row>
    <row r="3073" spans="1:14" ht="16.5" hidden="1" thickBot="1">
      <c r="A3073" s="23">
        <v>755</v>
      </c>
      <c r="B3073" s="1464"/>
      <c r="C3073" s="393" t="s">
        <v>741</v>
      </c>
      <c r="D3073" s="1432">
        <f>+B3073</f>
        <v>0</v>
      </c>
      <c r="E3073" s="395">
        <f t="shared" ref="E3073:L3073" si="745">SUM(E2958,E2961,E2967,E2975,E2976,E2994,E2998,E3004,E3007,E3008,E3009,E3010,E3011,E3020,E3026,E3027,E3028,E3029,E3036,E3040,E3041,E3042,E3043,E3046,E3047,E3055,E3058,E3059,E3064)+E3069</f>
        <v>0</v>
      </c>
      <c r="F3073" s="396">
        <f t="shared" si="745"/>
        <v>0</v>
      </c>
      <c r="G3073" s="397">
        <f t="shared" si="745"/>
        <v>0</v>
      </c>
      <c r="H3073" s="398">
        <f t="shared" si="745"/>
        <v>0</v>
      </c>
      <c r="I3073" s="396">
        <f t="shared" si="745"/>
        <v>0</v>
      </c>
      <c r="J3073" s="397">
        <f t="shared" si="745"/>
        <v>0</v>
      </c>
      <c r="K3073" s="398">
        <f t="shared" si="745"/>
        <v>0</v>
      </c>
      <c r="L3073" s="395">
        <f t="shared" si="745"/>
        <v>0</v>
      </c>
      <c r="M3073" s="12" t="str">
        <f>(IF($E3073&lt;&gt;0,$M$2,IF($L3073&lt;&gt;0,$M$2,"")))</f>
        <v/>
      </c>
      <c r="N3073" s="73" t="str">
        <f>LEFT(C2955,1)</f>
        <v>5</v>
      </c>
    </row>
    <row r="3074" spans="1:14" hidden="1">
      <c r="A3074" s="23">
        <v>760</v>
      </c>
      <c r="B3074" s="79" t="s">
        <v>120</v>
      </c>
      <c r="C3074" s="1"/>
      <c r="L3074" s="6"/>
      <c r="M3074" s="7" t="str">
        <f>(IF($E3073&lt;&gt;0,$M$2,IF($L3073&lt;&gt;0,$M$2,"")))</f>
        <v/>
      </c>
    </row>
    <row r="3075" spans="1:14" hidden="1">
      <c r="A3075" s="22">
        <v>765</v>
      </c>
      <c r="B3075" s="1367"/>
      <c r="C3075" s="1367"/>
      <c r="D3075" s="1368"/>
      <c r="E3075" s="1367"/>
      <c r="F3075" s="1367"/>
      <c r="G3075" s="1367"/>
      <c r="H3075" s="1367"/>
      <c r="I3075" s="1367"/>
      <c r="J3075" s="1367"/>
      <c r="K3075" s="1367"/>
      <c r="L3075" s="1369"/>
      <c r="M3075" s="7" t="str">
        <f>(IF($E3073&lt;&gt;0,$M$2,IF($L3073&lt;&gt;0,$M$2,"")))</f>
        <v/>
      </c>
    </row>
    <row r="3076" spans="1:14" ht="18.75" hidden="1">
      <c r="A3076" s="22">
        <v>775</v>
      </c>
      <c r="B3076" s="65"/>
      <c r="C3076" s="65"/>
      <c r="D3076" s="65"/>
      <c r="E3076" s="65"/>
      <c r="F3076" s="65"/>
      <c r="G3076" s="65"/>
      <c r="H3076" s="65"/>
      <c r="I3076" s="65"/>
      <c r="J3076" s="65"/>
      <c r="K3076" s="65"/>
      <c r="L3076" s="77"/>
      <c r="M3076" s="74" t="str">
        <f>(IF(E3071&lt;&gt;0,$G$2,IF(L3071&lt;&gt;0,$G$2,"")))</f>
        <v/>
      </c>
      <c r="N3076" s="65"/>
    </row>
    <row r="3077" spans="1:14" hidden="1">
      <c r="A3077" s="23">
        <v>780</v>
      </c>
      <c r="B3077" s="6"/>
      <c r="C3077" s="6"/>
      <c r="D3077" s="521"/>
      <c r="E3077" s="38"/>
      <c r="F3077" s="38"/>
      <c r="G3077" s="38"/>
      <c r="H3077" s="38"/>
      <c r="I3077" s="38"/>
      <c r="J3077" s="38"/>
      <c r="K3077" s="38"/>
      <c r="L3077" s="38"/>
      <c r="M3077" s="7" t="str">
        <f>(IF($E3210&lt;&gt;0,$M$2,IF($L3210&lt;&gt;0,$M$2,"")))</f>
        <v/>
      </c>
    </row>
    <row r="3078" spans="1:14" hidden="1">
      <c r="A3078" s="23">
        <v>785</v>
      </c>
      <c r="B3078" s="6"/>
      <c r="C3078" s="1365"/>
      <c r="D3078" s="1366"/>
      <c r="E3078" s="38"/>
      <c r="F3078" s="38"/>
      <c r="G3078" s="38"/>
      <c r="H3078" s="38"/>
      <c r="I3078" s="38"/>
      <c r="J3078" s="38"/>
      <c r="K3078" s="38"/>
      <c r="L3078" s="38"/>
      <c r="M3078" s="7" t="str">
        <f>(IF($E3210&lt;&gt;0,$M$2,IF($L3210&lt;&gt;0,$M$2,"")))</f>
        <v/>
      </c>
    </row>
    <row r="3079" spans="1:14" hidden="1">
      <c r="A3079" s="23">
        <v>790</v>
      </c>
      <c r="B3079" s="1870" t="str">
        <f>$B$7</f>
        <v>ОТЧЕТНИ ДАННИ ПО ЕБК ЗА ИЗПЪЛНЕНИЕТО НА БЮДЖЕТА</v>
      </c>
      <c r="C3079" s="1871"/>
      <c r="D3079" s="1871"/>
      <c r="E3079" s="242"/>
      <c r="F3079" s="242"/>
      <c r="G3079" s="237"/>
      <c r="H3079" s="237"/>
      <c r="I3079" s="237"/>
      <c r="J3079" s="237"/>
      <c r="K3079" s="237"/>
      <c r="L3079" s="237"/>
      <c r="M3079" s="7" t="str">
        <f>(IF($E3210&lt;&gt;0,$M$2,IF($L3210&lt;&gt;0,$M$2,"")))</f>
        <v/>
      </c>
    </row>
    <row r="3080" spans="1:14" hidden="1">
      <c r="A3080" s="23">
        <v>795</v>
      </c>
      <c r="B3080" s="228"/>
      <c r="C3080" s="391"/>
      <c r="D3080" s="400"/>
      <c r="E3080" s="406" t="s">
        <v>464</v>
      </c>
      <c r="F3080" s="406" t="s">
        <v>835</v>
      </c>
      <c r="G3080" s="237"/>
      <c r="H3080" s="1362" t="s">
        <v>1251</v>
      </c>
      <c r="I3080" s="1363"/>
      <c r="J3080" s="1364"/>
      <c r="K3080" s="237"/>
      <c r="L3080" s="237"/>
      <c r="M3080" s="7" t="str">
        <f>(IF($E3210&lt;&gt;0,$M$2,IF($L3210&lt;&gt;0,$M$2,"")))</f>
        <v/>
      </c>
    </row>
    <row r="3081" spans="1:14" ht="18.75" hidden="1">
      <c r="A3081" s="22">
        <v>805</v>
      </c>
      <c r="B3081" s="1872" t="str">
        <f>$B$9</f>
        <v>ДГ ЩАСТЛИВО ДЕТСТВО</v>
      </c>
      <c r="C3081" s="1873"/>
      <c r="D3081" s="1874"/>
      <c r="E3081" s="115">
        <f>$E$9</f>
        <v>43831</v>
      </c>
      <c r="F3081" s="226" t="str">
        <f>$F$9</f>
        <v>30.06.2020</v>
      </c>
      <c r="G3081" s="237"/>
      <c r="H3081" s="237"/>
      <c r="I3081" s="237"/>
      <c r="J3081" s="237"/>
      <c r="K3081" s="237"/>
      <c r="L3081" s="237"/>
      <c r="M3081" s="7" t="str">
        <f>(IF($E3210&lt;&gt;0,$M$2,IF($L3210&lt;&gt;0,$M$2,"")))</f>
        <v/>
      </c>
    </row>
    <row r="3082" spans="1:14" hidden="1">
      <c r="A3082" s="23">
        <v>810</v>
      </c>
      <c r="B3082" s="227" t="str">
        <f>$B$10</f>
        <v>(наименование на разпоредителя с бюджет)</v>
      </c>
      <c r="C3082" s="228"/>
      <c r="D3082" s="229"/>
      <c r="E3082" s="237"/>
      <c r="F3082" s="237"/>
      <c r="G3082" s="237"/>
      <c r="H3082" s="237"/>
      <c r="I3082" s="237"/>
      <c r="J3082" s="237"/>
      <c r="K3082" s="237"/>
      <c r="L3082" s="237"/>
      <c r="M3082" s="7" t="str">
        <f>(IF($E3210&lt;&gt;0,$M$2,IF($L3210&lt;&gt;0,$M$2,"")))</f>
        <v/>
      </c>
    </row>
    <row r="3083" spans="1:14" hidden="1">
      <c r="A3083" s="23">
        <v>815</v>
      </c>
      <c r="B3083" s="227"/>
      <c r="C3083" s="228"/>
      <c r="D3083" s="229"/>
      <c r="E3083" s="237"/>
      <c r="F3083" s="237"/>
      <c r="G3083" s="237"/>
      <c r="H3083" s="237"/>
      <c r="I3083" s="237"/>
      <c r="J3083" s="237"/>
      <c r="K3083" s="237"/>
      <c r="L3083" s="237"/>
      <c r="M3083" s="7" t="str">
        <f>(IF($E3210&lt;&gt;0,$M$2,IF($L3210&lt;&gt;0,$M$2,"")))</f>
        <v/>
      </c>
    </row>
    <row r="3084" spans="1:14" ht="19.5" hidden="1">
      <c r="A3084" s="28">
        <v>525</v>
      </c>
      <c r="B3084" s="1875" t="str">
        <f>$B$12</f>
        <v>Раковски</v>
      </c>
      <c r="C3084" s="1876"/>
      <c r="D3084" s="1877"/>
      <c r="E3084" s="410" t="s">
        <v>890</v>
      </c>
      <c r="F3084" s="1360" t="str">
        <f>$F$12</f>
        <v>6611</v>
      </c>
      <c r="G3084" s="237"/>
      <c r="H3084" s="237"/>
      <c r="I3084" s="237"/>
      <c r="J3084" s="237"/>
      <c r="K3084" s="237"/>
      <c r="L3084" s="237"/>
      <c r="M3084" s="7" t="str">
        <f>(IF($E3210&lt;&gt;0,$M$2,IF($L3210&lt;&gt;0,$M$2,"")))</f>
        <v/>
      </c>
    </row>
    <row r="3085" spans="1:14" hidden="1">
      <c r="A3085" s="22">
        <v>820</v>
      </c>
      <c r="B3085" s="233" t="str">
        <f>$B$13</f>
        <v>(наименование на първостепенния разпоредител с бюджет)</v>
      </c>
      <c r="C3085" s="228"/>
      <c r="D3085" s="229"/>
      <c r="E3085" s="1361"/>
      <c r="F3085" s="242"/>
      <c r="G3085" s="237"/>
      <c r="H3085" s="237"/>
      <c r="I3085" s="237"/>
      <c r="J3085" s="237"/>
      <c r="K3085" s="237"/>
      <c r="L3085" s="237"/>
      <c r="M3085" s="7" t="str">
        <f>(IF($E3210&lt;&gt;0,$M$2,IF($L3210&lt;&gt;0,$M$2,"")))</f>
        <v/>
      </c>
    </row>
    <row r="3086" spans="1:14" ht="19.5" hidden="1">
      <c r="A3086" s="23">
        <v>821</v>
      </c>
      <c r="B3086" s="236"/>
      <c r="C3086" s="237"/>
      <c r="D3086" s="124" t="s">
        <v>891</v>
      </c>
      <c r="E3086" s="238">
        <f>$E$15</f>
        <v>0</v>
      </c>
      <c r="F3086" s="414" t="str">
        <f>$F$15</f>
        <v>БЮДЖЕТ</v>
      </c>
      <c r="G3086" s="218"/>
      <c r="H3086" s="218"/>
      <c r="I3086" s="218"/>
      <c r="J3086" s="218"/>
      <c r="K3086" s="218"/>
      <c r="L3086" s="218"/>
      <c r="M3086" s="7" t="str">
        <f>(IF($E3210&lt;&gt;0,$M$2,IF($L3210&lt;&gt;0,$M$2,"")))</f>
        <v/>
      </c>
    </row>
    <row r="3087" spans="1:14" hidden="1">
      <c r="A3087" s="23">
        <v>822</v>
      </c>
      <c r="B3087" s="228"/>
      <c r="C3087" s="391"/>
      <c r="D3087" s="400"/>
      <c r="E3087" s="237"/>
      <c r="F3087" s="409"/>
      <c r="G3087" s="409"/>
      <c r="H3087" s="409"/>
      <c r="I3087" s="409"/>
      <c r="J3087" s="409"/>
      <c r="K3087" s="409"/>
      <c r="L3087" s="1377" t="s">
        <v>465</v>
      </c>
      <c r="M3087" s="7" t="str">
        <f>(IF($E3210&lt;&gt;0,$M$2,IF($L3210&lt;&gt;0,$M$2,"")))</f>
        <v/>
      </c>
    </row>
    <row r="3088" spans="1:14" ht="24.95" hidden="1" customHeight="1">
      <c r="A3088" s="23">
        <v>823</v>
      </c>
      <c r="B3088" s="247"/>
      <c r="C3088" s="248"/>
      <c r="D3088" s="249" t="s">
        <v>712</v>
      </c>
      <c r="E3088" s="1878" t="s">
        <v>2108</v>
      </c>
      <c r="F3088" s="1879"/>
      <c r="G3088" s="1879"/>
      <c r="H3088" s="1880"/>
      <c r="I3088" s="1881" t="s">
        <v>2109</v>
      </c>
      <c r="J3088" s="1882"/>
      <c r="K3088" s="1882"/>
      <c r="L3088" s="1883"/>
      <c r="M3088" s="7" t="str">
        <f>(IF($E3210&lt;&gt;0,$M$2,IF($L3210&lt;&gt;0,$M$2,"")))</f>
        <v/>
      </c>
    </row>
    <row r="3089" spans="1:14" ht="54.95" hidden="1" customHeight="1" thickBot="1">
      <c r="A3089" s="23">
        <v>825</v>
      </c>
      <c r="B3089" s="250" t="s">
        <v>62</v>
      </c>
      <c r="C3089" s="251" t="s">
        <v>466</v>
      </c>
      <c r="D3089" s="252" t="s">
        <v>713</v>
      </c>
      <c r="E3089" s="1403" t="str">
        <f>$E$20</f>
        <v>Уточнен план                Общо</v>
      </c>
      <c r="F3089" s="1407" t="str">
        <f>$F$20</f>
        <v>държавни дейности</v>
      </c>
      <c r="G3089" s="1408" t="str">
        <f>$G$20</f>
        <v>местни дейности</v>
      </c>
      <c r="H3089" s="1409" t="str">
        <f>$H$20</f>
        <v>дофинансиране</v>
      </c>
      <c r="I3089" s="253" t="str">
        <f>$I$20</f>
        <v>държавни дейности -ОТЧЕТ</v>
      </c>
      <c r="J3089" s="254" t="str">
        <f>$J$20</f>
        <v>местни дейности - ОТЧЕТ</v>
      </c>
      <c r="K3089" s="255" t="str">
        <f>$K$20</f>
        <v>дофинансиране - ОТЧЕТ</v>
      </c>
      <c r="L3089" s="1735" t="str">
        <f>$L$20</f>
        <v>ОТЧЕТ                                    ОБЩО</v>
      </c>
      <c r="M3089" s="7" t="str">
        <f>(IF($E3210&lt;&gt;0,$M$2,IF($L3210&lt;&gt;0,$M$2,"")))</f>
        <v/>
      </c>
    </row>
    <row r="3090" spans="1:14" ht="18.75" hidden="1">
      <c r="A3090" s="23"/>
      <c r="B3090" s="258"/>
      <c r="C3090" s="259"/>
      <c r="D3090" s="260" t="s">
        <v>743</v>
      </c>
      <c r="E3090" s="1455" t="str">
        <f>$E$21</f>
        <v>(1)</v>
      </c>
      <c r="F3090" s="143" t="str">
        <f>$F$21</f>
        <v>(2)</v>
      </c>
      <c r="G3090" s="144" t="str">
        <f>$G$21</f>
        <v>(3)</v>
      </c>
      <c r="H3090" s="145" t="str">
        <f>$H$21</f>
        <v>(4)</v>
      </c>
      <c r="I3090" s="261" t="str">
        <f>$I$21</f>
        <v>(5)</v>
      </c>
      <c r="J3090" s="262" t="str">
        <f>$J$21</f>
        <v>(6)</v>
      </c>
      <c r="K3090" s="263" t="str">
        <f>$K$21</f>
        <v>(7)</v>
      </c>
      <c r="L3090" s="264" t="str">
        <f>$L$21</f>
        <v>(8)</v>
      </c>
      <c r="M3090" s="7" t="str">
        <f>(IF($E3210&lt;&gt;0,$M$2,IF($L3210&lt;&gt;0,$M$2,"")))</f>
        <v/>
      </c>
    </row>
    <row r="3091" spans="1:14" hidden="1">
      <c r="A3091" s="23"/>
      <c r="B3091" s="1451"/>
      <c r="C3091" s="1598" t="e">
        <f>VLOOKUP(D3091,OP_LIST2,2,FALSE)</f>
        <v>#N/A</v>
      </c>
      <c r="D3091" s="1458"/>
      <c r="E3091" s="389"/>
      <c r="F3091" s="1441"/>
      <c r="G3091" s="1442"/>
      <c r="H3091" s="1443"/>
      <c r="I3091" s="1441"/>
      <c r="J3091" s="1442"/>
      <c r="K3091" s="1443"/>
      <c r="L3091" s="1440"/>
      <c r="M3091" s="7" t="str">
        <f>(IF($E3210&lt;&gt;0,$M$2,IF($L3210&lt;&gt;0,$M$2,"")))</f>
        <v/>
      </c>
    </row>
    <row r="3092" spans="1:14" hidden="1">
      <c r="A3092" s="23"/>
      <c r="B3092" s="1454"/>
      <c r="C3092" s="1459">
        <f>VLOOKUP(D3093,EBK_DEIN2,2,FALSE)</f>
        <v>5525</v>
      </c>
      <c r="D3092" s="1458" t="s">
        <v>792</v>
      </c>
      <c r="E3092" s="389"/>
      <c r="F3092" s="1444"/>
      <c r="G3092" s="1445"/>
      <c r="H3092" s="1446"/>
      <c r="I3092" s="1444"/>
      <c r="J3092" s="1445"/>
      <c r="K3092" s="1446"/>
      <c r="L3092" s="1440"/>
      <c r="M3092" s="7" t="str">
        <f>(IF($E3210&lt;&gt;0,$M$2,IF($L3210&lt;&gt;0,$M$2,"")))</f>
        <v/>
      </c>
    </row>
    <row r="3093" spans="1:14" hidden="1">
      <c r="A3093" s="23"/>
      <c r="B3093" s="1450"/>
      <c r="C3093" s="1587">
        <f>+C3092</f>
        <v>5525</v>
      </c>
      <c r="D3093" s="1452" t="s">
        <v>557</v>
      </c>
      <c r="E3093" s="389"/>
      <c r="F3093" s="1444"/>
      <c r="G3093" s="1445"/>
      <c r="H3093" s="1446"/>
      <c r="I3093" s="1444"/>
      <c r="J3093" s="1445"/>
      <c r="K3093" s="1446"/>
      <c r="L3093" s="1440"/>
      <c r="M3093" s="7" t="str">
        <f>(IF($E3210&lt;&gt;0,$M$2,IF($L3210&lt;&gt;0,$M$2,"")))</f>
        <v/>
      </c>
    </row>
    <row r="3094" spans="1:14" hidden="1">
      <c r="A3094" s="23"/>
      <c r="B3094" s="1456"/>
      <c r="C3094" s="1453"/>
      <c r="D3094" s="1457" t="s">
        <v>714</v>
      </c>
      <c r="E3094" s="389"/>
      <c r="F3094" s="1447"/>
      <c r="G3094" s="1448"/>
      <c r="H3094" s="1449"/>
      <c r="I3094" s="1447"/>
      <c r="J3094" s="1448"/>
      <c r="K3094" s="1449"/>
      <c r="L3094" s="1440"/>
      <c r="M3094" s="7" t="str">
        <f>(IF($E3210&lt;&gt;0,$M$2,IF($L3210&lt;&gt;0,$M$2,"")))</f>
        <v/>
      </c>
    </row>
    <row r="3095" spans="1:14" hidden="1">
      <c r="A3095" s="23"/>
      <c r="B3095" s="272">
        <v>100</v>
      </c>
      <c r="C3095" s="1884" t="s">
        <v>744</v>
      </c>
      <c r="D3095" s="1885"/>
      <c r="E3095" s="273">
        <f t="shared" ref="E3095:L3095" si="746">SUM(E3096:E3097)</f>
        <v>0</v>
      </c>
      <c r="F3095" s="274">
        <f t="shared" si="746"/>
        <v>0</v>
      </c>
      <c r="G3095" s="275">
        <f t="shared" si="746"/>
        <v>0</v>
      </c>
      <c r="H3095" s="276">
        <f>SUM(H3096:H3097)</f>
        <v>0</v>
      </c>
      <c r="I3095" s="274">
        <f t="shared" si="746"/>
        <v>0</v>
      </c>
      <c r="J3095" s="275">
        <f t="shared" si="746"/>
        <v>0</v>
      </c>
      <c r="K3095" s="276">
        <f t="shared" si="746"/>
        <v>0</v>
      </c>
      <c r="L3095" s="273">
        <f t="shared" si="746"/>
        <v>0</v>
      </c>
      <c r="M3095" s="12" t="str">
        <f>(IF($E3095&lt;&gt;0,$M$2,IF($L3095&lt;&gt;0,$M$2,"")))</f>
        <v/>
      </c>
      <c r="N3095" s="13"/>
    </row>
    <row r="3096" spans="1:14" hidden="1">
      <c r="A3096" s="23"/>
      <c r="B3096" s="278"/>
      <c r="C3096" s="279">
        <v>101</v>
      </c>
      <c r="D3096" s="280" t="s">
        <v>745</v>
      </c>
      <c r="E3096" s="281">
        <f>F3096+G3096+H3096</f>
        <v>0</v>
      </c>
      <c r="F3096" s="152"/>
      <c r="G3096" s="153"/>
      <c r="H3096" s="1418"/>
      <c r="I3096" s="152"/>
      <c r="J3096" s="153"/>
      <c r="K3096" s="1418"/>
      <c r="L3096" s="281">
        <f>I3096+J3096+K3096</f>
        <v>0</v>
      </c>
      <c r="M3096" s="12" t="str">
        <f t="shared" ref="M3096:M3162" si="747">(IF($E3096&lt;&gt;0,$M$2,IF($L3096&lt;&gt;0,$M$2,"")))</f>
        <v/>
      </c>
      <c r="N3096" s="13"/>
    </row>
    <row r="3097" spans="1:14" hidden="1">
      <c r="A3097" s="10"/>
      <c r="B3097" s="278"/>
      <c r="C3097" s="285">
        <v>102</v>
      </c>
      <c r="D3097" s="286" t="s">
        <v>746</v>
      </c>
      <c r="E3097" s="287">
        <f>F3097+G3097+H3097</f>
        <v>0</v>
      </c>
      <c r="F3097" s="173"/>
      <c r="G3097" s="174"/>
      <c r="H3097" s="1421"/>
      <c r="I3097" s="173"/>
      <c r="J3097" s="174"/>
      <c r="K3097" s="1421"/>
      <c r="L3097" s="287">
        <f>I3097+J3097+K3097</f>
        <v>0</v>
      </c>
      <c r="M3097" s="12" t="str">
        <f t="shared" si="747"/>
        <v/>
      </c>
      <c r="N3097" s="13"/>
    </row>
    <row r="3098" spans="1:14" hidden="1">
      <c r="A3098" s="10"/>
      <c r="B3098" s="272">
        <v>200</v>
      </c>
      <c r="C3098" s="1864" t="s">
        <v>747</v>
      </c>
      <c r="D3098" s="1865"/>
      <c r="E3098" s="273">
        <f t="shared" ref="E3098:L3098" si="748">SUM(E3099:E3103)</f>
        <v>0</v>
      </c>
      <c r="F3098" s="274">
        <f t="shared" si="748"/>
        <v>0</v>
      </c>
      <c r="G3098" s="275">
        <f t="shared" si="748"/>
        <v>0</v>
      </c>
      <c r="H3098" s="276">
        <f>SUM(H3099:H3103)</f>
        <v>0</v>
      </c>
      <c r="I3098" s="274">
        <f t="shared" si="748"/>
        <v>0</v>
      </c>
      <c r="J3098" s="275">
        <f t="shared" si="748"/>
        <v>0</v>
      </c>
      <c r="K3098" s="276">
        <f t="shared" si="748"/>
        <v>0</v>
      </c>
      <c r="L3098" s="273">
        <f t="shared" si="748"/>
        <v>0</v>
      </c>
      <c r="M3098" s="12" t="str">
        <f t="shared" si="747"/>
        <v/>
      </c>
      <c r="N3098" s="13"/>
    </row>
    <row r="3099" spans="1:14" hidden="1">
      <c r="A3099" s="10"/>
      <c r="B3099" s="291"/>
      <c r="C3099" s="279">
        <v>201</v>
      </c>
      <c r="D3099" s="280" t="s">
        <v>748</v>
      </c>
      <c r="E3099" s="281">
        <f>F3099+G3099+H3099</f>
        <v>0</v>
      </c>
      <c r="F3099" s="152"/>
      <c r="G3099" s="153"/>
      <c r="H3099" s="1418"/>
      <c r="I3099" s="152"/>
      <c r="J3099" s="153"/>
      <c r="K3099" s="1418"/>
      <c r="L3099" s="281">
        <f>I3099+J3099+K3099</f>
        <v>0</v>
      </c>
      <c r="M3099" s="12" t="str">
        <f t="shared" si="747"/>
        <v/>
      </c>
      <c r="N3099" s="13"/>
    </row>
    <row r="3100" spans="1:14" hidden="1">
      <c r="A3100" s="10"/>
      <c r="B3100" s="292"/>
      <c r="C3100" s="293">
        <v>202</v>
      </c>
      <c r="D3100" s="294" t="s">
        <v>749</v>
      </c>
      <c r="E3100" s="295">
        <f>F3100+G3100+H3100</f>
        <v>0</v>
      </c>
      <c r="F3100" s="158"/>
      <c r="G3100" s="159"/>
      <c r="H3100" s="1420"/>
      <c r="I3100" s="158"/>
      <c r="J3100" s="159"/>
      <c r="K3100" s="1420"/>
      <c r="L3100" s="295">
        <f>I3100+J3100+K3100</f>
        <v>0</v>
      </c>
      <c r="M3100" s="12" t="str">
        <f t="shared" si="747"/>
        <v/>
      </c>
      <c r="N3100" s="13"/>
    </row>
    <row r="3101" spans="1:14" ht="31.5" hidden="1">
      <c r="A3101" s="10"/>
      <c r="B3101" s="299"/>
      <c r="C3101" s="293">
        <v>205</v>
      </c>
      <c r="D3101" s="294" t="s">
        <v>595</v>
      </c>
      <c r="E3101" s="295">
        <f>F3101+G3101+H3101</f>
        <v>0</v>
      </c>
      <c r="F3101" s="158"/>
      <c r="G3101" s="159"/>
      <c r="H3101" s="1420"/>
      <c r="I3101" s="158"/>
      <c r="J3101" s="159"/>
      <c r="K3101" s="1420"/>
      <c r="L3101" s="295">
        <f>I3101+J3101+K3101</f>
        <v>0</v>
      </c>
      <c r="M3101" s="12" t="str">
        <f t="shared" si="747"/>
        <v/>
      </c>
      <c r="N3101" s="13"/>
    </row>
    <row r="3102" spans="1:14" hidden="1">
      <c r="A3102" s="10"/>
      <c r="B3102" s="299"/>
      <c r="C3102" s="293">
        <v>208</v>
      </c>
      <c r="D3102" s="300" t="s">
        <v>596</v>
      </c>
      <c r="E3102" s="295">
        <f>F3102+G3102+H3102</f>
        <v>0</v>
      </c>
      <c r="F3102" s="158"/>
      <c r="G3102" s="159"/>
      <c r="H3102" s="1420"/>
      <c r="I3102" s="158"/>
      <c r="J3102" s="159"/>
      <c r="K3102" s="1420"/>
      <c r="L3102" s="295">
        <f>I3102+J3102+K3102</f>
        <v>0</v>
      </c>
      <c r="M3102" s="12" t="str">
        <f t="shared" si="747"/>
        <v/>
      </c>
      <c r="N3102" s="13"/>
    </row>
    <row r="3103" spans="1:14" hidden="1">
      <c r="A3103" s="10"/>
      <c r="B3103" s="291"/>
      <c r="C3103" s="285">
        <v>209</v>
      </c>
      <c r="D3103" s="301" t="s">
        <v>597</v>
      </c>
      <c r="E3103" s="287">
        <f>F3103+G3103+H3103</f>
        <v>0</v>
      </c>
      <c r="F3103" s="173"/>
      <c r="G3103" s="174"/>
      <c r="H3103" s="1421"/>
      <c r="I3103" s="173"/>
      <c r="J3103" s="174"/>
      <c r="K3103" s="1421"/>
      <c r="L3103" s="287">
        <f>I3103+J3103+K3103</f>
        <v>0</v>
      </c>
      <c r="M3103" s="12" t="str">
        <f t="shared" si="747"/>
        <v/>
      </c>
      <c r="N3103" s="13"/>
    </row>
    <row r="3104" spans="1:14" hidden="1">
      <c r="A3104" s="10"/>
      <c r="B3104" s="272">
        <v>500</v>
      </c>
      <c r="C3104" s="1866" t="s">
        <v>193</v>
      </c>
      <c r="D3104" s="1867"/>
      <c r="E3104" s="273">
        <f t="shared" ref="E3104:L3104" si="749">SUM(E3105:E3111)</f>
        <v>0</v>
      </c>
      <c r="F3104" s="274">
        <f t="shared" si="749"/>
        <v>0</v>
      </c>
      <c r="G3104" s="275">
        <f t="shared" si="749"/>
        <v>0</v>
      </c>
      <c r="H3104" s="276">
        <f>SUM(H3105:H3111)</f>
        <v>0</v>
      </c>
      <c r="I3104" s="274">
        <f t="shared" si="749"/>
        <v>0</v>
      </c>
      <c r="J3104" s="275">
        <f t="shared" si="749"/>
        <v>0</v>
      </c>
      <c r="K3104" s="276">
        <f t="shared" si="749"/>
        <v>0</v>
      </c>
      <c r="L3104" s="273">
        <f t="shared" si="749"/>
        <v>0</v>
      </c>
      <c r="M3104" s="12" t="str">
        <f t="shared" si="747"/>
        <v/>
      </c>
      <c r="N3104" s="13"/>
    </row>
    <row r="3105" spans="1:14" ht="18" hidden="1" customHeight="1">
      <c r="A3105" s="10"/>
      <c r="B3105" s="291"/>
      <c r="C3105" s="302">
        <v>551</v>
      </c>
      <c r="D3105" s="303" t="s">
        <v>194</v>
      </c>
      <c r="E3105" s="281">
        <f t="shared" ref="E3105:E3112" si="750">F3105+G3105+H3105</f>
        <v>0</v>
      </c>
      <c r="F3105" s="152"/>
      <c r="G3105" s="153"/>
      <c r="H3105" s="1418"/>
      <c r="I3105" s="152"/>
      <c r="J3105" s="153"/>
      <c r="K3105" s="1418"/>
      <c r="L3105" s="281">
        <f t="shared" ref="L3105:L3112" si="751">I3105+J3105+K3105</f>
        <v>0</v>
      </c>
      <c r="M3105" s="12" t="str">
        <f t="shared" si="747"/>
        <v/>
      </c>
      <c r="N3105" s="13"/>
    </row>
    <row r="3106" spans="1:14" hidden="1">
      <c r="A3106" s="10"/>
      <c r="B3106" s="291"/>
      <c r="C3106" s="304">
        <v>552</v>
      </c>
      <c r="D3106" s="305" t="s">
        <v>909</v>
      </c>
      <c r="E3106" s="295">
        <f t="shared" si="750"/>
        <v>0</v>
      </c>
      <c r="F3106" s="158"/>
      <c r="G3106" s="159"/>
      <c r="H3106" s="1420"/>
      <c r="I3106" s="158"/>
      <c r="J3106" s="159"/>
      <c r="K3106" s="1420"/>
      <c r="L3106" s="295">
        <f t="shared" si="751"/>
        <v>0</v>
      </c>
      <c r="M3106" s="12" t="str">
        <f t="shared" si="747"/>
        <v/>
      </c>
      <c r="N3106" s="13"/>
    </row>
    <row r="3107" spans="1:14" hidden="1">
      <c r="A3107" s="10"/>
      <c r="B3107" s="306"/>
      <c r="C3107" s="304">
        <v>558</v>
      </c>
      <c r="D3107" s="307" t="s">
        <v>871</v>
      </c>
      <c r="E3107" s="295">
        <f>F3107+G3107+H3107</f>
        <v>0</v>
      </c>
      <c r="F3107" s="488">
        <v>0</v>
      </c>
      <c r="G3107" s="489">
        <v>0</v>
      </c>
      <c r="H3107" s="160">
        <v>0</v>
      </c>
      <c r="I3107" s="488">
        <v>0</v>
      </c>
      <c r="J3107" s="489">
        <v>0</v>
      </c>
      <c r="K3107" s="160">
        <v>0</v>
      </c>
      <c r="L3107" s="295">
        <f>I3107+J3107+K3107</f>
        <v>0</v>
      </c>
      <c r="M3107" s="12" t="str">
        <f t="shared" si="747"/>
        <v/>
      </c>
      <c r="N3107" s="13"/>
    </row>
    <row r="3108" spans="1:14" hidden="1">
      <c r="A3108" s="10"/>
      <c r="B3108" s="306"/>
      <c r="C3108" s="304">
        <v>560</v>
      </c>
      <c r="D3108" s="307" t="s">
        <v>195</v>
      </c>
      <c r="E3108" s="295">
        <f t="shared" si="750"/>
        <v>0</v>
      </c>
      <c r="F3108" s="158"/>
      <c r="G3108" s="159"/>
      <c r="H3108" s="1420"/>
      <c r="I3108" s="158"/>
      <c r="J3108" s="159"/>
      <c r="K3108" s="1420"/>
      <c r="L3108" s="295">
        <f t="shared" si="751"/>
        <v>0</v>
      </c>
      <c r="M3108" s="12" t="str">
        <f t="shared" si="747"/>
        <v/>
      </c>
      <c r="N3108" s="13"/>
    </row>
    <row r="3109" spans="1:14" hidden="1">
      <c r="A3109" s="10"/>
      <c r="B3109" s="306"/>
      <c r="C3109" s="304">
        <v>580</v>
      </c>
      <c r="D3109" s="305" t="s">
        <v>196</v>
      </c>
      <c r="E3109" s="295">
        <f t="shared" si="750"/>
        <v>0</v>
      </c>
      <c r="F3109" s="158"/>
      <c r="G3109" s="159"/>
      <c r="H3109" s="1420"/>
      <c r="I3109" s="158"/>
      <c r="J3109" s="159"/>
      <c r="K3109" s="1420"/>
      <c r="L3109" s="295">
        <f t="shared" si="751"/>
        <v>0</v>
      </c>
      <c r="M3109" s="12" t="str">
        <f t="shared" si="747"/>
        <v/>
      </c>
      <c r="N3109" s="13"/>
    </row>
    <row r="3110" spans="1:14" hidden="1">
      <c r="A3110" s="10"/>
      <c r="B3110" s="291"/>
      <c r="C3110" s="304">
        <v>588</v>
      </c>
      <c r="D3110" s="305" t="s">
        <v>873</v>
      </c>
      <c r="E3110" s="295">
        <f>F3110+G3110+H3110</f>
        <v>0</v>
      </c>
      <c r="F3110" s="488">
        <v>0</v>
      </c>
      <c r="G3110" s="489">
        <v>0</v>
      </c>
      <c r="H3110" s="160">
        <v>0</v>
      </c>
      <c r="I3110" s="488">
        <v>0</v>
      </c>
      <c r="J3110" s="489">
        <v>0</v>
      </c>
      <c r="K3110" s="160">
        <v>0</v>
      </c>
      <c r="L3110" s="295">
        <f>I3110+J3110+K3110</f>
        <v>0</v>
      </c>
      <c r="M3110" s="12" t="str">
        <f t="shared" si="747"/>
        <v/>
      </c>
      <c r="N3110" s="13"/>
    </row>
    <row r="3111" spans="1:14" ht="31.5" hidden="1">
      <c r="A3111" s="10"/>
      <c r="B3111" s="291"/>
      <c r="C3111" s="308">
        <v>590</v>
      </c>
      <c r="D3111" s="309" t="s">
        <v>197</v>
      </c>
      <c r="E3111" s="287">
        <f t="shared" si="750"/>
        <v>0</v>
      </c>
      <c r="F3111" s="173"/>
      <c r="G3111" s="174"/>
      <c r="H3111" s="1421"/>
      <c r="I3111" s="173"/>
      <c r="J3111" s="174"/>
      <c r="K3111" s="1421"/>
      <c r="L3111" s="287">
        <f t="shared" si="751"/>
        <v>0</v>
      </c>
      <c r="M3111" s="12" t="str">
        <f t="shared" si="747"/>
        <v/>
      </c>
      <c r="N3111" s="13"/>
    </row>
    <row r="3112" spans="1:14" hidden="1">
      <c r="A3112" s="22">
        <v>5</v>
      </c>
      <c r="B3112" s="272">
        <v>800</v>
      </c>
      <c r="C3112" s="1868" t="s">
        <v>198</v>
      </c>
      <c r="D3112" s="1869"/>
      <c r="E3112" s="310">
        <f t="shared" si="750"/>
        <v>0</v>
      </c>
      <c r="F3112" s="1422"/>
      <c r="G3112" s="1423"/>
      <c r="H3112" s="1424"/>
      <c r="I3112" s="1422"/>
      <c r="J3112" s="1423"/>
      <c r="K3112" s="1424"/>
      <c r="L3112" s="310">
        <f t="shared" si="751"/>
        <v>0</v>
      </c>
      <c r="M3112" s="12" t="str">
        <f t="shared" si="747"/>
        <v/>
      </c>
      <c r="N3112" s="13"/>
    </row>
    <row r="3113" spans="1:14" hidden="1">
      <c r="A3113" s="23">
        <v>10</v>
      </c>
      <c r="B3113" s="272">
        <v>1000</v>
      </c>
      <c r="C3113" s="1864" t="s">
        <v>199</v>
      </c>
      <c r="D3113" s="1865"/>
      <c r="E3113" s="310">
        <f t="shared" ref="E3113:L3113" si="752">SUM(E3114:E3130)</f>
        <v>0</v>
      </c>
      <c r="F3113" s="274">
        <f t="shared" si="752"/>
        <v>0</v>
      </c>
      <c r="G3113" s="275">
        <f t="shared" si="752"/>
        <v>0</v>
      </c>
      <c r="H3113" s="276">
        <f>SUM(H3114:H3130)</f>
        <v>0</v>
      </c>
      <c r="I3113" s="274">
        <f t="shared" si="752"/>
        <v>0</v>
      </c>
      <c r="J3113" s="275">
        <f t="shared" si="752"/>
        <v>0</v>
      </c>
      <c r="K3113" s="276">
        <f t="shared" si="752"/>
        <v>0</v>
      </c>
      <c r="L3113" s="310">
        <f t="shared" si="752"/>
        <v>0</v>
      </c>
      <c r="M3113" s="12" t="str">
        <f t="shared" si="747"/>
        <v/>
      </c>
      <c r="N3113" s="13"/>
    </row>
    <row r="3114" spans="1:14" hidden="1">
      <c r="A3114" s="23">
        <v>15</v>
      </c>
      <c r="B3114" s="292"/>
      <c r="C3114" s="279">
        <v>1011</v>
      </c>
      <c r="D3114" s="311" t="s">
        <v>200</v>
      </c>
      <c r="E3114" s="281">
        <f t="shared" ref="E3114:E3130" si="753">F3114+G3114+H3114</f>
        <v>0</v>
      </c>
      <c r="F3114" s="152"/>
      <c r="G3114" s="153"/>
      <c r="H3114" s="1418"/>
      <c r="I3114" s="152"/>
      <c r="J3114" s="153"/>
      <c r="K3114" s="1418"/>
      <c r="L3114" s="281">
        <f t="shared" ref="L3114:L3130" si="754">I3114+J3114+K3114</f>
        <v>0</v>
      </c>
      <c r="M3114" s="12" t="str">
        <f t="shared" si="747"/>
        <v/>
      </c>
      <c r="N3114" s="13"/>
    </row>
    <row r="3115" spans="1:14" hidden="1">
      <c r="A3115" s="22">
        <v>35</v>
      </c>
      <c r="B3115" s="292"/>
      <c r="C3115" s="293">
        <v>1012</v>
      </c>
      <c r="D3115" s="294" t="s">
        <v>201</v>
      </c>
      <c r="E3115" s="295">
        <f t="shared" si="753"/>
        <v>0</v>
      </c>
      <c r="F3115" s="158"/>
      <c r="G3115" s="159"/>
      <c r="H3115" s="1420"/>
      <c r="I3115" s="158"/>
      <c r="J3115" s="159"/>
      <c r="K3115" s="1420"/>
      <c r="L3115" s="295">
        <f t="shared" si="754"/>
        <v>0</v>
      </c>
      <c r="M3115" s="12" t="str">
        <f t="shared" si="747"/>
        <v/>
      </c>
      <c r="N3115" s="13"/>
    </row>
    <row r="3116" spans="1:14" hidden="1">
      <c r="A3116" s="23">
        <v>40</v>
      </c>
      <c r="B3116" s="292"/>
      <c r="C3116" s="293">
        <v>1013</v>
      </c>
      <c r="D3116" s="294" t="s">
        <v>202</v>
      </c>
      <c r="E3116" s="295">
        <f t="shared" si="753"/>
        <v>0</v>
      </c>
      <c r="F3116" s="158"/>
      <c r="G3116" s="159"/>
      <c r="H3116" s="1420"/>
      <c r="I3116" s="158"/>
      <c r="J3116" s="159"/>
      <c r="K3116" s="1420"/>
      <c r="L3116" s="295">
        <f t="shared" si="754"/>
        <v>0</v>
      </c>
      <c r="M3116" s="12" t="str">
        <f t="shared" si="747"/>
        <v/>
      </c>
      <c r="N3116" s="13"/>
    </row>
    <row r="3117" spans="1:14" hidden="1">
      <c r="A3117" s="23">
        <v>45</v>
      </c>
      <c r="B3117" s="292"/>
      <c r="C3117" s="293">
        <v>1014</v>
      </c>
      <c r="D3117" s="294" t="s">
        <v>203</v>
      </c>
      <c r="E3117" s="295">
        <f t="shared" si="753"/>
        <v>0</v>
      </c>
      <c r="F3117" s="158"/>
      <c r="G3117" s="159"/>
      <c r="H3117" s="1420"/>
      <c r="I3117" s="158"/>
      <c r="J3117" s="159"/>
      <c r="K3117" s="1420"/>
      <c r="L3117" s="295">
        <f t="shared" si="754"/>
        <v>0</v>
      </c>
      <c r="M3117" s="12" t="str">
        <f t="shared" si="747"/>
        <v/>
      </c>
      <c r="N3117" s="13"/>
    </row>
    <row r="3118" spans="1:14" hidden="1">
      <c r="A3118" s="23">
        <v>50</v>
      </c>
      <c r="B3118" s="292"/>
      <c r="C3118" s="293">
        <v>1015</v>
      </c>
      <c r="D3118" s="294" t="s">
        <v>204</v>
      </c>
      <c r="E3118" s="295">
        <f t="shared" si="753"/>
        <v>0</v>
      </c>
      <c r="F3118" s="158"/>
      <c r="G3118" s="159"/>
      <c r="H3118" s="1420"/>
      <c r="I3118" s="158"/>
      <c r="J3118" s="159"/>
      <c r="K3118" s="1420"/>
      <c r="L3118" s="295">
        <f t="shared" si="754"/>
        <v>0</v>
      </c>
      <c r="M3118" s="12" t="str">
        <f t="shared" si="747"/>
        <v/>
      </c>
      <c r="N3118" s="13"/>
    </row>
    <row r="3119" spans="1:14" hidden="1">
      <c r="A3119" s="23">
        <v>55</v>
      </c>
      <c r="B3119" s="292"/>
      <c r="C3119" s="312">
        <v>1016</v>
      </c>
      <c r="D3119" s="313" t="s">
        <v>205</v>
      </c>
      <c r="E3119" s="314">
        <f t="shared" si="753"/>
        <v>0</v>
      </c>
      <c r="F3119" s="164"/>
      <c r="G3119" s="165"/>
      <c r="H3119" s="1419"/>
      <c r="I3119" s="164"/>
      <c r="J3119" s="165"/>
      <c r="K3119" s="1419"/>
      <c r="L3119" s="314">
        <f t="shared" si="754"/>
        <v>0</v>
      </c>
      <c r="M3119" s="12" t="str">
        <f t="shared" si="747"/>
        <v/>
      </c>
      <c r="N3119" s="13"/>
    </row>
    <row r="3120" spans="1:14" hidden="1">
      <c r="A3120" s="23">
        <v>60</v>
      </c>
      <c r="B3120" s="278"/>
      <c r="C3120" s="318">
        <v>1020</v>
      </c>
      <c r="D3120" s="319" t="s">
        <v>206</v>
      </c>
      <c r="E3120" s="320">
        <f t="shared" si="753"/>
        <v>0</v>
      </c>
      <c r="F3120" s="454"/>
      <c r="G3120" s="455"/>
      <c r="H3120" s="1428"/>
      <c r="I3120" s="454"/>
      <c r="J3120" s="455"/>
      <c r="K3120" s="1428"/>
      <c r="L3120" s="320">
        <f t="shared" si="754"/>
        <v>0</v>
      </c>
      <c r="M3120" s="12" t="str">
        <f t="shared" si="747"/>
        <v/>
      </c>
      <c r="N3120" s="13"/>
    </row>
    <row r="3121" spans="1:14" hidden="1">
      <c r="A3121" s="22">
        <v>65</v>
      </c>
      <c r="B3121" s="292"/>
      <c r="C3121" s="324">
        <v>1030</v>
      </c>
      <c r="D3121" s="325" t="s">
        <v>207</v>
      </c>
      <c r="E3121" s="326">
        <f t="shared" si="753"/>
        <v>0</v>
      </c>
      <c r="F3121" s="449"/>
      <c r="G3121" s="450"/>
      <c r="H3121" s="1425"/>
      <c r="I3121" s="449"/>
      <c r="J3121" s="450"/>
      <c r="K3121" s="1425"/>
      <c r="L3121" s="326">
        <f t="shared" si="754"/>
        <v>0</v>
      </c>
      <c r="M3121" s="12" t="str">
        <f t="shared" si="747"/>
        <v/>
      </c>
      <c r="N3121" s="13"/>
    </row>
    <row r="3122" spans="1:14" hidden="1">
      <c r="A3122" s="23">
        <v>70</v>
      </c>
      <c r="B3122" s="292"/>
      <c r="C3122" s="318">
        <v>1051</v>
      </c>
      <c r="D3122" s="331" t="s">
        <v>208</v>
      </c>
      <c r="E3122" s="320">
        <f t="shared" si="753"/>
        <v>0</v>
      </c>
      <c r="F3122" s="454"/>
      <c r="G3122" s="455"/>
      <c r="H3122" s="1428"/>
      <c r="I3122" s="454"/>
      <c r="J3122" s="455"/>
      <c r="K3122" s="1428"/>
      <c r="L3122" s="320">
        <f t="shared" si="754"/>
        <v>0</v>
      </c>
      <c r="M3122" s="12" t="str">
        <f t="shared" si="747"/>
        <v/>
      </c>
      <c r="N3122" s="13"/>
    </row>
    <row r="3123" spans="1:14" hidden="1">
      <c r="A3123" s="23">
        <v>75</v>
      </c>
      <c r="B3123" s="292"/>
      <c r="C3123" s="293">
        <v>1052</v>
      </c>
      <c r="D3123" s="294" t="s">
        <v>209</v>
      </c>
      <c r="E3123" s="295">
        <f t="shared" si="753"/>
        <v>0</v>
      </c>
      <c r="F3123" s="158"/>
      <c r="G3123" s="159"/>
      <c r="H3123" s="1420"/>
      <c r="I3123" s="158"/>
      <c r="J3123" s="159"/>
      <c r="K3123" s="1420"/>
      <c r="L3123" s="295">
        <f t="shared" si="754"/>
        <v>0</v>
      </c>
      <c r="M3123" s="12" t="str">
        <f t="shared" si="747"/>
        <v/>
      </c>
      <c r="N3123" s="13"/>
    </row>
    <row r="3124" spans="1:14" hidden="1">
      <c r="A3124" s="23">
        <v>80</v>
      </c>
      <c r="B3124" s="292"/>
      <c r="C3124" s="324">
        <v>1053</v>
      </c>
      <c r="D3124" s="325" t="s">
        <v>874</v>
      </c>
      <c r="E3124" s="326">
        <f t="shared" si="753"/>
        <v>0</v>
      </c>
      <c r="F3124" s="449"/>
      <c r="G3124" s="450"/>
      <c r="H3124" s="1425"/>
      <c r="I3124" s="449"/>
      <c r="J3124" s="450"/>
      <c r="K3124" s="1425"/>
      <c r="L3124" s="326">
        <f t="shared" si="754"/>
        <v>0</v>
      </c>
      <c r="M3124" s="12" t="str">
        <f t="shared" si="747"/>
        <v/>
      </c>
      <c r="N3124" s="13"/>
    </row>
    <row r="3125" spans="1:14" hidden="1">
      <c r="A3125" s="23">
        <v>80</v>
      </c>
      <c r="B3125" s="292"/>
      <c r="C3125" s="318">
        <v>1062</v>
      </c>
      <c r="D3125" s="319" t="s">
        <v>210</v>
      </c>
      <c r="E3125" s="320">
        <f t="shared" si="753"/>
        <v>0</v>
      </c>
      <c r="F3125" s="454"/>
      <c r="G3125" s="455"/>
      <c r="H3125" s="1428"/>
      <c r="I3125" s="454"/>
      <c r="J3125" s="455"/>
      <c r="K3125" s="1428"/>
      <c r="L3125" s="320">
        <f t="shared" si="754"/>
        <v>0</v>
      </c>
      <c r="M3125" s="12" t="str">
        <f t="shared" si="747"/>
        <v/>
      </c>
      <c r="N3125" s="13"/>
    </row>
    <row r="3126" spans="1:14" hidden="1">
      <c r="A3126" s="23">
        <v>85</v>
      </c>
      <c r="B3126" s="292"/>
      <c r="C3126" s="324">
        <v>1063</v>
      </c>
      <c r="D3126" s="332" t="s">
        <v>801</v>
      </c>
      <c r="E3126" s="326">
        <f t="shared" si="753"/>
        <v>0</v>
      </c>
      <c r="F3126" s="449"/>
      <c r="G3126" s="450"/>
      <c r="H3126" s="1425"/>
      <c r="I3126" s="449"/>
      <c r="J3126" s="450"/>
      <c r="K3126" s="1425"/>
      <c r="L3126" s="326">
        <f t="shared" si="754"/>
        <v>0</v>
      </c>
      <c r="M3126" s="12" t="str">
        <f t="shared" si="747"/>
        <v/>
      </c>
      <c r="N3126" s="13"/>
    </row>
    <row r="3127" spans="1:14" hidden="1">
      <c r="A3127" s="23">
        <v>90</v>
      </c>
      <c r="B3127" s="292"/>
      <c r="C3127" s="333">
        <v>1069</v>
      </c>
      <c r="D3127" s="334" t="s">
        <v>211</v>
      </c>
      <c r="E3127" s="335">
        <f t="shared" si="753"/>
        <v>0</v>
      </c>
      <c r="F3127" s="600"/>
      <c r="G3127" s="601"/>
      <c r="H3127" s="1427"/>
      <c r="I3127" s="600"/>
      <c r="J3127" s="601"/>
      <c r="K3127" s="1427"/>
      <c r="L3127" s="335">
        <f t="shared" si="754"/>
        <v>0</v>
      </c>
      <c r="M3127" s="12" t="str">
        <f t="shared" si="747"/>
        <v/>
      </c>
      <c r="N3127" s="13"/>
    </row>
    <row r="3128" spans="1:14" hidden="1">
      <c r="A3128" s="23">
        <v>90</v>
      </c>
      <c r="B3128" s="278"/>
      <c r="C3128" s="318">
        <v>1091</v>
      </c>
      <c r="D3128" s="331" t="s">
        <v>910</v>
      </c>
      <c r="E3128" s="320">
        <f t="shared" si="753"/>
        <v>0</v>
      </c>
      <c r="F3128" s="454"/>
      <c r="G3128" s="455"/>
      <c r="H3128" s="1428"/>
      <c r="I3128" s="454"/>
      <c r="J3128" s="455"/>
      <c r="K3128" s="1428"/>
      <c r="L3128" s="320">
        <f t="shared" si="754"/>
        <v>0</v>
      </c>
      <c r="M3128" s="12" t="str">
        <f t="shared" si="747"/>
        <v/>
      </c>
      <c r="N3128" s="13"/>
    </row>
    <row r="3129" spans="1:14" hidden="1">
      <c r="A3129" s="22">
        <v>115</v>
      </c>
      <c r="B3129" s="292"/>
      <c r="C3129" s="293">
        <v>1092</v>
      </c>
      <c r="D3129" s="294" t="s">
        <v>305</v>
      </c>
      <c r="E3129" s="295">
        <f t="shared" si="753"/>
        <v>0</v>
      </c>
      <c r="F3129" s="158"/>
      <c r="G3129" s="159"/>
      <c r="H3129" s="1420"/>
      <c r="I3129" s="158"/>
      <c r="J3129" s="159"/>
      <c r="K3129" s="1420"/>
      <c r="L3129" s="295">
        <f t="shared" si="754"/>
        <v>0</v>
      </c>
      <c r="M3129" s="12" t="str">
        <f t="shared" si="747"/>
        <v/>
      </c>
      <c r="N3129" s="13"/>
    </row>
    <row r="3130" spans="1:14" hidden="1">
      <c r="A3130" s="22">
        <v>125</v>
      </c>
      <c r="B3130" s="292"/>
      <c r="C3130" s="285">
        <v>1098</v>
      </c>
      <c r="D3130" s="339" t="s">
        <v>212</v>
      </c>
      <c r="E3130" s="287">
        <f t="shared" si="753"/>
        <v>0</v>
      </c>
      <c r="F3130" s="173"/>
      <c r="G3130" s="174"/>
      <c r="H3130" s="1421"/>
      <c r="I3130" s="173"/>
      <c r="J3130" s="174"/>
      <c r="K3130" s="1421"/>
      <c r="L3130" s="287">
        <f t="shared" si="754"/>
        <v>0</v>
      </c>
      <c r="M3130" s="12" t="str">
        <f t="shared" si="747"/>
        <v/>
      </c>
      <c r="N3130" s="13"/>
    </row>
    <row r="3131" spans="1:14" hidden="1">
      <c r="A3131" s="23">
        <v>130</v>
      </c>
      <c r="B3131" s="272">
        <v>1900</v>
      </c>
      <c r="C3131" s="1856" t="s">
        <v>272</v>
      </c>
      <c r="D3131" s="1857"/>
      <c r="E3131" s="310">
        <f t="shared" ref="E3131:L3131" si="755">SUM(E3132:E3134)</f>
        <v>0</v>
      </c>
      <c r="F3131" s="274">
        <f t="shared" si="755"/>
        <v>0</v>
      </c>
      <c r="G3131" s="275">
        <f t="shared" si="755"/>
        <v>0</v>
      </c>
      <c r="H3131" s="276">
        <f>SUM(H3132:H3134)</f>
        <v>0</v>
      </c>
      <c r="I3131" s="274">
        <f t="shared" si="755"/>
        <v>0</v>
      </c>
      <c r="J3131" s="275">
        <f t="shared" si="755"/>
        <v>0</v>
      </c>
      <c r="K3131" s="276">
        <f t="shared" si="755"/>
        <v>0</v>
      </c>
      <c r="L3131" s="310">
        <f t="shared" si="755"/>
        <v>0</v>
      </c>
      <c r="M3131" s="12" t="str">
        <f t="shared" si="747"/>
        <v/>
      </c>
      <c r="N3131" s="13"/>
    </row>
    <row r="3132" spans="1:14" hidden="1">
      <c r="A3132" s="23">
        <v>135</v>
      </c>
      <c r="B3132" s="292"/>
      <c r="C3132" s="279">
        <v>1901</v>
      </c>
      <c r="D3132" s="340" t="s">
        <v>911</v>
      </c>
      <c r="E3132" s="281">
        <f>F3132+G3132+H3132</f>
        <v>0</v>
      </c>
      <c r="F3132" s="152"/>
      <c r="G3132" s="153"/>
      <c r="H3132" s="1418"/>
      <c r="I3132" s="152"/>
      <c r="J3132" s="153"/>
      <c r="K3132" s="1418"/>
      <c r="L3132" s="281">
        <f>I3132+J3132+K3132</f>
        <v>0</v>
      </c>
      <c r="M3132" s="12" t="str">
        <f t="shared" si="747"/>
        <v/>
      </c>
      <c r="N3132" s="13"/>
    </row>
    <row r="3133" spans="1:14" hidden="1">
      <c r="A3133" s="23">
        <v>140</v>
      </c>
      <c r="B3133" s="341"/>
      <c r="C3133" s="293">
        <v>1981</v>
      </c>
      <c r="D3133" s="342" t="s">
        <v>912</v>
      </c>
      <c r="E3133" s="295">
        <f>F3133+G3133+H3133</f>
        <v>0</v>
      </c>
      <c r="F3133" s="158"/>
      <c r="G3133" s="159"/>
      <c r="H3133" s="1420"/>
      <c r="I3133" s="158"/>
      <c r="J3133" s="159"/>
      <c r="K3133" s="1420"/>
      <c r="L3133" s="295">
        <f>I3133+J3133+K3133</f>
        <v>0</v>
      </c>
      <c r="M3133" s="12" t="str">
        <f t="shared" si="747"/>
        <v/>
      </c>
      <c r="N3133" s="13"/>
    </row>
    <row r="3134" spans="1:14" hidden="1">
      <c r="A3134" s="23">
        <v>145</v>
      </c>
      <c r="B3134" s="292"/>
      <c r="C3134" s="285">
        <v>1991</v>
      </c>
      <c r="D3134" s="343" t="s">
        <v>913</v>
      </c>
      <c r="E3134" s="287">
        <f>F3134+G3134+H3134</f>
        <v>0</v>
      </c>
      <c r="F3134" s="173"/>
      <c r="G3134" s="174"/>
      <c r="H3134" s="1421"/>
      <c r="I3134" s="173"/>
      <c r="J3134" s="174"/>
      <c r="K3134" s="1421"/>
      <c r="L3134" s="287">
        <f>I3134+J3134+K3134</f>
        <v>0</v>
      </c>
      <c r="M3134" s="12" t="str">
        <f t="shared" si="747"/>
        <v/>
      </c>
      <c r="N3134" s="13"/>
    </row>
    <row r="3135" spans="1:14" hidden="1">
      <c r="A3135" s="23">
        <v>150</v>
      </c>
      <c r="B3135" s="272">
        <v>2100</v>
      </c>
      <c r="C3135" s="1856" t="s">
        <v>722</v>
      </c>
      <c r="D3135" s="1857"/>
      <c r="E3135" s="310">
        <f t="shared" ref="E3135:L3135" si="756">SUM(E3136:E3140)</f>
        <v>0</v>
      </c>
      <c r="F3135" s="274">
        <f t="shared" si="756"/>
        <v>0</v>
      </c>
      <c r="G3135" s="275">
        <f t="shared" si="756"/>
        <v>0</v>
      </c>
      <c r="H3135" s="276">
        <f>SUM(H3136:H3140)</f>
        <v>0</v>
      </c>
      <c r="I3135" s="274">
        <f t="shared" si="756"/>
        <v>0</v>
      </c>
      <c r="J3135" s="275">
        <f t="shared" si="756"/>
        <v>0</v>
      </c>
      <c r="K3135" s="276">
        <f t="shared" si="756"/>
        <v>0</v>
      </c>
      <c r="L3135" s="310">
        <f t="shared" si="756"/>
        <v>0</v>
      </c>
      <c r="M3135" s="12" t="str">
        <f t="shared" si="747"/>
        <v/>
      </c>
      <c r="N3135" s="13"/>
    </row>
    <row r="3136" spans="1:14" hidden="1">
      <c r="A3136" s="23">
        <v>155</v>
      </c>
      <c r="B3136" s="292"/>
      <c r="C3136" s="279">
        <v>2110</v>
      </c>
      <c r="D3136" s="344" t="s">
        <v>213</v>
      </c>
      <c r="E3136" s="281">
        <f>F3136+G3136+H3136</f>
        <v>0</v>
      </c>
      <c r="F3136" s="152"/>
      <c r="G3136" s="153"/>
      <c r="H3136" s="1418"/>
      <c r="I3136" s="152"/>
      <c r="J3136" s="153"/>
      <c r="K3136" s="1418"/>
      <c r="L3136" s="281">
        <f>I3136+J3136+K3136</f>
        <v>0</v>
      </c>
      <c r="M3136" s="12" t="str">
        <f t="shared" si="747"/>
        <v/>
      </c>
      <c r="N3136" s="13"/>
    </row>
    <row r="3137" spans="1:14" hidden="1">
      <c r="A3137" s="23">
        <v>160</v>
      </c>
      <c r="B3137" s="341"/>
      <c r="C3137" s="293">
        <v>2120</v>
      </c>
      <c r="D3137" s="300" t="s">
        <v>214</v>
      </c>
      <c r="E3137" s="295">
        <f>F3137+G3137+H3137</f>
        <v>0</v>
      </c>
      <c r="F3137" s="158"/>
      <c r="G3137" s="159"/>
      <c r="H3137" s="1420"/>
      <c r="I3137" s="158"/>
      <c r="J3137" s="159"/>
      <c r="K3137" s="1420"/>
      <c r="L3137" s="295">
        <f>I3137+J3137+K3137</f>
        <v>0</v>
      </c>
      <c r="M3137" s="12" t="str">
        <f t="shared" si="747"/>
        <v/>
      </c>
      <c r="N3137" s="13"/>
    </row>
    <row r="3138" spans="1:14" hidden="1">
      <c r="A3138" s="23">
        <v>165</v>
      </c>
      <c r="B3138" s="341"/>
      <c r="C3138" s="293">
        <v>2125</v>
      </c>
      <c r="D3138" s="300" t="s">
        <v>215</v>
      </c>
      <c r="E3138" s="295">
        <f>F3138+G3138+H3138</f>
        <v>0</v>
      </c>
      <c r="F3138" s="488">
        <v>0</v>
      </c>
      <c r="G3138" s="489">
        <v>0</v>
      </c>
      <c r="H3138" s="160">
        <v>0</v>
      </c>
      <c r="I3138" s="488">
        <v>0</v>
      </c>
      <c r="J3138" s="489">
        <v>0</v>
      </c>
      <c r="K3138" s="160">
        <v>0</v>
      </c>
      <c r="L3138" s="295">
        <f>I3138+J3138+K3138</f>
        <v>0</v>
      </c>
      <c r="M3138" s="12" t="str">
        <f t="shared" si="747"/>
        <v/>
      </c>
      <c r="N3138" s="13"/>
    </row>
    <row r="3139" spans="1:14" hidden="1">
      <c r="A3139" s="23">
        <v>175</v>
      </c>
      <c r="B3139" s="291"/>
      <c r="C3139" s="293">
        <v>2140</v>
      </c>
      <c r="D3139" s="300" t="s">
        <v>216</v>
      </c>
      <c r="E3139" s="295">
        <f>F3139+G3139+H3139</f>
        <v>0</v>
      </c>
      <c r="F3139" s="488">
        <v>0</v>
      </c>
      <c r="G3139" s="489">
        <v>0</v>
      </c>
      <c r="H3139" s="160">
        <v>0</v>
      </c>
      <c r="I3139" s="488">
        <v>0</v>
      </c>
      <c r="J3139" s="489">
        <v>0</v>
      </c>
      <c r="K3139" s="160">
        <v>0</v>
      </c>
      <c r="L3139" s="295">
        <f>I3139+J3139+K3139</f>
        <v>0</v>
      </c>
      <c r="M3139" s="12" t="str">
        <f t="shared" si="747"/>
        <v/>
      </c>
      <c r="N3139" s="13"/>
    </row>
    <row r="3140" spans="1:14" hidden="1">
      <c r="A3140" s="23">
        <v>180</v>
      </c>
      <c r="B3140" s="292"/>
      <c r="C3140" s="285">
        <v>2190</v>
      </c>
      <c r="D3140" s="345" t="s">
        <v>217</v>
      </c>
      <c r="E3140" s="287">
        <f>F3140+G3140+H3140</f>
        <v>0</v>
      </c>
      <c r="F3140" s="173"/>
      <c r="G3140" s="174"/>
      <c r="H3140" s="1421"/>
      <c r="I3140" s="173"/>
      <c r="J3140" s="174"/>
      <c r="K3140" s="1421"/>
      <c r="L3140" s="287">
        <f>I3140+J3140+K3140</f>
        <v>0</v>
      </c>
      <c r="M3140" s="12" t="str">
        <f t="shared" si="747"/>
        <v/>
      </c>
      <c r="N3140" s="13"/>
    </row>
    <row r="3141" spans="1:14" hidden="1">
      <c r="A3141" s="23">
        <v>185</v>
      </c>
      <c r="B3141" s="272">
        <v>2200</v>
      </c>
      <c r="C3141" s="1856" t="s">
        <v>218</v>
      </c>
      <c r="D3141" s="1857"/>
      <c r="E3141" s="310">
        <f t="shared" ref="E3141:L3141" si="757">SUM(E3142:E3143)</f>
        <v>0</v>
      </c>
      <c r="F3141" s="274">
        <f t="shared" si="757"/>
        <v>0</v>
      </c>
      <c r="G3141" s="275">
        <f t="shared" si="757"/>
        <v>0</v>
      </c>
      <c r="H3141" s="276">
        <f>SUM(H3142:H3143)</f>
        <v>0</v>
      </c>
      <c r="I3141" s="274">
        <f t="shared" si="757"/>
        <v>0</v>
      </c>
      <c r="J3141" s="275">
        <f t="shared" si="757"/>
        <v>0</v>
      </c>
      <c r="K3141" s="276">
        <f t="shared" si="757"/>
        <v>0</v>
      </c>
      <c r="L3141" s="310">
        <f t="shared" si="757"/>
        <v>0</v>
      </c>
      <c r="M3141" s="12" t="str">
        <f t="shared" si="747"/>
        <v/>
      </c>
      <c r="N3141" s="13"/>
    </row>
    <row r="3142" spans="1:14" hidden="1">
      <c r="A3142" s="23">
        <v>190</v>
      </c>
      <c r="B3142" s="292"/>
      <c r="C3142" s="279">
        <v>2221</v>
      </c>
      <c r="D3142" s="280" t="s">
        <v>306</v>
      </c>
      <c r="E3142" s="281">
        <f t="shared" ref="E3142:E3147" si="758">F3142+G3142+H3142</f>
        <v>0</v>
      </c>
      <c r="F3142" s="152"/>
      <c r="G3142" s="153"/>
      <c r="H3142" s="1418"/>
      <c r="I3142" s="152"/>
      <c r="J3142" s="153"/>
      <c r="K3142" s="1418"/>
      <c r="L3142" s="281">
        <f t="shared" ref="L3142:L3147" si="759">I3142+J3142+K3142</f>
        <v>0</v>
      </c>
      <c r="M3142" s="12" t="str">
        <f t="shared" si="747"/>
        <v/>
      </c>
      <c r="N3142" s="13"/>
    </row>
    <row r="3143" spans="1:14" hidden="1">
      <c r="A3143" s="23">
        <v>200</v>
      </c>
      <c r="B3143" s="292"/>
      <c r="C3143" s="285">
        <v>2224</v>
      </c>
      <c r="D3143" s="286" t="s">
        <v>219</v>
      </c>
      <c r="E3143" s="287">
        <f t="shared" si="758"/>
        <v>0</v>
      </c>
      <c r="F3143" s="173"/>
      <c r="G3143" s="174"/>
      <c r="H3143" s="1421"/>
      <c r="I3143" s="173"/>
      <c r="J3143" s="174"/>
      <c r="K3143" s="1421"/>
      <c r="L3143" s="287">
        <f t="shared" si="759"/>
        <v>0</v>
      </c>
      <c r="M3143" s="12" t="str">
        <f t="shared" si="747"/>
        <v/>
      </c>
      <c r="N3143" s="13"/>
    </row>
    <row r="3144" spans="1:14" hidden="1">
      <c r="A3144" s="23">
        <v>200</v>
      </c>
      <c r="B3144" s="272">
        <v>2500</v>
      </c>
      <c r="C3144" s="1856" t="s">
        <v>220</v>
      </c>
      <c r="D3144" s="1857"/>
      <c r="E3144" s="310">
        <f t="shared" si="758"/>
        <v>0</v>
      </c>
      <c r="F3144" s="1422"/>
      <c r="G3144" s="1423"/>
      <c r="H3144" s="1424"/>
      <c r="I3144" s="1422"/>
      <c r="J3144" s="1423"/>
      <c r="K3144" s="1424"/>
      <c r="L3144" s="310">
        <f t="shared" si="759"/>
        <v>0</v>
      </c>
      <c r="M3144" s="12" t="str">
        <f t="shared" si="747"/>
        <v/>
      </c>
      <c r="N3144" s="13"/>
    </row>
    <row r="3145" spans="1:14" hidden="1">
      <c r="A3145" s="23">
        <v>205</v>
      </c>
      <c r="B3145" s="272">
        <v>2600</v>
      </c>
      <c r="C3145" s="1862" t="s">
        <v>221</v>
      </c>
      <c r="D3145" s="1863"/>
      <c r="E3145" s="310">
        <f t="shared" si="758"/>
        <v>0</v>
      </c>
      <c r="F3145" s="1422"/>
      <c r="G3145" s="1423"/>
      <c r="H3145" s="1424"/>
      <c r="I3145" s="1422"/>
      <c r="J3145" s="1423"/>
      <c r="K3145" s="1424"/>
      <c r="L3145" s="310">
        <f t="shared" si="759"/>
        <v>0</v>
      </c>
      <c r="M3145" s="12" t="str">
        <f t="shared" si="747"/>
        <v/>
      </c>
      <c r="N3145" s="13"/>
    </row>
    <row r="3146" spans="1:14" hidden="1">
      <c r="A3146" s="23">
        <v>210</v>
      </c>
      <c r="B3146" s="272">
        <v>2700</v>
      </c>
      <c r="C3146" s="1862" t="s">
        <v>222</v>
      </c>
      <c r="D3146" s="1863"/>
      <c r="E3146" s="310">
        <f t="shared" si="758"/>
        <v>0</v>
      </c>
      <c r="F3146" s="1422"/>
      <c r="G3146" s="1423"/>
      <c r="H3146" s="1424"/>
      <c r="I3146" s="1422"/>
      <c r="J3146" s="1423"/>
      <c r="K3146" s="1424"/>
      <c r="L3146" s="310">
        <f t="shared" si="759"/>
        <v>0</v>
      </c>
      <c r="M3146" s="12" t="str">
        <f t="shared" si="747"/>
        <v/>
      </c>
      <c r="N3146" s="13"/>
    </row>
    <row r="3147" spans="1:14" ht="36" hidden="1" customHeight="1">
      <c r="A3147" s="23">
        <v>215</v>
      </c>
      <c r="B3147" s="272">
        <v>2800</v>
      </c>
      <c r="C3147" s="1862" t="s">
        <v>1660</v>
      </c>
      <c r="D3147" s="1863"/>
      <c r="E3147" s="310">
        <f t="shared" si="758"/>
        <v>0</v>
      </c>
      <c r="F3147" s="1422"/>
      <c r="G3147" s="1423"/>
      <c r="H3147" s="1424"/>
      <c r="I3147" s="1422"/>
      <c r="J3147" s="1423"/>
      <c r="K3147" s="1424"/>
      <c r="L3147" s="310">
        <f t="shared" si="759"/>
        <v>0</v>
      </c>
      <c r="M3147" s="12" t="str">
        <f t="shared" si="747"/>
        <v/>
      </c>
      <c r="N3147" s="13"/>
    </row>
    <row r="3148" spans="1:14" hidden="1">
      <c r="A3148" s="22">
        <v>220</v>
      </c>
      <c r="B3148" s="272">
        <v>2900</v>
      </c>
      <c r="C3148" s="1856" t="s">
        <v>223</v>
      </c>
      <c r="D3148" s="1857"/>
      <c r="E3148" s="310">
        <f>SUM(E3149:E3156)</f>
        <v>0</v>
      </c>
      <c r="F3148" s="274">
        <f>SUM(F3149:F3156)</f>
        <v>0</v>
      </c>
      <c r="G3148" s="274">
        <f t="shared" ref="G3148:L3148" si="760">SUM(G3149:G3156)</f>
        <v>0</v>
      </c>
      <c r="H3148" s="274">
        <f t="shared" si="760"/>
        <v>0</v>
      </c>
      <c r="I3148" s="274">
        <f t="shared" si="760"/>
        <v>0</v>
      </c>
      <c r="J3148" s="274">
        <f t="shared" si="760"/>
        <v>0</v>
      </c>
      <c r="K3148" s="274">
        <f t="shared" si="760"/>
        <v>0</v>
      </c>
      <c r="L3148" s="274">
        <f t="shared" si="760"/>
        <v>0</v>
      </c>
      <c r="M3148" s="12" t="str">
        <f t="shared" si="747"/>
        <v/>
      </c>
      <c r="N3148" s="13"/>
    </row>
    <row r="3149" spans="1:14" hidden="1">
      <c r="A3149" s="23">
        <v>225</v>
      </c>
      <c r="B3149" s="346"/>
      <c r="C3149" s="279">
        <v>2910</v>
      </c>
      <c r="D3149" s="347" t="s">
        <v>2048</v>
      </c>
      <c r="E3149" s="281">
        <f>F3149+G3149+H3149</f>
        <v>0</v>
      </c>
      <c r="F3149" s="152"/>
      <c r="G3149" s="153"/>
      <c r="H3149" s="1418"/>
      <c r="I3149" s="152"/>
      <c r="J3149" s="153"/>
      <c r="K3149" s="1418"/>
      <c r="L3149" s="281">
        <f>I3149+J3149+K3149</f>
        <v>0</v>
      </c>
      <c r="M3149" s="12" t="str">
        <f t="shared" si="747"/>
        <v/>
      </c>
      <c r="N3149" s="13"/>
    </row>
    <row r="3150" spans="1:14" hidden="1">
      <c r="A3150" s="23">
        <v>230</v>
      </c>
      <c r="B3150" s="346"/>
      <c r="C3150" s="279">
        <v>2920</v>
      </c>
      <c r="D3150" s="347" t="s">
        <v>224</v>
      </c>
      <c r="E3150" s="281">
        <f t="shared" ref="E3150:E3156" si="761">F3150+G3150+H3150</f>
        <v>0</v>
      </c>
      <c r="F3150" s="152"/>
      <c r="G3150" s="153"/>
      <c r="H3150" s="1418"/>
      <c r="I3150" s="152"/>
      <c r="J3150" s="153"/>
      <c r="K3150" s="1418"/>
      <c r="L3150" s="281">
        <f t="shared" ref="L3150:L3156" si="762">I3150+J3150+K3150</f>
        <v>0</v>
      </c>
      <c r="M3150" s="12" t="str">
        <f t="shared" si="747"/>
        <v/>
      </c>
      <c r="N3150" s="13"/>
    </row>
    <row r="3151" spans="1:14" ht="31.5" hidden="1">
      <c r="A3151" s="23">
        <v>245</v>
      </c>
      <c r="B3151" s="346"/>
      <c r="C3151" s="324">
        <v>2969</v>
      </c>
      <c r="D3151" s="348" t="s">
        <v>225</v>
      </c>
      <c r="E3151" s="326">
        <f t="shared" si="761"/>
        <v>0</v>
      </c>
      <c r="F3151" s="449"/>
      <c r="G3151" s="450"/>
      <c r="H3151" s="1425"/>
      <c r="I3151" s="449"/>
      <c r="J3151" s="450"/>
      <c r="K3151" s="1425"/>
      <c r="L3151" s="326">
        <f t="shared" si="762"/>
        <v>0</v>
      </c>
      <c r="M3151" s="12" t="str">
        <f t="shared" si="747"/>
        <v/>
      </c>
      <c r="N3151" s="13"/>
    </row>
    <row r="3152" spans="1:14" ht="31.5" hidden="1">
      <c r="A3152" s="22">
        <v>220</v>
      </c>
      <c r="B3152" s="346"/>
      <c r="C3152" s="349">
        <v>2970</v>
      </c>
      <c r="D3152" s="350" t="s">
        <v>226</v>
      </c>
      <c r="E3152" s="351">
        <f t="shared" si="761"/>
        <v>0</v>
      </c>
      <c r="F3152" s="636"/>
      <c r="G3152" s="637"/>
      <c r="H3152" s="1426"/>
      <c r="I3152" s="636"/>
      <c r="J3152" s="637"/>
      <c r="K3152" s="1426"/>
      <c r="L3152" s="351">
        <f t="shared" si="762"/>
        <v>0</v>
      </c>
      <c r="M3152" s="12" t="str">
        <f t="shared" si="747"/>
        <v/>
      </c>
      <c r="N3152" s="13"/>
    </row>
    <row r="3153" spans="1:14" hidden="1">
      <c r="A3153" s="23">
        <v>225</v>
      </c>
      <c r="B3153" s="346"/>
      <c r="C3153" s="333">
        <v>2989</v>
      </c>
      <c r="D3153" s="355" t="s">
        <v>227</v>
      </c>
      <c r="E3153" s="335">
        <f t="shared" si="761"/>
        <v>0</v>
      </c>
      <c r="F3153" s="600"/>
      <c r="G3153" s="601"/>
      <c r="H3153" s="1427"/>
      <c r="I3153" s="600"/>
      <c r="J3153" s="601"/>
      <c r="K3153" s="1427"/>
      <c r="L3153" s="335">
        <f t="shared" si="762"/>
        <v>0</v>
      </c>
      <c r="M3153" s="12" t="str">
        <f t="shared" si="747"/>
        <v/>
      </c>
      <c r="N3153" s="13"/>
    </row>
    <row r="3154" spans="1:14" hidden="1">
      <c r="A3154" s="23">
        <v>230</v>
      </c>
      <c r="B3154" s="292"/>
      <c r="C3154" s="318">
        <v>2990</v>
      </c>
      <c r="D3154" s="356" t="s">
        <v>2067</v>
      </c>
      <c r="E3154" s="320">
        <f>F3154+G3154+H3154</f>
        <v>0</v>
      </c>
      <c r="F3154" s="454"/>
      <c r="G3154" s="455"/>
      <c r="H3154" s="1428"/>
      <c r="I3154" s="454"/>
      <c r="J3154" s="455"/>
      <c r="K3154" s="1428"/>
      <c r="L3154" s="320">
        <f>I3154+J3154+K3154</f>
        <v>0</v>
      </c>
      <c r="M3154" s="12" t="str">
        <f t="shared" si="747"/>
        <v/>
      </c>
      <c r="N3154" s="13"/>
    </row>
    <row r="3155" spans="1:14" hidden="1">
      <c r="A3155" s="23">
        <v>235</v>
      </c>
      <c r="B3155" s="292"/>
      <c r="C3155" s="318">
        <v>2991</v>
      </c>
      <c r="D3155" s="356" t="s">
        <v>228</v>
      </c>
      <c r="E3155" s="320">
        <f t="shared" si="761"/>
        <v>0</v>
      </c>
      <c r="F3155" s="454"/>
      <c r="G3155" s="455"/>
      <c r="H3155" s="1428"/>
      <c r="I3155" s="454"/>
      <c r="J3155" s="455"/>
      <c r="K3155" s="1428"/>
      <c r="L3155" s="320">
        <f t="shared" si="762"/>
        <v>0</v>
      </c>
      <c r="M3155" s="12" t="str">
        <f t="shared" si="747"/>
        <v/>
      </c>
      <c r="N3155" s="13"/>
    </row>
    <row r="3156" spans="1:14" hidden="1">
      <c r="A3156" s="23">
        <v>240</v>
      </c>
      <c r="B3156" s="292"/>
      <c r="C3156" s="285">
        <v>2992</v>
      </c>
      <c r="D3156" s="357" t="s">
        <v>229</v>
      </c>
      <c r="E3156" s="287">
        <f t="shared" si="761"/>
        <v>0</v>
      </c>
      <c r="F3156" s="173"/>
      <c r="G3156" s="174"/>
      <c r="H3156" s="1421"/>
      <c r="I3156" s="173"/>
      <c r="J3156" s="174"/>
      <c r="K3156" s="1421"/>
      <c r="L3156" s="287">
        <f t="shared" si="762"/>
        <v>0</v>
      </c>
      <c r="M3156" s="12" t="str">
        <f t="shared" si="747"/>
        <v/>
      </c>
      <c r="N3156" s="13"/>
    </row>
    <row r="3157" spans="1:14" hidden="1">
      <c r="A3157" s="23">
        <v>245</v>
      </c>
      <c r="B3157" s="272">
        <v>3300</v>
      </c>
      <c r="C3157" s="358" t="s">
        <v>2098</v>
      </c>
      <c r="D3157" s="1773"/>
      <c r="E3157" s="310">
        <f t="shared" ref="E3157:L3157" si="763">SUM(E3158:E3162)</f>
        <v>0</v>
      </c>
      <c r="F3157" s="274">
        <f t="shared" si="763"/>
        <v>0</v>
      </c>
      <c r="G3157" s="275">
        <f t="shared" si="763"/>
        <v>0</v>
      </c>
      <c r="H3157" s="276">
        <f t="shared" si="763"/>
        <v>0</v>
      </c>
      <c r="I3157" s="274">
        <f t="shared" si="763"/>
        <v>0</v>
      </c>
      <c r="J3157" s="275">
        <f t="shared" si="763"/>
        <v>0</v>
      </c>
      <c r="K3157" s="276">
        <f t="shared" si="763"/>
        <v>0</v>
      </c>
      <c r="L3157" s="310">
        <f t="shared" si="763"/>
        <v>0</v>
      </c>
      <c r="M3157" s="12" t="str">
        <f t="shared" si="747"/>
        <v/>
      </c>
      <c r="N3157" s="13"/>
    </row>
    <row r="3158" spans="1:14" hidden="1">
      <c r="A3158" s="22">
        <v>250</v>
      </c>
      <c r="B3158" s="291"/>
      <c r="C3158" s="279">
        <v>3301</v>
      </c>
      <c r="D3158" s="359" t="s">
        <v>230</v>
      </c>
      <c r="E3158" s="281">
        <f t="shared" ref="E3158:E3165" si="764">F3158+G3158+H3158</f>
        <v>0</v>
      </c>
      <c r="F3158" s="486">
        <v>0</v>
      </c>
      <c r="G3158" s="487">
        <v>0</v>
      </c>
      <c r="H3158" s="154">
        <v>0</v>
      </c>
      <c r="I3158" s="486">
        <v>0</v>
      </c>
      <c r="J3158" s="487">
        <v>0</v>
      </c>
      <c r="K3158" s="154">
        <v>0</v>
      </c>
      <c r="L3158" s="281">
        <f t="shared" ref="L3158:L3165" si="765">I3158+J3158+K3158</f>
        <v>0</v>
      </c>
      <c r="M3158" s="12" t="str">
        <f t="shared" si="747"/>
        <v/>
      </c>
      <c r="N3158" s="13"/>
    </row>
    <row r="3159" spans="1:14" hidden="1">
      <c r="A3159" s="23">
        <v>255</v>
      </c>
      <c r="B3159" s="291"/>
      <c r="C3159" s="293">
        <v>3302</v>
      </c>
      <c r="D3159" s="360" t="s">
        <v>715</v>
      </c>
      <c r="E3159" s="295">
        <f t="shared" si="764"/>
        <v>0</v>
      </c>
      <c r="F3159" s="488">
        <v>0</v>
      </c>
      <c r="G3159" s="489">
        <v>0</v>
      </c>
      <c r="H3159" s="160">
        <v>0</v>
      </c>
      <c r="I3159" s="488">
        <v>0</v>
      </c>
      <c r="J3159" s="489">
        <v>0</v>
      </c>
      <c r="K3159" s="160">
        <v>0</v>
      </c>
      <c r="L3159" s="295">
        <f t="shared" si="765"/>
        <v>0</v>
      </c>
      <c r="M3159" s="12" t="str">
        <f t="shared" si="747"/>
        <v/>
      </c>
      <c r="N3159" s="13"/>
    </row>
    <row r="3160" spans="1:14" hidden="1">
      <c r="A3160" s="23">
        <v>265</v>
      </c>
      <c r="B3160" s="291"/>
      <c r="C3160" s="293">
        <v>3303</v>
      </c>
      <c r="D3160" s="360" t="s">
        <v>231</v>
      </c>
      <c r="E3160" s="295">
        <f t="shared" si="764"/>
        <v>0</v>
      </c>
      <c r="F3160" s="488">
        <v>0</v>
      </c>
      <c r="G3160" s="489">
        <v>0</v>
      </c>
      <c r="H3160" s="160">
        <v>0</v>
      </c>
      <c r="I3160" s="488">
        <v>0</v>
      </c>
      <c r="J3160" s="489">
        <v>0</v>
      </c>
      <c r="K3160" s="160">
        <v>0</v>
      </c>
      <c r="L3160" s="295">
        <f t="shared" si="765"/>
        <v>0</v>
      </c>
      <c r="M3160" s="12" t="str">
        <f t="shared" si="747"/>
        <v/>
      </c>
      <c r="N3160" s="13"/>
    </row>
    <row r="3161" spans="1:14" hidden="1">
      <c r="A3161" s="22">
        <v>270</v>
      </c>
      <c r="B3161" s="291"/>
      <c r="C3161" s="293">
        <v>3304</v>
      </c>
      <c r="D3161" s="360" t="s">
        <v>232</v>
      </c>
      <c r="E3161" s="295">
        <f t="shared" si="764"/>
        <v>0</v>
      </c>
      <c r="F3161" s="488">
        <v>0</v>
      </c>
      <c r="G3161" s="489">
        <v>0</v>
      </c>
      <c r="H3161" s="160">
        <v>0</v>
      </c>
      <c r="I3161" s="488">
        <v>0</v>
      </c>
      <c r="J3161" s="489">
        <v>0</v>
      </c>
      <c r="K3161" s="160">
        <v>0</v>
      </c>
      <c r="L3161" s="295">
        <f t="shared" si="765"/>
        <v>0</v>
      </c>
      <c r="M3161" s="12" t="str">
        <f t="shared" si="747"/>
        <v/>
      </c>
      <c r="N3161" s="13"/>
    </row>
    <row r="3162" spans="1:14" ht="31.5" hidden="1">
      <c r="A3162" s="22">
        <v>290</v>
      </c>
      <c r="B3162" s="291"/>
      <c r="C3162" s="285">
        <v>3306</v>
      </c>
      <c r="D3162" s="361" t="s">
        <v>1657</v>
      </c>
      <c r="E3162" s="287">
        <f t="shared" si="764"/>
        <v>0</v>
      </c>
      <c r="F3162" s="490">
        <v>0</v>
      </c>
      <c r="G3162" s="491">
        <v>0</v>
      </c>
      <c r="H3162" s="175">
        <v>0</v>
      </c>
      <c r="I3162" s="490">
        <v>0</v>
      </c>
      <c r="J3162" s="491">
        <v>0</v>
      </c>
      <c r="K3162" s="175">
        <v>0</v>
      </c>
      <c r="L3162" s="287">
        <f t="shared" si="765"/>
        <v>0</v>
      </c>
      <c r="M3162" s="12" t="str">
        <f t="shared" si="747"/>
        <v/>
      </c>
      <c r="N3162" s="13"/>
    </row>
    <row r="3163" spans="1:14" hidden="1">
      <c r="A3163" s="39">
        <v>320</v>
      </c>
      <c r="B3163" s="272">
        <v>3900</v>
      </c>
      <c r="C3163" s="1856" t="s">
        <v>233</v>
      </c>
      <c r="D3163" s="1857"/>
      <c r="E3163" s="310">
        <f t="shared" si="764"/>
        <v>0</v>
      </c>
      <c r="F3163" s="1471">
        <v>0</v>
      </c>
      <c r="G3163" s="1472">
        <v>0</v>
      </c>
      <c r="H3163" s="1473">
        <v>0</v>
      </c>
      <c r="I3163" s="1471">
        <v>0</v>
      </c>
      <c r="J3163" s="1472">
        <v>0</v>
      </c>
      <c r="K3163" s="1473">
        <v>0</v>
      </c>
      <c r="L3163" s="310">
        <f t="shared" si="765"/>
        <v>0</v>
      </c>
      <c r="M3163" s="12" t="str">
        <f t="shared" ref="M3163:M3209" si="766">(IF($E3163&lt;&gt;0,$M$2,IF($L3163&lt;&gt;0,$M$2,"")))</f>
        <v/>
      </c>
      <c r="N3163" s="13"/>
    </row>
    <row r="3164" spans="1:14" hidden="1">
      <c r="A3164" s="22">
        <v>330</v>
      </c>
      <c r="B3164" s="272">
        <v>4000</v>
      </c>
      <c r="C3164" s="1856" t="s">
        <v>234</v>
      </c>
      <c r="D3164" s="1857"/>
      <c r="E3164" s="310">
        <f t="shared" si="764"/>
        <v>0</v>
      </c>
      <c r="F3164" s="1422"/>
      <c r="G3164" s="1423"/>
      <c r="H3164" s="1424"/>
      <c r="I3164" s="1422"/>
      <c r="J3164" s="1423"/>
      <c r="K3164" s="1424"/>
      <c r="L3164" s="310">
        <f t="shared" si="765"/>
        <v>0</v>
      </c>
      <c r="M3164" s="12" t="str">
        <f t="shared" si="766"/>
        <v/>
      </c>
      <c r="N3164" s="13"/>
    </row>
    <row r="3165" spans="1:14" hidden="1">
      <c r="A3165" s="22">
        <v>350</v>
      </c>
      <c r="B3165" s="272">
        <v>4100</v>
      </c>
      <c r="C3165" s="1856" t="s">
        <v>235</v>
      </c>
      <c r="D3165" s="1857"/>
      <c r="E3165" s="310">
        <f t="shared" si="764"/>
        <v>0</v>
      </c>
      <c r="F3165" s="1472">
        <v>0</v>
      </c>
      <c r="G3165" s="1472">
        <v>0</v>
      </c>
      <c r="H3165" s="1473">
        <v>0</v>
      </c>
      <c r="I3165" s="1771">
        <v>0</v>
      </c>
      <c r="J3165" s="1472">
        <v>0</v>
      </c>
      <c r="K3165" s="1472">
        <v>0</v>
      </c>
      <c r="L3165" s="310">
        <f t="shared" si="765"/>
        <v>0</v>
      </c>
      <c r="M3165" s="12" t="str">
        <f t="shared" si="766"/>
        <v/>
      </c>
      <c r="N3165" s="13"/>
    </row>
    <row r="3166" spans="1:14" hidden="1">
      <c r="A3166" s="23">
        <v>355</v>
      </c>
      <c r="B3166" s="272">
        <v>4200</v>
      </c>
      <c r="C3166" s="1856" t="s">
        <v>236</v>
      </c>
      <c r="D3166" s="1857"/>
      <c r="E3166" s="310">
        <f t="shared" ref="E3166:L3166" si="767">SUM(E3167:E3172)</f>
        <v>0</v>
      </c>
      <c r="F3166" s="274">
        <f t="shared" si="767"/>
        <v>0</v>
      </c>
      <c r="G3166" s="275">
        <f t="shared" si="767"/>
        <v>0</v>
      </c>
      <c r="H3166" s="276">
        <f>SUM(H3167:H3172)</f>
        <v>0</v>
      </c>
      <c r="I3166" s="274">
        <f t="shared" si="767"/>
        <v>0</v>
      </c>
      <c r="J3166" s="275">
        <f t="shared" si="767"/>
        <v>0</v>
      </c>
      <c r="K3166" s="276">
        <f t="shared" si="767"/>
        <v>0</v>
      </c>
      <c r="L3166" s="310">
        <f t="shared" si="767"/>
        <v>0</v>
      </c>
      <c r="M3166" s="12" t="str">
        <f t="shared" si="766"/>
        <v/>
      </c>
      <c r="N3166" s="13"/>
    </row>
    <row r="3167" spans="1:14" hidden="1">
      <c r="A3167" s="23">
        <v>355</v>
      </c>
      <c r="B3167" s="362"/>
      <c r="C3167" s="279">
        <v>4201</v>
      </c>
      <c r="D3167" s="280" t="s">
        <v>237</v>
      </c>
      <c r="E3167" s="281">
        <f t="shared" ref="E3167:E3172" si="768">F3167+G3167+H3167</f>
        <v>0</v>
      </c>
      <c r="F3167" s="152"/>
      <c r="G3167" s="153"/>
      <c r="H3167" s="1418"/>
      <c r="I3167" s="152"/>
      <c r="J3167" s="153"/>
      <c r="K3167" s="1418"/>
      <c r="L3167" s="281">
        <f t="shared" ref="L3167:L3172" si="769">I3167+J3167+K3167</f>
        <v>0</v>
      </c>
      <c r="M3167" s="12" t="str">
        <f t="shared" si="766"/>
        <v/>
      </c>
      <c r="N3167" s="13"/>
    </row>
    <row r="3168" spans="1:14" hidden="1">
      <c r="A3168" s="23">
        <v>375</v>
      </c>
      <c r="B3168" s="362"/>
      <c r="C3168" s="293">
        <v>4202</v>
      </c>
      <c r="D3168" s="363" t="s">
        <v>238</v>
      </c>
      <c r="E3168" s="295">
        <f t="shared" si="768"/>
        <v>0</v>
      </c>
      <c r="F3168" s="158"/>
      <c r="G3168" s="159"/>
      <c r="H3168" s="1420"/>
      <c r="I3168" s="158"/>
      <c r="J3168" s="159"/>
      <c r="K3168" s="1420"/>
      <c r="L3168" s="295">
        <f t="shared" si="769"/>
        <v>0</v>
      </c>
      <c r="M3168" s="12" t="str">
        <f t="shared" si="766"/>
        <v/>
      </c>
      <c r="N3168" s="13"/>
    </row>
    <row r="3169" spans="1:14" hidden="1">
      <c r="A3169" s="23">
        <v>380</v>
      </c>
      <c r="B3169" s="362"/>
      <c r="C3169" s="293">
        <v>4214</v>
      </c>
      <c r="D3169" s="363" t="s">
        <v>239</v>
      </c>
      <c r="E3169" s="295">
        <f t="shared" si="768"/>
        <v>0</v>
      </c>
      <c r="F3169" s="158"/>
      <c r="G3169" s="159"/>
      <c r="H3169" s="1420"/>
      <c r="I3169" s="158"/>
      <c r="J3169" s="159"/>
      <c r="K3169" s="1420"/>
      <c r="L3169" s="295">
        <f t="shared" si="769"/>
        <v>0</v>
      </c>
      <c r="M3169" s="12" t="str">
        <f t="shared" si="766"/>
        <v/>
      </c>
      <c r="N3169" s="13"/>
    </row>
    <row r="3170" spans="1:14" hidden="1">
      <c r="A3170" s="23">
        <v>385</v>
      </c>
      <c r="B3170" s="362"/>
      <c r="C3170" s="293">
        <v>4217</v>
      </c>
      <c r="D3170" s="363" t="s">
        <v>240</v>
      </c>
      <c r="E3170" s="295">
        <f t="shared" si="768"/>
        <v>0</v>
      </c>
      <c r="F3170" s="158"/>
      <c r="G3170" s="159"/>
      <c r="H3170" s="1420"/>
      <c r="I3170" s="158"/>
      <c r="J3170" s="159"/>
      <c r="K3170" s="1420"/>
      <c r="L3170" s="295">
        <f t="shared" si="769"/>
        <v>0</v>
      </c>
      <c r="M3170" s="12" t="str">
        <f t="shared" si="766"/>
        <v/>
      </c>
      <c r="N3170" s="13"/>
    </row>
    <row r="3171" spans="1:14" hidden="1">
      <c r="A3171" s="23">
        <v>390</v>
      </c>
      <c r="B3171" s="362"/>
      <c r="C3171" s="293">
        <v>4218</v>
      </c>
      <c r="D3171" s="294" t="s">
        <v>241</v>
      </c>
      <c r="E3171" s="295">
        <f t="shared" si="768"/>
        <v>0</v>
      </c>
      <c r="F3171" s="158"/>
      <c r="G3171" s="159"/>
      <c r="H3171" s="1420"/>
      <c r="I3171" s="158"/>
      <c r="J3171" s="159"/>
      <c r="K3171" s="1420"/>
      <c r="L3171" s="295">
        <f t="shared" si="769"/>
        <v>0</v>
      </c>
      <c r="M3171" s="12" t="str">
        <f t="shared" si="766"/>
        <v/>
      </c>
      <c r="N3171" s="13"/>
    </row>
    <row r="3172" spans="1:14" hidden="1">
      <c r="A3172" s="23">
        <v>390</v>
      </c>
      <c r="B3172" s="362"/>
      <c r="C3172" s="285">
        <v>4219</v>
      </c>
      <c r="D3172" s="343" t="s">
        <v>242</v>
      </c>
      <c r="E3172" s="287">
        <f t="shared" si="768"/>
        <v>0</v>
      </c>
      <c r="F3172" s="173"/>
      <c r="G3172" s="174"/>
      <c r="H3172" s="1421"/>
      <c r="I3172" s="173"/>
      <c r="J3172" s="174"/>
      <c r="K3172" s="1421"/>
      <c r="L3172" s="287">
        <f t="shared" si="769"/>
        <v>0</v>
      </c>
      <c r="M3172" s="12" t="str">
        <f t="shared" si="766"/>
        <v/>
      </c>
      <c r="N3172" s="13"/>
    </row>
    <row r="3173" spans="1:14" hidden="1">
      <c r="A3173" s="23">
        <v>395</v>
      </c>
      <c r="B3173" s="272">
        <v>4300</v>
      </c>
      <c r="C3173" s="1856" t="s">
        <v>1661</v>
      </c>
      <c r="D3173" s="1857"/>
      <c r="E3173" s="310">
        <f t="shared" ref="E3173:L3173" si="770">SUM(E3174:E3176)</f>
        <v>0</v>
      </c>
      <c r="F3173" s="274">
        <f t="shared" si="770"/>
        <v>0</v>
      </c>
      <c r="G3173" s="275">
        <f t="shared" si="770"/>
        <v>0</v>
      </c>
      <c r="H3173" s="276">
        <f>SUM(H3174:H3176)</f>
        <v>0</v>
      </c>
      <c r="I3173" s="274">
        <f t="shared" si="770"/>
        <v>0</v>
      </c>
      <c r="J3173" s="275">
        <f t="shared" si="770"/>
        <v>0</v>
      </c>
      <c r="K3173" s="276">
        <f t="shared" si="770"/>
        <v>0</v>
      </c>
      <c r="L3173" s="310">
        <f t="shared" si="770"/>
        <v>0</v>
      </c>
      <c r="M3173" s="12" t="str">
        <f t="shared" si="766"/>
        <v/>
      </c>
      <c r="N3173" s="13"/>
    </row>
    <row r="3174" spans="1:14" hidden="1">
      <c r="A3174" s="18">
        <v>397</v>
      </c>
      <c r="B3174" s="362"/>
      <c r="C3174" s="279">
        <v>4301</v>
      </c>
      <c r="D3174" s="311" t="s">
        <v>243</v>
      </c>
      <c r="E3174" s="281">
        <f t="shared" ref="E3174:E3179" si="771">F3174+G3174+H3174</f>
        <v>0</v>
      </c>
      <c r="F3174" s="152"/>
      <c r="G3174" s="153"/>
      <c r="H3174" s="1418"/>
      <c r="I3174" s="152"/>
      <c r="J3174" s="153"/>
      <c r="K3174" s="1418"/>
      <c r="L3174" s="281">
        <f t="shared" ref="L3174:L3179" si="772">I3174+J3174+K3174</f>
        <v>0</v>
      </c>
      <c r="M3174" s="12" t="str">
        <f t="shared" si="766"/>
        <v/>
      </c>
      <c r="N3174" s="13"/>
    </row>
    <row r="3175" spans="1:14" hidden="1">
      <c r="A3175" s="14">
        <v>398</v>
      </c>
      <c r="B3175" s="362"/>
      <c r="C3175" s="293">
        <v>4302</v>
      </c>
      <c r="D3175" s="363" t="s">
        <v>244</v>
      </c>
      <c r="E3175" s="295">
        <f t="shared" si="771"/>
        <v>0</v>
      </c>
      <c r="F3175" s="158"/>
      <c r="G3175" s="159"/>
      <c r="H3175" s="1420"/>
      <c r="I3175" s="158"/>
      <c r="J3175" s="159"/>
      <c r="K3175" s="1420"/>
      <c r="L3175" s="295">
        <f t="shared" si="772"/>
        <v>0</v>
      </c>
      <c r="M3175" s="12" t="str">
        <f t="shared" si="766"/>
        <v/>
      </c>
      <c r="N3175" s="13"/>
    </row>
    <row r="3176" spans="1:14" hidden="1">
      <c r="A3176" s="14">
        <v>399</v>
      </c>
      <c r="B3176" s="362"/>
      <c r="C3176" s="285">
        <v>4309</v>
      </c>
      <c r="D3176" s="301" t="s">
        <v>245</v>
      </c>
      <c r="E3176" s="287">
        <f t="shared" si="771"/>
        <v>0</v>
      </c>
      <c r="F3176" s="173"/>
      <c r="G3176" s="174"/>
      <c r="H3176" s="1421"/>
      <c r="I3176" s="173"/>
      <c r="J3176" s="174"/>
      <c r="K3176" s="1421"/>
      <c r="L3176" s="287">
        <f t="shared" si="772"/>
        <v>0</v>
      </c>
      <c r="M3176" s="12" t="str">
        <f t="shared" si="766"/>
        <v/>
      </c>
      <c r="N3176" s="13"/>
    </row>
    <row r="3177" spans="1:14" hidden="1">
      <c r="A3177" s="14">
        <v>400</v>
      </c>
      <c r="B3177" s="272">
        <v>4400</v>
      </c>
      <c r="C3177" s="1856" t="s">
        <v>1658</v>
      </c>
      <c r="D3177" s="1857"/>
      <c r="E3177" s="310">
        <f t="shared" si="771"/>
        <v>0</v>
      </c>
      <c r="F3177" s="1422"/>
      <c r="G3177" s="1423"/>
      <c r="H3177" s="1424"/>
      <c r="I3177" s="1422"/>
      <c r="J3177" s="1423"/>
      <c r="K3177" s="1424"/>
      <c r="L3177" s="310">
        <f t="shared" si="772"/>
        <v>0</v>
      </c>
      <c r="M3177" s="12" t="str">
        <f t="shared" si="766"/>
        <v/>
      </c>
      <c r="N3177" s="13"/>
    </row>
    <row r="3178" spans="1:14" hidden="1">
      <c r="A3178" s="14">
        <v>401</v>
      </c>
      <c r="B3178" s="272">
        <v>4500</v>
      </c>
      <c r="C3178" s="1856" t="s">
        <v>1659</v>
      </c>
      <c r="D3178" s="1857"/>
      <c r="E3178" s="310">
        <f t="shared" si="771"/>
        <v>0</v>
      </c>
      <c r="F3178" s="1422"/>
      <c r="G3178" s="1423"/>
      <c r="H3178" s="1424"/>
      <c r="I3178" s="1422"/>
      <c r="J3178" s="1423"/>
      <c r="K3178" s="1424"/>
      <c r="L3178" s="310">
        <f t="shared" si="772"/>
        <v>0</v>
      </c>
      <c r="M3178" s="12" t="str">
        <f t="shared" si="766"/>
        <v/>
      </c>
      <c r="N3178" s="13"/>
    </row>
    <row r="3179" spans="1:14" hidden="1">
      <c r="A3179" s="40">
        <v>404</v>
      </c>
      <c r="B3179" s="272">
        <v>4600</v>
      </c>
      <c r="C3179" s="1862" t="s">
        <v>246</v>
      </c>
      <c r="D3179" s="1863"/>
      <c r="E3179" s="310">
        <f t="shared" si="771"/>
        <v>0</v>
      </c>
      <c r="F3179" s="1422"/>
      <c r="G3179" s="1423"/>
      <c r="H3179" s="1424"/>
      <c r="I3179" s="1422"/>
      <c r="J3179" s="1423"/>
      <c r="K3179" s="1424"/>
      <c r="L3179" s="310">
        <f t="shared" si="772"/>
        <v>0</v>
      </c>
      <c r="M3179" s="12" t="str">
        <f t="shared" si="766"/>
        <v/>
      </c>
      <c r="N3179" s="13"/>
    </row>
    <row r="3180" spans="1:14" hidden="1">
      <c r="A3180" s="40">
        <v>404</v>
      </c>
      <c r="B3180" s="272">
        <v>4900</v>
      </c>
      <c r="C3180" s="1856" t="s">
        <v>273</v>
      </c>
      <c r="D3180" s="1857"/>
      <c r="E3180" s="310">
        <f t="shared" ref="E3180:L3180" si="773">+E3181+E3182</f>
        <v>0</v>
      </c>
      <c r="F3180" s="274">
        <f t="shared" si="773"/>
        <v>0</v>
      </c>
      <c r="G3180" s="275">
        <f t="shared" si="773"/>
        <v>0</v>
      </c>
      <c r="H3180" s="276">
        <f>+H3181+H3182</f>
        <v>0</v>
      </c>
      <c r="I3180" s="274">
        <f t="shared" si="773"/>
        <v>0</v>
      </c>
      <c r="J3180" s="275">
        <f t="shared" si="773"/>
        <v>0</v>
      </c>
      <c r="K3180" s="276">
        <f t="shared" si="773"/>
        <v>0</v>
      </c>
      <c r="L3180" s="310">
        <f t="shared" si="773"/>
        <v>0</v>
      </c>
      <c r="M3180" s="12" t="str">
        <f t="shared" si="766"/>
        <v/>
      </c>
      <c r="N3180" s="13"/>
    </row>
    <row r="3181" spans="1:14" hidden="1">
      <c r="A3181" s="22">
        <v>440</v>
      </c>
      <c r="B3181" s="362"/>
      <c r="C3181" s="279">
        <v>4901</v>
      </c>
      <c r="D3181" s="364" t="s">
        <v>274</v>
      </c>
      <c r="E3181" s="281">
        <f>F3181+G3181+H3181</f>
        <v>0</v>
      </c>
      <c r="F3181" s="152"/>
      <c r="G3181" s="153"/>
      <c r="H3181" s="1418"/>
      <c r="I3181" s="152"/>
      <c r="J3181" s="153"/>
      <c r="K3181" s="1418"/>
      <c r="L3181" s="281">
        <f>I3181+J3181+K3181</f>
        <v>0</v>
      </c>
      <c r="M3181" s="12" t="str">
        <f t="shared" si="766"/>
        <v/>
      </c>
      <c r="N3181" s="13"/>
    </row>
    <row r="3182" spans="1:14" hidden="1">
      <c r="A3182" s="22">
        <v>450</v>
      </c>
      <c r="B3182" s="362"/>
      <c r="C3182" s="285">
        <v>4902</v>
      </c>
      <c r="D3182" s="301" t="s">
        <v>275</v>
      </c>
      <c r="E3182" s="287">
        <f>F3182+G3182+H3182</f>
        <v>0</v>
      </c>
      <c r="F3182" s="173"/>
      <c r="G3182" s="174"/>
      <c r="H3182" s="1421"/>
      <c r="I3182" s="173"/>
      <c r="J3182" s="174"/>
      <c r="K3182" s="1421"/>
      <c r="L3182" s="287">
        <f>I3182+J3182+K3182</f>
        <v>0</v>
      </c>
      <c r="M3182" s="12" t="str">
        <f t="shared" si="766"/>
        <v/>
      </c>
      <c r="N3182" s="13"/>
    </row>
    <row r="3183" spans="1:14" hidden="1">
      <c r="A3183" s="22">
        <v>495</v>
      </c>
      <c r="B3183" s="365">
        <v>5100</v>
      </c>
      <c r="C3183" s="1854" t="s">
        <v>247</v>
      </c>
      <c r="D3183" s="1855"/>
      <c r="E3183" s="310">
        <f>F3183+G3183+H3183</f>
        <v>0</v>
      </c>
      <c r="F3183" s="1422"/>
      <c r="G3183" s="1423"/>
      <c r="H3183" s="1424"/>
      <c r="I3183" s="1422"/>
      <c r="J3183" s="1423"/>
      <c r="K3183" s="1424"/>
      <c r="L3183" s="310">
        <f>I3183+J3183+K3183</f>
        <v>0</v>
      </c>
      <c r="M3183" s="12" t="str">
        <f t="shared" si="766"/>
        <v/>
      </c>
      <c r="N3183" s="13"/>
    </row>
    <row r="3184" spans="1:14" hidden="1">
      <c r="A3184" s="23">
        <v>500</v>
      </c>
      <c r="B3184" s="365">
        <v>5200</v>
      </c>
      <c r="C3184" s="1854" t="s">
        <v>248</v>
      </c>
      <c r="D3184" s="1855"/>
      <c r="E3184" s="310">
        <f t="shared" ref="E3184:L3184" si="774">SUM(E3185:E3191)</f>
        <v>0</v>
      </c>
      <c r="F3184" s="274">
        <f t="shared" si="774"/>
        <v>0</v>
      </c>
      <c r="G3184" s="275">
        <f t="shared" si="774"/>
        <v>0</v>
      </c>
      <c r="H3184" s="276">
        <f>SUM(H3185:H3191)</f>
        <v>0</v>
      </c>
      <c r="I3184" s="274">
        <f t="shared" si="774"/>
        <v>0</v>
      </c>
      <c r="J3184" s="275">
        <f t="shared" si="774"/>
        <v>0</v>
      </c>
      <c r="K3184" s="276">
        <f t="shared" si="774"/>
        <v>0</v>
      </c>
      <c r="L3184" s="310">
        <f t="shared" si="774"/>
        <v>0</v>
      </c>
      <c r="M3184" s="12" t="str">
        <f t="shared" si="766"/>
        <v/>
      </c>
      <c r="N3184" s="13"/>
    </row>
    <row r="3185" spans="1:14" hidden="1">
      <c r="A3185" s="23">
        <v>505</v>
      </c>
      <c r="B3185" s="366"/>
      <c r="C3185" s="367">
        <v>5201</v>
      </c>
      <c r="D3185" s="368" t="s">
        <v>249</v>
      </c>
      <c r="E3185" s="281">
        <f t="shared" ref="E3185:E3191" si="775">F3185+G3185+H3185</f>
        <v>0</v>
      </c>
      <c r="F3185" s="152"/>
      <c r="G3185" s="153"/>
      <c r="H3185" s="1418"/>
      <c r="I3185" s="152"/>
      <c r="J3185" s="153"/>
      <c r="K3185" s="1418"/>
      <c r="L3185" s="281">
        <f t="shared" ref="L3185:L3191" si="776">I3185+J3185+K3185</f>
        <v>0</v>
      </c>
      <c r="M3185" s="12" t="str">
        <f t="shared" si="766"/>
        <v/>
      </c>
      <c r="N3185" s="13"/>
    </row>
    <row r="3186" spans="1:14" hidden="1">
      <c r="A3186" s="23">
        <v>510</v>
      </c>
      <c r="B3186" s="366"/>
      <c r="C3186" s="369">
        <v>5202</v>
      </c>
      <c r="D3186" s="370" t="s">
        <v>250</v>
      </c>
      <c r="E3186" s="295">
        <f t="shared" si="775"/>
        <v>0</v>
      </c>
      <c r="F3186" s="158"/>
      <c r="G3186" s="159"/>
      <c r="H3186" s="1420"/>
      <c r="I3186" s="158"/>
      <c r="J3186" s="159"/>
      <c r="K3186" s="1420"/>
      <c r="L3186" s="295">
        <f t="shared" si="776"/>
        <v>0</v>
      </c>
      <c r="M3186" s="12" t="str">
        <f t="shared" si="766"/>
        <v/>
      </c>
      <c r="N3186" s="13"/>
    </row>
    <row r="3187" spans="1:14" hidden="1">
      <c r="A3187" s="23">
        <v>515</v>
      </c>
      <c r="B3187" s="366"/>
      <c r="C3187" s="369">
        <v>5203</v>
      </c>
      <c r="D3187" s="370" t="s">
        <v>618</v>
      </c>
      <c r="E3187" s="295">
        <f t="shared" si="775"/>
        <v>0</v>
      </c>
      <c r="F3187" s="158"/>
      <c r="G3187" s="159"/>
      <c r="H3187" s="1420"/>
      <c r="I3187" s="158"/>
      <c r="J3187" s="159"/>
      <c r="K3187" s="1420"/>
      <c r="L3187" s="295">
        <f t="shared" si="776"/>
        <v>0</v>
      </c>
      <c r="M3187" s="12" t="str">
        <f t="shared" si="766"/>
        <v/>
      </c>
      <c r="N3187" s="13"/>
    </row>
    <row r="3188" spans="1:14" hidden="1">
      <c r="A3188" s="23">
        <v>520</v>
      </c>
      <c r="B3188" s="366"/>
      <c r="C3188" s="369">
        <v>5204</v>
      </c>
      <c r="D3188" s="370" t="s">
        <v>619</v>
      </c>
      <c r="E3188" s="295">
        <f t="shared" si="775"/>
        <v>0</v>
      </c>
      <c r="F3188" s="158"/>
      <c r="G3188" s="159"/>
      <c r="H3188" s="1420"/>
      <c r="I3188" s="158"/>
      <c r="J3188" s="159"/>
      <c r="K3188" s="1420"/>
      <c r="L3188" s="295">
        <f t="shared" si="776"/>
        <v>0</v>
      </c>
      <c r="M3188" s="12" t="str">
        <f t="shared" si="766"/>
        <v/>
      </c>
      <c r="N3188" s="13"/>
    </row>
    <row r="3189" spans="1:14" hidden="1">
      <c r="A3189" s="23">
        <v>525</v>
      </c>
      <c r="B3189" s="366"/>
      <c r="C3189" s="369">
        <v>5205</v>
      </c>
      <c r="D3189" s="370" t="s">
        <v>620</v>
      </c>
      <c r="E3189" s="295">
        <f t="shared" si="775"/>
        <v>0</v>
      </c>
      <c r="F3189" s="158"/>
      <c r="G3189" s="159"/>
      <c r="H3189" s="1420"/>
      <c r="I3189" s="158"/>
      <c r="J3189" s="159"/>
      <c r="K3189" s="1420"/>
      <c r="L3189" s="295">
        <f t="shared" si="776"/>
        <v>0</v>
      </c>
      <c r="M3189" s="12" t="str">
        <f t="shared" si="766"/>
        <v/>
      </c>
      <c r="N3189" s="13"/>
    </row>
    <row r="3190" spans="1:14" hidden="1">
      <c r="A3190" s="22">
        <v>635</v>
      </c>
      <c r="B3190" s="366"/>
      <c r="C3190" s="369">
        <v>5206</v>
      </c>
      <c r="D3190" s="370" t="s">
        <v>621</v>
      </c>
      <c r="E3190" s="295">
        <f t="shared" si="775"/>
        <v>0</v>
      </c>
      <c r="F3190" s="158"/>
      <c r="G3190" s="159"/>
      <c r="H3190" s="1420"/>
      <c r="I3190" s="158"/>
      <c r="J3190" s="159"/>
      <c r="K3190" s="1420"/>
      <c r="L3190" s="295">
        <f t="shared" si="776"/>
        <v>0</v>
      </c>
      <c r="M3190" s="12" t="str">
        <f t="shared" si="766"/>
        <v/>
      </c>
      <c r="N3190" s="13"/>
    </row>
    <row r="3191" spans="1:14" hidden="1">
      <c r="A3191" s="23">
        <v>640</v>
      </c>
      <c r="B3191" s="366"/>
      <c r="C3191" s="371">
        <v>5219</v>
      </c>
      <c r="D3191" s="372" t="s">
        <v>622</v>
      </c>
      <c r="E3191" s="287">
        <f t="shared" si="775"/>
        <v>0</v>
      </c>
      <c r="F3191" s="173"/>
      <c r="G3191" s="174"/>
      <c r="H3191" s="1421"/>
      <c r="I3191" s="173"/>
      <c r="J3191" s="174"/>
      <c r="K3191" s="1421"/>
      <c r="L3191" s="287">
        <f t="shared" si="776"/>
        <v>0</v>
      </c>
      <c r="M3191" s="12" t="str">
        <f t="shared" si="766"/>
        <v/>
      </c>
      <c r="N3191" s="13"/>
    </row>
    <row r="3192" spans="1:14" hidden="1">
      <c r="A3192" s="23">
        <v>645</v>
      </c>
      <c r="B3192" s="365">
        <v>5300</v>
      </c>
      <c r="C3192" s="1854" t="s">
        <v>623</v>
      </c>
      <c r="D3192" s="1855"/>
      <c r="E3192" s="310">
        <f t="shared" ref="E3192:L3192" si="777">SUM(E3193:E3194)</f>
        <v>0</v>
      </c>
      <c r="F3192" s="274">
        <f t="shared" si="777"/>
        <v>0</v>
      </c>
      <c r="G3192" s="275">
        <f t="shared" si="777"/>
        <v>0</v>
      </c>
      <c r="H3192" s="276">
        <f>SUM(H3193:H3194)</f>
        <v>0</v>
      </c>
      <c r="I3192" s="274">
        <f t="shared" si="777"/>
        <v>0</v>
      </c>
      <c r="J3192" s="275">
        <f t="shared" si="777"/>
        <v>0</v>
      </c>
      <c r="K3192" s="276">
        <f t="shared" si="777"/>
        <v>0</v>
      </c>
      <c r="L3192" s="310">
        <f t="shared" si="777"/>
        <v>0</v>
      </c>
      <c r="M3192" s="12" t="str">
        <f t="shared" si="766"/>
        <v/>
      </c>
      <c r="N3192" s="13"/>
    </row>
    <row r="3193" spans="1:14" hidden="1">
      <c r="A3193" s="23">
        <v>650</v>
      </c>
      <c r="B3193" s="366"/>
      <c r="C3193" s="367">
        <v>5301</v>
      </c>
      <c r="D3193" s="368" t="s">
        <v>307</v>
      </c>
      <c r="E3193" s="281">
        <f>F3193+G3193+H3193</f>
        <v>0</v>
      </c>
      <c r="F3193" s="152"/>
      <c r="G3193" s="153"/>
      <c r="H3193" s="1418"/>
      <c r="I3193" s="152"/>
      <c r="J3193" s="153"/>
      <c r="K3193" s="1418"/>
      <c r="L3193" s="281">
        <f>I3193+J3193+K3193</f>
        <v>0</v>
      </c>
      <c r="M3193" s="12" t="str">
        <f t="shared" si="766"/>
        <v/>
      </c>
      <c r="N3193" s="13"/>
    </row>
    <row r="3194" spans="1:14" hidden="1">
      <c r="A3194" s="22">
        <v>655</v>
      </c>
      <c r="B3194" s="366"/>
      <c r="C3194" s="371">
        <v>5309</v>
      </c>
      <c r="D3194" s="372" t="s">
        <v>624</v>
      </c>
      <c r="E3194" s="287">
        <f>F3194+G3194+H3194</f>
        <v>0</v>
      </c>
      <c r="F3194" s="173"/>
      <c r="G3194" s="174"/>
      <c r="H3194" s="1421"/>
      <c r="I3194" s="173"/>
      <c r="J3194" s="174"/>
      <c r="K3194" s="1421"/>
      <c r="L3194" s="287">
        <f>I3194+J3194+K3194</f>
        <v>0</v>
      </c>
      <c r="M3194" s="12" t="str">
        <f t="shared" si="766"/>
        <v/>
      </c>
      <c r="N3194" s="13"/>
    </row>
    <row r="3195" spans="1:14" hidden="1">
      <c r="A3195" s="22">
        <v>665</v>
      </c>
      <c r="B3195" s="365">
        <v>5400</v>
      </c>
      <c r="C3195" s="1854" t="s">
        <v>685</v>
      </c>
      <c r="D3195" s="1855"/>
      <c r="E3195" s="310">
        <f>F3195+G3195+H3195</f>
        <v>0</v>
      </c>
      <c r="F3195" s="1422"/>
      <c r="G3195" s="1423"/>
      <c r="H3195" s="1424"/>
      <c r="I3195" s="1422"/>
      <c r="J3195" s="1423"/>
      <c r="K3195" s="1424"/>
      <c r="L3195" s="310">
        <f>I3195+J3195+K3195</f>
        <v>0</v>
      </c>
      <c r="M3195" s="12" t="str">
        <f t="shared" si="766"/>
        <v/>
      </c>
      <c r="N3195" s="13"/>
    </row>
    <row r="3196" spans="1:14" hidden="1">
      <c r="A3196" s="22">
        <v>675</v>
      </c>
      <c r="B3196" s="272">
        <v>5500</v>
      </c>
      <c r="C3196" s="1856" t="s">
        <v>686</v>
      </c>
      <c r="D3196" s="1857"/>
      <c r="E3196" s="310">
        <f t="shared" ref="E3196:L3196" si="778">SUM(E3197:E3200)</f>
        <v>0</v>
      </c>
      <c r="F3196" s="274">
        <f t="shared" si="778"/>
        <v>0</v>
      </c>
      <c r="G3196" s="275">
        <f t="shared" si="778"/>
        <v>0</v>
      </c>
      <c r="H3196" s="276">
        <f>SUM(H3197:H3200)</f>
        <v>0</v>
      </c>
      <c r="I3196" s="274">
        <f t="shared" si="778"/>
        <v>0</v>
      </c>
      <c r="J3196" s="275">
        <f t="shared" si="778"/>
        <v>0</v>
      </c>
      <c r="K3196" s="276">
        <f t="shared" si="778"/>
        <v>0</v>
      </c>
      <c r="L3196" s="310">
        <f t="shared" si="778"/>
        <v>0</v>
      </c>
      <c r="M3196" s="12" t="str">
        <f t="shared" si="766"/>
        <v/>
      </c>
      <c r="N3196" s="13"/>
    </row>
    <row r="3197" spans="1:14" hidden="1">
      <c r="A3197" s="22">
        <v>685</v>
      </c>
      <c r="B3197" s="362"/>
      <c r="C3197" s="279">
        <v>5501</v>
      </c>
      <c r="D3197" s="311" t="s">
        <v>687</v>
      </c>
      <c r="E3197" s="281">
        <f>F3197+G3197+H3197</f>
        <v>0</v>
      </c>
      <c r="F3197" s="152"/>
      <c r="G3197" s="153"/>
      <c r="H3197" s="1418"/>
      <c r="I3197" s="152"/>
      <c r="J3197" s="153"/>
      <c r="K3197" s="1418"/>
      <c r="L3197" s="281">
        <f>I3197+J3197+K3197</f>
        <v>0</v>
      </c>
      <c r="M3197" s="12" t="str">
        <f t="shared" si="766"/>
        <v/>
      </c>
      <c r="N3197" s="13"/>
    </row>
    <row r="3198" spans="1:14" hidden="1">
      <c r="A3198" s="23">
        <v>690</v>
      </c>
      <c r="B3198" s="362"/>
      <c r="C3198" s="293">
        <v>5502</v>
      </c>
      <c r="D3198" s="294" t="s">
        <v>688</v>
      </c>
      <c r="E3198" s="295">
        <f>F3198+G3198+H3198</f>
        <v>0</v>
      </c>
      <c r="F3198" s="158"/>
      <c r="G3198" s="159"/>
      <c r="H3198" s="1420"/>
      <c r="I3198" s="158"/>
      <c r="J3198" s="159"/>
      <c r="K3198" s="1420"/>
      <c r="L3198" s="295">
        <f>I3198+J3198+K3198</f>
        <v>0</v>
      </c>
      <c r="M3198" s="12" t="str">
        <f t="shared" si="766"/>
        <v/>
      </c>
      <c r="N3198" s="13"/>
    </row>
    <row r="3199" spans="1:14" hidden="1">
      <c r="A3199" s="23">
        <v>695</v>
      </c>
      <c r="B3199" s="362"/>
      <c r="C3199" s="293">
        <v>5503</v>
      </c>
      <c r="D3199" s="363" t="s">
        <v>689</v>
      </c>
      <c r="E3199" s="295">
        <f>F3199+G3199+H3199</f>
        <v>0</v>
      </c>
      <c r="F3199" s="158"/>
      <c r="G3199" s="159"/>
      <c r="H3199" s="1420"/>
      <c r="I3199" s="158"/>
      <c r="J3199" s="159"/>
      <c r="K3199" s="1420"/>
      <c r="L3199" s="295">
        <f>I3199+J3199+K3199</f>
        <v>0</v>
      </c>
      <c r="M3199" s="12" t="str">
        <f t="shared" si="766"/>
        <v/>
      </c>
      <c r="N3199" s="13"/>
    </row>
    <row r="3200" spans="1:14" hidden="1">
      <c r="A3200" s="22">
        <v>700</v>
      </c>
      <c r="B3200" s="362"/>
      <c r="C3200" s="285">
        <v>5504</v>
      </c>
      <c r="D3200" s="339" t="s">
        <v>690</v>
      </c>
      <c r="E3200" s="287">
        <f>F3200+G3200+H3200</f>
        <v>0</v>
      </c>
      <c r="F3200" s="173"/>
      <c r="G3200" s="174"/>
      <c r="H3200" s="1421"/>
      <c r="I3200" s="173"/>
      <c r="J3200" s="174"/>
      <c r="K3200" s="1421"/>
      <c r="L3200" s="287">
        <f>I3200+J3200+K3200</f>
        <v>0</v>
      </c>
      <c r="M3200" s="12" t="str">
        <f t="shared" si="766"/>
        <v/>
      </c>
      <c r="N3200" s="13"/>
    </row>
    <row r="3201" spans="1:14" hidden="1">
      <c r="A3201" s="22">
        <v>710</v>
      </c>
      <c r="B3201" s="365">
        <v>5700</v>
      </c>
      <c r="C3201" s="1858" t="s">
        <v>914</v>
      </c>
      <c r="D3201" s="1859"/>
      <c r="E3201" s="310">
        <f>SUM(E3202:E3204)</f>
        <v>0</v>
      </c>
      <c r="F3201" s="1471">
        <v>0</v>
      </c>
      <c r="G3201" s="1471">
        <v>0</v>
      </c>
      <c r="H3201" s="1471">
        <v>0</v>
      </c>
      <c r="I3201" s="1471">
        <v>0</v>
      </c>
      <c r="J3201" s="1471">
        <v>0</v>
      </c>
      <c r="K3201" s="1471">
        <v>0</v>
      </c>
      <c r="L3201" s="310">
        <f>SUM(L3202:L3204)</f>
        <v>0</v>
      </c>
      <c r="M3201" s="12" t="str">
        <f t="shared" si="766"/>
        <v/>
      </c>
      <c r="N3201" s="13"/>
    </row>
    <row r="3202" spans="1:14" hidden="1">
      <c r="A3202" s="23">
        <v>715</v>
      </c>
      <c r="B3202" s="366"/>
      <c r="C3202" s="367">
        <v>5701</v>
      </c>
      <c r="D3202" s="368" t="s">
        <v>691</v>
      </c>
      <c r="E3202" s="281">
        <f>F3202+G3202+H3202</f>
        <v>0</v>
      </c>
      <c r="F3202" s="1472">
        <v>0</v>
      </c>
      <c r="G3202" s="1472">
        <v>0</v>
      </c>
      <c r="H3202" s="1473">
        <v>0</v>
      </c>
      <c r="I3202" s="1771">
        <v>0</v>
      </c>
      <c r="J3202" s="1472">
        <v>0</v>
      </c>
      <c r="K3202" s="1472">
        <v>0</v>
      </c>
      <c r="L3202" s="281">
        <f>I3202+J3202+K3202</f>
        <v>0</v>
      </c>
      <c r="M3202" s="12" t="str">
        <f t="shared" si="766"/>
        <v/>
      </c>
      <c r="N3202" s="13"/>
    </row>
    <row r="3203" spans="1:14" hidden="1">
      <c r="A3203" s="23">
        <v>720</v>
      </c>
      <c r="B3203" s="366"/>
      <c r="C3203" s="373">
        <v>5702</v>
      </c>
      <c r="D3203" s="374" t="s">
        <v>692</v>
      </c>
      <c r="E3203" s="314">
        <f>F3203+G3203+H3203</f>
        <v>0</v>
      </c>
      <c r="F3203" s="1472">
        <v>0</v>
      </c>
      <c r="G3203" s="1472">
        <v>0</v>
      </c>
      <c r="H3203" s="1473">
        <v>0</v>
      </c>
      <c r="I3203" s="1771">
        <v>0</v>
      </c>
      <c r="J3203" s="1472">
        <v>0</v>
      </c>
      <c r="K3203" s="1472">
        <v>0</v>
      </c>
      <c r="L3203" s="314">
        <f>I3203+J3203+K3203</f>
        <v>0</v>
      </c>
      <c r="M3203" s="12" t="str">
        <f t="shared" si="766"/>
        <v/>
      </c>
      <c r="N3203" s="13"/>
    </row>
    <row r="3204" spans="1:14" hidden="1">
      <c r="A3204" s="23">
        <v>725</v>
      </c>
      <c r="B3204" s="292"/>
      <c r="C3204" s="375">
        <v>4071</v>
      </c>
      <c r="D3204" s="376" t="s">
        <v>693</v>
      </c>
      <c r="E3204" s="377">
        <f>F3204+G3204+H3204</f>
        <v>0</v>
      </c>
      <c r="F3204" s="1472">
        <v>0</v>
      </c>
      <c r="G3204" s="1472">
        <v>0</v>
      </c>
      <c r="H3204" s="1473">
        <v>0</v>
      </c>
      <c r="I3204" s="1771">
        <v>0</v>
      </c>
      <c r="J3204" s="1472">
        <v>0</v>
      </c>
      <c r="K3204" s="1472">
        <v>0</v>
      </c>
      <c r="L3204" s="377">
        <f>I3204+J3204+K3204</f>
        <v>0</v>
      </c>
      <c r="M3204" s="12" t="str">
        <f t="shared" si="766"/>
        <v/>
      </c>
      <c r="N3204" s="13"/>
    </row>
    <row r="3205" spans="1:14" hidden="1">
      <c r="A3205" s="23">
        <v>730</v>
      </c>
      <c r="B3205" s="582"/>
      <c r="C3205" s="1860" t="s">
        <v>694</v>
      </c>
      <c r="D3205" s="1861"/>
      <c r="E3205" s="1438"/>
      <c r="F3205" s="1438"/>
      <c r="G3205" s="1438"/>
      <c r="H3205" s="1438"/>
      <c r="I3205" s="1438"/>
      <c r="J3205" s="1438"/>
      <c r="K3205" s="1438"/>
      <c r="L3205" s="1439"/>
      <c r="M3205" s="12" t="str">
        <f t="shared" si="766"/>
        <v/>
      </c>
      <c r="N3205" s="13"/>
    </row>
    <row r="3206" spans="1:14" hidden="1">
      <c r="A3206" s="23">
        <v>735</v>
      </c>
      <c r="B3206" s="381">
        <v>98</v>
      </c>
      <c r="C3206" s="1860" t="s">
        <v>694</v>
      </c>
      <c r="D3206" s="1861"/>
      <c r="E3206" s="382">
        <f>F3206+G3206+H3206</f>
        <v>0</v>
      </c>
      <c r="F3206" s="1429"/>
      <c r="G3206" s="1430"/>
      <c r="H3206" s="1431"/>
      <c r="I3206" s="1461">
        <v>0</v>
      </c>
      <c r="J3206" s="1462">
        <v>0</v>
      </c>
      <c r="K3206" s="1463">
        <v>0</v>
      </c>
      <c r="L3206" s="382">
        <f>I3206+J3206+K3206</f>
        <v>0</v>
      </c>
      <c r="M3206" s="12" t="str">
        <f t="shared" si="766"/>
        <v/>
      </c>
      <c r="N3206" s="13"/>
    </row>
    <row r="3207" spans="1:14" hidden="1">
      <c r="A3207" s="23">
        <v>740</v>
      </c>
      <c r="B3207" s="1433"/>
      <c r="C3207" s="1434"/>
      <c r="D3207" s="1435"/>
      <c r="E3207" s="269"/>
      <c r="F3207" s="269"/>
      <c r="G3207" s="269"/>
      <c r="H3207" s="269"/>
      <c r="I3207" s="269"/>
      <c r="J3207" s="269"/>
      <c r="K3207" s="269"/>
      <c r="L3207" s="270"/>
      <c r="M3207" s="12" t="str">
        <f t="shared" si="766"/>
        <v/>
      </c>
      <c r="N3207" s="13"/>
    </row>
    <row r="3208" spans="1:14" hidden="1">
      <c r="A3208" s="23">
        <v>745</v>
      </c>
      <c r="B3208" s="1436"/>
      <c r="C3208" s="111"/>
      <c r="D3208" s="1437"/>
      <c r="E3208" s="218"/>
      <c r="F3208" s="218"/>
      <c r="G3208" s="218"/>
      <c r="H3208" s="218"/>
      <c r="I3208" s="218"/>
      <c r="J3208" s="218"/>
      <c r="K3208" s="218"/>
      <c r="L3208" s="389"/>
      <c r="M3208" s="12" t="str">
        <f t="shared" si="766"/>
        <v/>
      </c>
      <c r="N3208" s="13"/>
    </row>
    <row r="3209" spans="1:14" hidden="1">
      <c r="A3209" s="22">
        <v>750</v>
      </c>
      <c r="B3209" s="1436"/>
      <c r="C3209" s="111"/>
      <c r="D3209" s="1437"/>
      <c r="E3209" s="218"/>
      <c r="F3209" s="218"/>
      <c r="G3209" s="218"/>
      <c r="H3209" s="218"/>
      <c r="I3209" s="218"/>
      <c r="J3209" s="218"/>
      <c r="K3209" s="218"/>
      <c r="L3209" s="389"/>
      <c r="M3209" s="12" t="str">
        <f t="shared" si="766"/>
        <v/>
      </c>
      <c r="N3209" s="13"/>
    </row>
    <row r="3210" spans="1:14" ht="16.5" hidden="1" thickBot="1">
      <c r="A3210" s="23">
        <v>755</v>
      </c>
      <c r="B3210" s="1464"/>
      <c r="C3210" s="393" t="s">
        <v>741</v>
      </c>
      <c r="D3210" s="1432">
        <f>+B3210</f>
        <v>0</v>
      </c>
      <c r="E3210" s="395">
        <f t="shared" ref="E3210:L3210" si="779">SUM(E3095,E3098,E3104,E3112,E3113,E3131,E3135,E3141,E3144,E3145,E3146,E3147,E3148,E3157,E3163,E3164,E3165,E3166,E3173,E3177,E3178,E3179,E3180,E3183,E3184,E3192,E3195,E3196,E3201)+E3206</f>
        <v>0</v>
      </c>
      <c r="F3210" s="396">
        <f t="shared" si="779"/>
        <v>0</v>
      </c>
      <c r="G3210" s="397">
        <f t="shared" si="779"/>
        <v>0</v>
      </c>
      <c r="H3210" s="398">
        <f t="shared" si="779"/>
        <v>0</v>
      </c>
      <c r="I3210" s="396">
        <f t="shared" si="779"/>
        <v>0</v>
      </c>
      <c r="J3210" s="397">
        <f t="shared" si="779"/>
        <v>0</v>
      </c>
      <c r="K3210" s="398">
        <f t="shared" si="779"/>
        <v>0</v>
      </c>
      <c r="L3210" s="395">
        <f t="shared" si="779"/>
        <v>0</v>
      </c>
      <c r="M3210" s="12" t="str">
        <f>(IF($E3210&lt;&gt;0,$M$2,IF($L3210&lt;&gt;0,$M$2,"")))</f>
        <v/>
      </c>
      <c r="N3210" s="73" t="str">
        <f>LEFT(C3092,1)</f>
        <v>5</v>
      </c>
    </row>
    <row r="3211" spans="1:14" hidden="1">
      <c r="A3211" s="23">
        <v>760</v>
      </c>
      <c r="B3211" s="79" t="s">
        <v>120</v>
      </c>
      <c r="C3211" s="1"/>
      <c r="L3211" s="6"/>
      <c r="M3211" s="7" t="str">
        <f>(IF($E3210&lt;&gt;0,$M$2,IF($L3210&lt;&gt;0,$M$2,"")))</f>
        <v/>
      </c>
    </row>
    <row r="3212" spans="1:14" hidden="1">
      <c r="A3212" s="22">
        <v>765</v>
      </c>
      <c r="B3212" s="1367"/>
      <c r="C3212" s="1367"/>
      <c r="D3212" s="1368"/>
      <c r="E3212" s="1367"/>
      <c r="F3212" s="1367"/>
      <c r="G3212" s="1367"/>
      <c r="H3212" s="1367"/>
      <c r="I3212" s="1367"/>
      <c r="J3212" s="1367"/>
      <c r="K3212" s="1367"/>
      <c r="L3212" s="1369"/>
      <c r="M3212" s="7" t="str">
        <f>(IF($E3210&lt;&gt;0,$M$2,IF($L3210&lt;&gt;0,$M$2,"")))</f>
        <v/>
      </c>
    </row>
    <row r="3213" spans="1:14" ht="18.75" hidden="1">
      <c r="A3213" s="22">
        <v>775</v>
      </c>
      <c r="B3213" s="65"/>
      <c r="C3213" s="65"/>
      <c r="D3213" s="65"/>
      <c r="E3213" s="65"/>
      <c r="F3213" s="65"/>
      <c r="G3213" s="65"/>
      <c r="H3213" s="65"/>
      <c r="I3213" s="65"/>
      <c r="J3213" s="65"/>
      <c r="K3213" s="65"/>
      <c r="L3213" s="77"/>
      <c r="M3213" s="74" t="str">
        <f>(IF(E3208&lt;&gt;0,$G$2,IF(L3208&lt;&gt;0,$G$2,"")))</f>
        <v/>
      </c>
      <c r="N3213" s="65"/>
    </row>
    <row r="3214" spans="1:14" hidden="1">
      <c r="A3214" s="23">
        <v>780</v>
      </c>
      <c r="B3214" s="6"/>
      <c r="C3214" s="6"/>
      <c r="D3214" s="521"/>
      <c r="E3214" s="38"/>
      <c r="F3214" s="38"/>
      <c r="G3214" s="38"/>
      <c r="H3214" s="38"/>
      <c r="I3214" s="38"/>
      <c r="J3214" s="38"/>
      <c r="K3214" s="38"/>
      <c r="L3214" s="38"/>
      <c r="M3214" s="7" t="str">
        <f>(IF($E3347&lt;&gt;0,$M$2,IF($L3347&lt;&gt;0,$M$2,"")))</f>
        <v/>
      </c>
    </row>
    <row r="3215" spans="1:14" hidden="1">
      <c r="A3215" s="23">
        <v>785</v>
      </c>
      <c r="B3215" s="6"/>
      <c r="C3215" s="1365"/>
      <c r="D3215" s="1366"/>
      <c r="E3215" s="38"/>
      <c r="F3215" s="38"/>
      <c r="G3215" s="38"/>
      <c r="H3215" s="38"/>
      <c r="I3215" s="38"/>
      <c r="J3215" s="38"/>
      <c r="K3215" s="38"/>
      <c r="L3215" s="38"/>
      <c r="M3215" s="7" t="str">
        <f>(IF($E3347&lt;&gt;0,$M$2,IF($L3347&lt;&gt;0,$M$2,"")))</f>
        <v/>
      </c>
    </row>
    <row r="3216" spans="1:14" hidden="1">
      <c r="A3216" s="23">
        <v>790</v>
      </c>
      <c r="B3216" s="1870" t="str">
        <f>$B$7</f>
        <v>ОТЧЕТНИ ДАННИ ПО ЕБК ЗА ИЗПЪЛНЕНИЕТО НА БЮДЖЕТА</v>
      </c>
      <c r="C3216" s="1871"/>
      <c r="D3216" s="1871"/>
      <c r="E3216" s="242"/>
      <c r="F3216" s="242"/>
      <c r="G3216" s="237"/>
      <c r="H3216" s="237"/>
      <c r="I3216" s="237"/>
      <c r="J3216" s="237"/>
      <c r="K3216" s="237"/>
      <c r="L3216" s="237"/>
      <c r="M3216" s="7" t="str">
        <f>(IF($E3347&lt;&gt;0,$M$2,IF($L3347&lt;&gt;0,$M$2,"")))</f>
        <v/>
      </c>
    </row>
    <row r="3217" spans="1:14" hidden="1">
      <c r="A3217" s="23">
        <v>795</v>
      </c>
      <c r="B3217" s="228"/>
      <c r="C3217" s="391"/>
      <c r="D3217" s="400"/>
      <c r="E3217" s="406" t="s">
        <v>464</v>
      </c>
      <c r="F3217" s="406" t="s">
        <v>835</v>
      </c>
      <c r="G3217" s="237"/>
      <c r="H3217" s="1362" t="s">
        <v>1251</v>
      </c>
      <c r="I3217" s="1363"/>
      <c r="J3217" s="1364"/>
      <c r="K3217" s="237"/>
      <c r="L3217" s="237"/>
      <c r="M3217" s="7" t="str">
        <f>(IF($E3347&lt;&gt;0,$M$2,IF($L3347&lt;&gt;0,$M$2,"")))</f>
        <v/>
      </c>
    </row>
    <row r="3218" spans="1:14" ht="18.75" hidden="1">
      <c r="A3218" s="22">
        <v>805</v>
      </c>
      <c r="B3218" s="1872" t="str">
        <f>$B$9</f>
        <v>ДГ ЩАСТЛИВО ДЕТСТВО</v>
      </c>
      <c r="C3218" s="1873"/>
      <c r="D3218" s="1874"/>
      <c r="E3218" s="115">
        <f>$E$9</f>
        <v>43831</v>
      </c>
      <c r="F3218" s="226" t="str">
        <f>$F$9</f>
        <v>30.06.2020</v>
      </c>
      <c r="G3218" s="237"/>
      <c r="H3218" s="237"/>
      <c r="I3218" s="237"/>
      <c r="J3218" s="237"/>
      <c r="K3218" s="237"/>
      <c r="L3218" s="237"/>
      <c r="M3218" s="7" t="str">
        <f>(IF($E3347&lt;&gt;0,$M$2,IF($L3347&lt;&gt;0,$M$2,"")))</f>
        <v/>
      </c>
    </row>
    <row r="3219" spans="1:14" hidden="1">
      <c r="A3219" s="23">
        <v>810</v>
      </c>
      <c r="B3219" s="227" t="str">
        <f>$B$10</f>
        <v>(наименование на разпоредителя с бюджет)</v>
      </c>
      <c r="C3219" s="228"/>
      <c r="D3219" s="229"/>
      <c r="E3219" s="237"/>
      <c r="F3219" s="237"/>
      <c r="G3219" s="237"/>
      <c r="H3219" s="237"/>
      <c r="I3219" s="237"/>
      <c r="J3219" s="237"/>
      <c r="K3219" s="237"/>
      <c r="L3219" s="237"/>
      <c r="M3219" s="7" t="str">
        <f>(IF($E3347&lt;&gt;0,$M$2,IF($L3347&lt;&gt;0,$M$2,"")))</f>
        <v/>
      </c>
    </row>
    <row r="3220" spans="1:14" hidden="1">
      <c r="A3220" s="23">
        <v>815</v>
      </c>
      <c r="B3220" s="227"/>
      <c r="C3220" s="228"/>
      <c r="D3220" s="229"/>
      <c r="E3220" s="237"/>
      <c r="F3220" s="237"/>
      <c r="G3220" s="237"/>
      <c r="H3220" s="237"/>
      <c r="I3220" s="237"/>
      <c r="J3220" s="237"/>
      <c r="K3220" s="237"/>
      <c r="L3220" s="237"/>
      <c r="M3220" s="7" t="str">
        <f>(IF($E3347&lt;&gt;0,$M$2,IF($L3347&lt;&gt;0,$M$2,"")))</f>
        <v/>
      </c>
    </row>
    <row r="3221" spans="1:14" ht="19.5" hidden="1">
      <c r="A3221" s="28">
        <v>525</v>
      </c>
      <c r="B3221" s="1875" t="str">
        <f>$B$12</f>
        <v>Раковски</v>
      </c>
      <c r="C3221" s="1876"/>
      <c r="D3221" s="1877"/>
      <c r="E3221" s="410" t="s">
        <v>890</v>
      </c>
      <c r="F3221" s="1360" t="str">
        <f>$F$12</f>
        <v>6611</v>
      </c>
      <c r="G3221" s="237"/>
      <c r="H3221" s="237"/>
      <c r="I3221" s="237"/>
      <c r="J3221" s="237"/>
      <c r="K3221" s="237"/>
      <c r="L3221" s="237"/>
      <c r="M3221" s="7" t="str">
        <f>(IF($E3347&lt;&gt;0,$M$2,IF($L3347&lt;&gt;0,$M$2,"")))</f>
        <v/>
      </c>
    </row>
    <row r="3222" spans="1:14" hidden="1">
      <c r="A3222" s="22">
        <v>820</v>
      </c>
      <c r="B3222" s="233" t="str">
        <f>$B$13</f>
        <v>(наименование на първостепенния разпоредител с бюджет)</v>
      </c>
      <c r="C3222" s="228"/>
      <c r="D3222" s="229"/>
      <c r="E3222" s="1361"/>
      <c r="F3222" s="242"/>
      <c r="G3222" s="237"/>
      <c r="H3222" s="237"/>
      <c r="I3222" s="237"/>
      <c r="J3222" s="237"/>
      <c r="K3222" s="237"/>
      <c r="L3222" s="237"/>
      <c r="M3222" s="7" t="str">
        <f>(IF($E3347&lt;&gt;0,$M$2,IF($L3347&lt;&gt;0,$M$2,"")))</f>
        <v/>
      </c>
    </row>
    <row r="3223" spans="1:14" ht="19.5" hidden="1">
      <c r="A3223" s="23">
        <v>821</v>
      </c>
      <c r="B3223" s="236"/>
      <c r="C3223" s="237"/>
      <c r="D3223" s="124" t="s">
        <v>891</v>
      </c>
      <c r="E3223" s="238">
        <f>$E$15</f>
        <v>0</v>
      </c>
      <c r="F3223" s="414" t="str">
        <f>$F$15</f>
        <v>БЮДЖЕТ</v>
      </c>
      <c r="G3223" s="218"/>
      <c r="H3223" s="218"/>
      <c r="I3223" s="218"/>
      <c r="J3223" s="218"/>
      <c r="K3223" s="218"/>
      <c r="L3223" s="218"/>
      <c r="M3223" s="7" t="str">
        <f>(IF($E3347&lt;&gt;0,$M$2,IF($L3347&lt;&gt;0,$M$2,"")))</f>
        <v/>
      </c>
    </row>
    <row r="3224" spans="1:14" hidden="1">
      <c r="A3224" s="23">
        <v>822</v>
      </c>
      <c r="B3224" s="228"/>
      <c r="C3224" s="391"/>
      <c r="D3224" s="400"/>
      <c r="E3224" s="237"/>
      <c r="F3224" s="409"/>
      <c r="G3224" s="409"/>
      <c r="H3224" s="409"/>
      <c r="I3224" s="409"/>
      <c r="J3224" s="409"/>
      <c r="K3224" s="409"/>
      <c r="L3224" s="1377" t="s">
        <v>465</v>
      </c>
      <c r="M3224" s="7" t="str">
        <f>(IF($E3347&lt;&gt;0,$M$2,IF($L3347&lt;&gt;0,$M$2,"")))</f>
        <v/>
      </c>
    </row>
    <row r="3225" spans="1:14" ht="24.95" hidden="1" customHeight="1">
      <c r="A3225" s="23">
        <v>823</v>
      </c>
      <c r="B3225" s="247"/>
      <c r="C3225" s="248"/>
      <c r="D3225" s="249" t="s">
        <v>712</v>
      </c>
      <c r="E3225" s="1878" t="s">
        <v>2108</v>
      </c>
      <c r="F3225" s="1879"/>
      <c r="G3225" s="1879"/>
      <c r="H3225" s="1880"/>
      <c r="I3225" s="1881" t="s">
        <v>2109</v>
      </c>
      <c r="J3225" s="1882"/>
      <c r="K3225" s="1882"/>
      <c r="L3225" s="1883"/>
      <c r="M3225" s="7" t="str">
        <f>(IF($E3347&lt;&gt;0,$M$2,IF($L3347&lt;&gt;0,$M$2,"")))</f>
        <v/>
      </c>
    </row>
    <row r="3226" spans="1:14" ht="54.95" hidden="1" customHeight="1" thickBot="1">
      <c r="A3226" s="23">
        <v>825</v>
      </c>
      <c r="B3226" s="250" t="s">
        <v>62</v>
      </c>
      <c r="C3226" s="251" t="s">
        <v>466</v>
      </c>
      <c r="D3226" s="252" t="s">
        <v>713</v>
      </c>
      <c r="E3226" s="1403" t="str">
        <f>$E$20</f>
        <v>Уточнен план                Общо</v>
      </c>
      <c r="F3226" s="1407" t="str">
        <f>$F$20</f>
        <v>държавни дейности</v>
      </c>
      <c r="G3226" s="1408" t="str">
        <f>$G$20</f>
        <v>местни дейности</v>
      </c>
      <c r="H3226" s="1409" t="str">
        <f>$H$20</f>
        <v>дофинансиране</v>
      </c>
      <c r="I3226" s="253" t="str">
        <f>$I$20</f>
        <v>държавни дейности -ОТЧЕТ</v>
      </c>
      <c r="J3226" s="254" t="str">
        <f>$J$20</f>
        <v>местни дейности - ОТЧЕТ</v>
      </c>
      <c r="K3226" s="255" t="str">
        <f>$K$20</f>
        <v>дофинансиране - ОТЧЕТ</v>
      </c>
      <c r="L3226" s="1735" t="str">
        <f>$L$20</f>
        <v>ОТЧЕТ                                    ОБЩО</v>
      </c>
      <c r="M3226" s="7" t="str">
        <f>(IF($E3347&lt;&gt;0,$M$2,IF($L3347&lt;&gt;0,$M$2,"")))</f>
        <v/>
      </c>
    </row>
    <row r="3227" spans="1:14" ht="18.75" hidden="1">
      <c r="A3227" s="23"/>
      <c r="B3227" s="258"/>
      <c r="C3227" s="259"/>
      <c r="D3227" s="260" t="s">
        <v>743</v>
      </c>
      <c r="E3227" s="1455" t="str">
        <f>$E$21</f>
        <v>(1)</v>
      </c>
      <c r="F3227" s="143" t="str">
        <f>$F$21</f>
        <v>(2)</v>
      </c>
      <c r="G3227" s="144" t="str">
        <f>$G$21</f>
        <v>(3)</v>
      </c>
      <c r="H3227" s="145" t="str">
        <f>$H$21</f>
        <v>(4)</v>
      </c>
      <c r="I3227" s="261" t="str">
        <f>$I$21</f>
        <v>(5)</v>
      </c>
      <c r="J3227" s="262" t="str">
        <f>$J$21</f>
        <v>(6)</v>
      </c>
      <c r="K3227" s="263" t="str">
        <f>$K$21</f>
        <v>(7)</v>
      </c>
      <c r="L3227" s="264" t="str">
        <f>$L$21</f>
        <v>(8)</v>
      </c>
      <c r="M3227" s="7" t="str">
        <f>(IF($E3347&lt;&gt;0,$M$2,IF($L3347&lt;&gt;0,$M$2,"")))</f>
        <v/>
      </c>
    </row>
    <row r="3228" spans="1:14" hidden="1">
      <c r="A3228" s="23"/>
      <c r="B3228" s="1451"/>
      <c r="C3228" s="1598" t="e">
        <f>VLOOKUP(D3228,OP_LIST2,2,FALSE)</f>
        <v>#N/A</v>
      </c>
      <c r="D3228" s="1458"/>
      <c r="E3228" s="389"/>
      <c r="F3228" s="1441"/>
      <c r="G3228" s="1442"/>
      <c r="H3228" s="1443"/>
      <c r="I3228" s="1441"/>
      <c r="J3228" s="1442"/>
      <c r="K3228" s="1443"/>
      <c r="L3228" s="1440"/>
      <c r="M3228" s="7" t="str">
        <f>(IF($E3347&lt;&gt;0,$M$2,IF($L3347&lt;&gt;0,$M$2,"")))</f>
        <v/>
      </c>
    </row>
    <row r="3229" spans="1:14" hidden="1">
      <c r="A3229" s="23"/>
      <c r="B3229" s="1454"/>
      <c r="C3229" s="1459">
        <f>VLOOKUP(D3230,EBK_DEIN2,2,FALSE)</f>
        <v>5526</v>
      </c>
      <c r="D3229" s="1458" t="s">
        <v>792</v>
      </c>
      <c r="E3229" s="389"/>
      <c r="F3229" s="1444"/>
      <c r="G3229" s="1445"/>
      <c r="H3229" s="1446"/>
      <c r="I3229" s="1444"/>
      <c r="J3229" s="1445"/>
      <c r="K3229" s="1446"/>
      <c r="L3229" s="1440"/>
      <c r="M3229" s="7" t="str">
        <f>(IF($E3347&lt;&gt;0,$M$2,IF($L3347&lt;&gt;0,$M$2,"")))</f>
        <v/>
      </c>
    </row>
    <row r="3230" spans="1:14" hidden="1">
      <c r="A3230" s="23"/>
      <c r="B3230" s="1450"/>
      <c r="C3230" s="1587">
        <f>+C3229</f>
        <v>5526</v>
      </c>
      <c r="D3230" s="1452" t="s">
        <v>558</v>
      </c>
      <c r="E3230" s="389"/>
      <c r="F3230" s="1444"/>
      <c r="G3230" s="1445"/>
      <c r="H3230" s="1446"/>
      <c r="I3230" s="1444"/>
      <c r="J3230" s="1445"/>
      <c r="K3230" s="1446"/>
      <c r="L3230" s="1440"/>
      <c r="M3230" s="7" t="str">
        <f>(IF($E3347&lt;&gt;0,$M$2,IF($L3347&lt;&gt;0,$M$2,"")))</f>
        <v/>
      </c>
    </row>
    <row r="3231" spans="1:14" hidden="1">
      <c r="A3231" s="23"/>
      <c r="B3231" s="1456"/>
      <c r="C3231" s="1453"/>
      <c r="D3231" s="1457" t="s">
        <v>714</v>
      </c>
      <c r="E3231" s="389"/>
      <c r="F3231" s="1447"/>
      <c r="G3231" s="1448"/>
      <c r="H3231" s="1449"/>
      <c r="I3231" s="1447"/>
      <c r="J3231" s="1448"/>
      <c r="K3231" s="1449"/>
      <c r="L3231" s="1440"/>
      <c r="M3231" s="7" t="str">
        <f>(IF($E3347&lt;&gt;0,$M$2,IF($L3347&lt;&gt;0,$M$2,"")))</f>
        <v/>
      </c>
    </row>
    <row r="3232" spans="1:14" hidden="1">
      <c r="A3232" s="23"/>
      <c r="B3232" s="272">
        <v>100</v>
      </c>
      <c r="C3232" s="1884" t="s">
        <v>744</v>
      </c>
      <c r="D3232" s="1885"/>
      <c r="E3232" s="273">
        <f t="shared" ref="E3232:L3232" si="780">SUM(E3233:E3234)</f>
        <v>0</v>
      </c>
      <c r="F3232" s="274">
        <f t="shared" si="780"/>
        <v>0</v>
      </c>
      <c r="G3232" s="275">
        <f t="shared" si="780"/>
        <v>0</v>
      </c>
      <c r="H3232" s="276">
        <f>SUM(H3233:H3234)</f>
        <v>0</v>
      </c>
      <c r="I3232" s="274">
        <f t="shared" si="780"/>
        <v>0</v>
      </c>
      <c r="J3232" s="275">
        <f t="shared" si="780"/>
        <v>0</v>
      </c>
      <c r="K3232" s="276">
        <f t="shared" si="780"/>
        <v>0</v>
      </c>
      <c r="L3232" s="273">
        <f t="shared" si="780"/>
        <v>0</v>
      </c>
      <c r="M3232" s="12" t="str">
        <f>(IF($E3232&lt;&gt;0,$M$2,IF($L3232&lt;&gt;0,$M$2,"")))</f>
        <v/>
      </c>
      <c r="N3232" s="13"/>
    </row>
    <row r="3233" spans="1:14" hidden="1">
      <c r="A3233" s="23"/>
      <c r="B3233" s="278"/>
      <c r="C3233" s="279">
        <v>101</v>
      </c>
      <c r="D3233" s="280" t="s">
        <v>745</v>
      </c>
      <c r="E3233" s="281">
        <f>F3233+G3233+H3233</f>
        <v>0</v>
      </c>
      <c r="F3233" s="152"/>
      <c r="G3233" s="153"/>
      <c r="H3233" s="1418"/>
      <c r="I3233" s="152"/>
      <c r="J3233" s="153"/>
      <c r="K3233" s="1418"/>
      <c r="L3233" s="281">
        <f>I3233+J3233+K3233</f>
        <v>0</v>
      </c>
      <c r="M3233" s="12" t="str">
        <f t="shared" ref="M3233:M3299" si="781">(IF($E3233&lt;&gt;0,$M$2,IF($L3233&lt;&gt;0,$M$2,"")))</f>
        <v/>
      </c>
      <c r="N3233" s="13"/>
    </row>
    <row r="3234" spans="1:14" hidden="1">
      <c r="A3234" s="10"/>
      <c r="B3234" s="278"/>
      <c r="C3234" s="285">
        <v>102</v>
      </c>
      <c r="D3234" s="286" t="s">
        <v>746</v>
      </c>
      <c r="E3234" s="287">
        <f>F3234+G3234+H3234</f>
        <v>0</v>
      </c>
      <c r="F3234" s="173"/>
      <c r="G3234" s="174"/>
      <c r="H3234" s="1421"/>
      <c r="I3234" s="173"/>
      <c r="J3234" s="174"/>
      <c r="K3234" s="1421"/>
      <c r="L3234" s="287">
        <f>I3234+J3234+K3234</f>
        <v>0</v>
      </c>
      <c r="M3234" s="12" t="str">
        <f t="shared" si="781"/>
        <v/>
      </c>
      <c r="N3234" s="13"/>
    </row>
    <row r="3235" spans="1:14" hidden="1">
      <c r="A3235" s="10"/>
      <c r="B3235" s="272">
        <v>200</v>
      </c>
      <c r="C3235" s="1864" t="s">
        <v>747</v>
      </c>
      <c r="D3235" s="1865"/>
      <c r="E3235" s="273">
        <f t="shared" ref="E3235:L3235" si="782">SUM(E3236:E3240)</f>
        <v>0</v>
      </c>
      <c r="F3235" s="274">
        <f t="shared" si="782"/>
        <v>0</v>
      </c>
      <c r="G3235" s="275">
        <f t="shared" si="782"/>
        <v>0</v>
      </c>
      <c r="H3235" s="276">
        <f>SUM(H3236:H3240)</f>
        <v>0</v>
      </c>
      <c r="I3235" s="274">
        <f t="shared" si="782"/>
        <v>0</v>
      </c>
      <c r="J3235" s="275">
        <f t="shared" si="782"/>
        <v>0</v>
      </c>
      <c r="K3235" s="276">
        <f t="shared" si="782"/>
        <v>0</v>
      </c>
      <c r="L3235" s="273">
        <f t="shared" si="782"/>
        <v>0</v>
      </c>
      <c r="M3235" s="12" t="str">
        <f t="shared" si="781"/>
        <v/>
      </c>
      <c r="N3235" s="13"/>
    </row>
    <row r="3236" spans="1:14" hidden="1">
      <c r="A3236" s="10"/>
      <c r="B3236" s="291"/>
      <c r="C3236" s="279">
        <v>201</v>
      </c>
      <c r="D3236" s="280" t="s">
        <v>748</v>
      </c>
      <c r="E3236" s="281">
        <f>F3236+G3236+H3236</f>
        <v>0</v>
      </c>
      <c r="F3236" s="152"/>
      <c r="G3236" s="153"/>
      <c r="H3236" s="1418"/>
      <c r="I3236" s="152"/>
      <c r="J3236" s="153"/>
      <c r="K3236" s="1418"/>
      <c r="L3236" s="281">
        <f>I3236+J3236+K3236</f>
        <v>0</v>
      </c>
      <c r="M3236" s="12" t="str">
        <f t="shared" si="781"/>
        <v/>
      </c>
      <c r="N3236" s="13"/>
    </row>
    <row r="3237" spans="1:14" hidden="1">
      <c r="A3237" s="10"/>
      <c r="B3237" s="292"/>
      <c r="C3237" s="293">
        <v>202</v>
      </c>
      <c r="D3237" s="294" t="s">
        <v>749</v>
      </c>
      <c r="E3237" s="295">
        <f>F3237+G3237+H3237</f>
        <v>0</v>
      </c>
      <c r="F3237" s="158"/>
      <c r="G3237" s="159"/>
      <c r="H3237" s="1420"/>
      <c r="I3237" s="158"/>
      <c r="J3237" s="159"/>
      <c r="K3237" s="1420"/>
      <c r="L3237" s="295">
        <f>I3237+J3237+K3237</f>
        <v>0</v>
      </c>
      <c r="M3237" s="12" t="str">
        <f t="shared" si="781"/>
        <v/>
      </c>
      <c r="N3237" s="13"/>
    </row>
    <row r="3238" spans="1:14" ht="31.5" hidden="1">
      <c r="A3238" s="10"/>
      <c r="B3238" s="299"/>
      <c r="C3238" s="293">
        <v>205</v>
      </c>
      <c r="D3238" s="294" t="s">
        <v>595</v>
      </c>
      <c r="E3238" s="295">
        <f>F3238+G3238+H3238</f>
        <v>0</v>
      </c>
      <c r="F3238" s="158"/>
      <c r="G3238" s="159"/>
      <c r="H3238" s="1420"/>
      <c r="I3238" s="158"/>
      <c r="J3238" s="159"/>
      <c r="K3238" s="1420"/>
      <c r="L3238" s="295">
        <f>I3238+J3238+K3238</f>
        <v>0</v>
      </c>
      <c r="M3238" s="12" t="str">
        <f t="shared" si="781"/>
        <v/>
      </c>
      <c r="N3238" s="13"/>
    </row>
    <row r="3239" spans="1:14" hidden="1">
      <c r="A3239" s="10"/>
      <c r="B3239" s="299"/>
      <c r="C3239" s="293">
        <v>208</v>
      </c>
      <c r="D3239" s="300" t="s">
        <v>596</v>
      </c>
      <c r="E3239" s="295">
        <f>F3239+G3239+H3239</f>
        <v>0</v>
      </c>
      <c r="F3239" s="158"/>
      <c r="G3239" s="159"/>
      <c r="H3239" s="1420"/>
      <c r="I3239" s="158"/>
      <c r="J3239" s="159"/>
      <c r="K3239" s="1420"/>
      <c r="L3239" s="295">
        <f>I3239+J3239+K3239</f>
        <v>0</v>
      </c>
      <c r="M3239" s="12" t="str">
        <f t="shared" si="781"/>
        <v/>
      </c>
      <c r="N3239" s="13"/>
    </row>
    <row r="3240" spans="1:14" hidden="1">
      <c r="A3240" s="10"/>
      <c r="B3240" s="291"/>
      <c r="C3240" s="285">
        <v>209</v>
      </c>
      <c r="D3240" s="301" t="s">
        <v>597</v>
      </c>
      <c r="E3240" s="287">
        <f>F3240+G3240+H3240</f>
        <v>0</v>
      </c>
      <c r="F3240" s="173"/>
      <c r="G3240" s="174"/>
      <c r="H3240" s="1421"/>
      <c r="I3240" s="173"/>
      <c r="J3240" s="174"/>
      <c r="K3240" s="1421"/>
      <c r="L3240" s="287">
        <f>I3240+J3240+K3240</f>
        <v>0</v>
      </c>
      <c r="M3240" s="12" t="str">
        <f t="shared" si="781"/>
        <v/>
      </c>
      <c r="N3240" s="13"/>
    </row>
    <row r="3241" spans="1:14" hidden="1">
      <c r="A3241" s="10"/>
      <c r="B3241" s="272">
        <v>500</v>
      </c>
      <c r="C3241" s="1866" t="s">
        <v>193</v>
      </c>
      <c r="D3241" s="1867"/>
      <c r="E3241" s="273">
        <f t="shared" ref="E3241:L3241" si="783">SUM(E3242:E3248)</f>
        <v>0</v>
      </c>
      <c r="F3241" s="274">
        <f t="shared" si="783"/>
        <v>0</v>
      </c>
      <c r="G3241" s="275">
        <f t="shared" si="783"/>
        <v>0</v>
      </c>
      <c r="H3241" s="276">
        <f>SUM(H3242:H3248)</f>
        <v>0</v>
      </c>
      <c r="I3241" s="274">
        <f t="shared" si="783"/>
        <v>0</v>
      </c>
      <c r="J3241" s="275">
        <f t="shared" si="783"/>
        <v>0</v>
      </c>
      <c r="K3241" s="276">
        <f t="shared" si="783"/>
        <v>0</v>
      </c>
      <c r="L3241" s="273">
        <f t="shared" si="783"/>
        <v>0</v>
      </c>
      <c r="M3241" s="12" t="str">
        <f t="shared" si="781"/>
        <v/>
      </c>
      <c r="N3241" s="13"/>
    </row>
    <row r="3242" spans="1:14" ht="18" hidden="1" customHeight="1">
      <c r="A3242" s="10"/>
      <c r="B3242" s="291"/>
      <c r="C3242" s="302">
        <v>551</v>
      </c>
      <c r="D3242" s="303" t="s">
        <v>194</v>
      </c>
      <c r="E3242" s="281">
        <f t="shared" ref="E3242:E3249" si="784">F3242+G3242+H3242</f>
        <v>0</v>
      </c>
      <c r="F3242" s="152"/>
      <c r="G3242" s="153"/>
      <c r="H3242" s="1418"/>
      <c r="I3242" s="152"/>
      <c r="J3242" s="153"/>
      <c r="K3242" s="1418"/>
      <c r="L3242" s="281">
        <f t="shared" ref="L3242:L3249" si="785">I3242+J3242+K3242</f>
        <v>0</v>
      </c>
      <c r="M3242" s="12" t="str">
        <f t="shared" si="781"/>
        <v/>
      </c>
      <c r="N3242" s="13"/>
    </row>
    <row r="3243" spans="1:14" hidden="1">
      <c r="A3243" s="10"/>
      <c r="B3243" s="291"/>
      <c r="C3243" s="304">
        <v>552</v>
      </c>
      <c r="D3243" s="305" t="s">
        <v>909</v>
      </c>
      <c r="E3243" s="295">
        <f t="shared" si="784"/>
        <v>0</v>
      </c>
      <c r="F3243" s="158"/>
      <c r="G3243" s="159"/>
      <c r="H3243" s="1420"/>
      <c r="I3243" s="158"/>
      <c r="J3243" s="159"/>
      <c r="K3243" s="1420"/>
      <c r="L3243" s="295">
        <f t="shared" si="785"/>
        <v>0</v>
      </c>
      <c r="M3243" s="12" t="str">
        <f t="shared" si="781"/>
        <v/>
      </c>
      <c r="N3243" s="13"/>
    </row>
    <row r="3244" spans="1:14" hidden="1">
      <c r="A3244" s="10"/>
      <c r="B3244" s="306"/>
      <c r="C3244" s="304">
        <v>558</v>
      </c>
      <c r="D3244" s="307" t="s">
        <v>871</v>
      </c>
      <c r="E3244" s="295">
        <f>F3244+G3244+H3244</f>
        <v>0</v>
      </c>
      <c r="F3244" s="488">
        <v>0</v>
      </c>
      <c r="G3244" s="489">
        <v>0</v>
      </c>
      <c r="H3244" s="160">
        <v>0</v>
      </c>
      <c r="I3244" s="488">
        <v>0</v>
      </c>
      <c r="J3244" s="489">
        <v>0</v>
      </c>
      <c r="K3244" s="160">
        <v>0</v>
      </c>
      <c r="L3244" s="295">
        <f>I3244+J3244+K3244</f>
        <v>0</v>
      </c>
      <c r="M3244" s="12" t="str">
        <f t="shared" si="781"/>
        <v/>
      </c>
      <c r="N3244" s="13"/>
    </row>
    <row r="3245" spans="1:14" hidden="1">
      <c r="A3245" s="10"/>
      <c r="B3245" s="306"/>
      <c r="C3245" s="304">
        <v>560</v>
      </c>
      <c r="D3245" s="307" t="s">
        <v>195</v>
      </c>
      <c r="E3245" s="295">
        <f t="shared" si="784"/>
        <v>0</v>
      </c>
      <c r="F3245" s="158"/>
      <c r="G3245" s="159"/>
      <c r="H3245" s="1420"/>
      <c r="I3245" s="158"/>
      <c r="J3245" s="159"/>
      <c r="K3245" s="1420"/>
      <c r="L3245" s="295">
        <f t="shared" si="785"/>
        <v>0</v>
      </c>
      <c r="M3245" s="12" t="str">
        <f t="shared" si="781"/>
        <v/>
      </c>
      <c r="N3245" s="13"/>
    </row>
    <row r="3246" spans="1:14" hidden="1">
      <c r="A3246" s="10"/>
      <c r="B3246" s="306"/>
      <c r="C3246" s="304">
        <v>580</v>
      </c>
      <c r="D3246" s="305" t="s">
        <v>196</v>
      </c>
      <c r="E3246" s="295">
        <f t="shared" si="784"/>
        <v>0</v>
      </c>
      <c r="F3246" s="158"/>
      <c r="G3246" s="159"/>
      <c r="H3246" s="1420"/>
      <c r="I3246" s="158"/>
      <c r="J3246" s="159"/>
      <c r="K3246" s="1420"/>
      <c r="L3246" s="295">
        <f t="shared" si="785"/>
        <v>0</v>
      </c>
      <c r="M3246" s="12" t="str">
        <f t="shared" si="781"/>
        <v/>
      </c>
      <c r="N3246" s="13"/>
    </row>
    <row r="3247" spans="1:14" hidden="1">
      <c r="A3247" s="10"/>
      <c r="B3247" s="291"/>
      <c r="C3247" s="304">
        <v>588</v>
      </c>
      <c r="D3247" s="305" t="s">
        <v>873</v>
      </c>
      <c r="E3247" s="295">
        <f>F3247+G3247+H3247</f>
        <v>0</v>
      </c>
      <c r="F3247" s="488">
        <v>0</v>
      </c>
      <c r="G3247" s="489">
        <v>0</v>
      </c>
      <c r="H3247" s="160">
        <v>0</v>
      </c>
      <c r="I3247" s="488">
        <v>0</v>
      </c>
      <c r="J3247" s="489">
        <v>0</v>
      </c>
      <c r="K3247" s="160">
        <v>0</v>
      </c>
      <c r="L3247" s="295">
        <f>I3247+J3247+K3247</f>
        <v>0</v>
      </c>
      <c r="M3247" s="12" t="str">
        <f t="shared" si="781"/>
        <v/>
      </c>
      <c r="N3247" s="13"/>
    </row>
    <row r="3248" spans="1:14" ht="31.5" hidden="1">
      <c r="A3248" s="10"/>
      <c r="B3248" s="291"/>
      <c r="C3248" s="308">
        <v>590</v>
      </c>
      <c r="D3248" s="309" t="s">
        <v>197</v>
      </c>
      <c r="E3248" s="287">
        <f t="shared" si="784"/>
        <v>0</v>
      </c>
      <c r="F3248" s="173"/>
      <c r="G3248" s="174"/>
      <c r="H3248" s="1421"/>
      <c r="I3248" s="173"/>
      <c r="J3248" s="174"/>
      <c r="K3248" s="1421"/>
      <c r="L3248" s="287">
        <f t="shared" si="785"/>
        <v>0</v>
      </c>
      <c r="M3248" s="12" t="str">
        <f t="shared" si="781"/>
        <v/>
      </c>
      <c r="N3248" s="13"/>
    </row>
    <row r="3249" spans="1:14" hidden="1">
      <c r="A3249" s="22">
        <v>5</v>
      </c>
      <c r="B3249" s="272">
        <v>800</v>
      </c>
      <c r="C3249" s="1868" t="s">
        <v>198</v>
      </c>
      <c r="D3249" s="1869"/>
      <c r="E3249" s="310">
        <f t="shared" si="784"/>
        <v>0</v>
      </c>
      <c r="F3249" s="1422"/>
      <c r="G3249" s="1423"/>
      <c r="H3249" s="1424"/>
      <c r="I3249" s="1422"/>
      <c r="J3249" s="1423"/>
      <c r="K3249" s="1424"/>
      <c r="L3249" s="310">
        <f t="shared" si="785"/>
        <v>0</v>
      </c>
      <c r="M3249" s="12" t="str">
        <f t="shared" si="781"/>
        <v/>
      </c>
      <c r="N3249" s="13"/>
    </row>
    <row r="3250" spans="1:14" hidden="1">
      <c r="A3250" s="23">
        <v>10</v>
      </c>
      <c r="B3250" s="272">
        <v>1000</v>
      </c>
      <c r="C3250" s="1864" t="s">
        <v>199</v>
      </c>
      <c r="D3250" s="1865"/>
      <c r="E3250" s="310">
        <f t="shared" ref="E3250:L3250" si="786">SUM(E3251:E3267)</f>
        <v>0</v>
      </c>
      <c r="F3250" s="274">
        <f t="shared" si="786"/>
        <v>0</v>
      </c>
      <c r="G3250" s="275">
        <f t="shared" si="786"/>
        <v>0</v>
      </c>
      <c r="H3250" s="276">
        <f>SUM(H3251:H3267)</f>
        <v>0</v>
      </c>
      <c r="I3250" s="274">
        <f t="shared" si="786"/>
        <v>0</v>
      </c>
      <c r="J3250" s="275">
        <f t="shared" si="786"/>
        <v>0</v>
      </c>
      <c r="K3250" s="276">
        <f t="shared" si="786"/>
        <v>0</v>
      </c>
      <c r="L3250" s="310">
        <f t="shared" si="786"/>
        <v>0</v>
      </c>
      <c r="M3250" s="12" t="str">
        <f t="shared" si="781"/>
        <v/>
      </c>
      <c r="N3250" s="13"/>
    </row>
    <row r="3251" spans="1:14" hidden="1">
      <c r="A3251" s="23">
        <v>15</v>
      </c>
      <c r="B3251" s="292"/>
      <c r="C3251" s="279">
        <v>1011</v>
      </c>
      <c r="D3251" s="311" t="s">
        <v>200</v>
      </c>
      <c r="E3251" s="281">
        <f t="shared" ref="E3251:E3267" si="787">F3251+G3251+H3251</f>
        <v>0</v>
      </c>
      <c r="F3251" s="152"/>
      <c r="G3251" s="153"/>
      <c r="H3251" s="1418"/>
      <c r="I3251" s="152"/>
      <c r="J3251" s="153"/>
      <c r="K3251" s="1418"/>
      <c r="L3251" s="281">
        <f t="shared" ref="L3251:L3267" si="788">I3251+J3251+K3251</f>
        <v>0</v>
      </c>
      <c r="M3251" s="12" t="str">
        <f t="shared" si="781"/>
        <v/>
      </c>
      <c r="N3251" s="13"/>
    </row>
    <row r="3252" spans="1:14" hidden="1">
      <c r="A3252" s="22">
        <v>35</v>
      </c>
      <c r="B3252" s="292"/>
      <c r="C3252" s="293">
        <v>1012</v>
      </c>
      <c r="D3252" s="294" t="s">
        <v>201</v>
      </c>
      <c r="E3252" s="295">
        <f t="shared" si="787"/>
        <v>0</v>
      </c>
      <c r="F3252" s="158"/>
      <c r="G3252" s="159"/>
      <c r="H3252" s="1420"/>
      <c r="I3252" s="158"/>
      <c r="J3252" s="159"/>
      <c r="K3252" s="1420"/>
      <c r="L3252" s="295">
        <f t="shared" si="788"/>
        <v>0</v>
      </c>
      <c r="M3252" s="12" t="str">
        <f t="shared" si="781"/>
        <v/>
      </c>
      <c r="N3252" s="13"/>
    </row>
    <row r="3253" spans="1:14" hidden="1">
      <c r="A3253" s="23">
        <v>40</v>
      </c>
      <c r="B3253" s="292"/>
      <c r="C3253" s="293">
        <v>1013</v>
      </c>
      <c r="D3253" s="294" t="s">
        <v>202</v>
      </c>
      <c r="E3253" s="295">
        <f t="shared" si="787"/>
        <v>0</v>
      </c>
      <c r="F3253" s="158"/>
      <c r="G3253" s="159"/>
      <c r="H3253" s="1420"/>
      <c r="I3253" s="158"/>
      <c r="J3253" s="159"/>
      <c r="K3253" s="1420"/>
      <c r="L3253" s="295">
        <f t="shared" si="788"/>
        <v>0</v>
      </c>
      <c r="M3253" s="12" t="str">
        <f t="shared" si="781"/>
        <v/>
      </c>
      <c r="N3253" s="13"/>
    </row>
    <row r="3254" spans="1:14" hidden="1">
      <c r="A3254" s="23">
        <v>45</v>
      </c>
      <c r="B3254" s="292"/>
      <c r="C3254" s="293">
        <v>1014</v>
      </c>
      <c r="D3254" s="294" t="s">
        <v>203</v>
      </c>
      <c r="E3254" s="295">
        <f t="shared" si="787"/>
        <v>0</v>
      </c>
      <c r="F3254" s="158"/>
      <c r="G3254" s="159"/>
      <c r="H3254" s="1420"/>
      <c r="I3254" s="158"/>
      <c r="J3254" s="159"/>
      <c r="K3254" s="1420"/>
      <c r="L3254" s="295">
        <f t="shared" si="788"/>
        <v>0</v>
      </c>
      <c r="M3254" s="12" t="str">
        <f t="shared" si="781"/>
        <v/>
      </c>
      <c r="N3254" s="13"/>
    </row>
    <row r="3255" spans="1:14" hidden="1">
      <c r="A3255" s="23">
        <v>50</v>
      </c>
      <c r="B3255" s="292"/>
      <c r="C3255" s="293">
        <v>1015</v>
      </c>
      <c r="D3255" s="294" t="s">
        <v>204</v>
      </c>
      <c r="E3255" s="295">
        <f t="shared" si="787"/>
        <v>0</v>
      </c>
      <c r="F3255" s="158"/>
      <c r="G3255" s="159"/>
      <c r="H3255" s="1420"/>
      <c r="I3255" s="158"/>
      <c r="J3255" s="159"/>
      <c r="K3255" s="1420"/>
      <c r="L3255" s="295">
        <f t="shared" si="788"/>
        <v>0</v>
      </c>
      <c r="M3255" s="12" t="str">
        <f t="shared" si="781"/>
        <v/>
      </c>
      <c r="N3255" s="13"/>
    </row>
    <row r="3256" spans="1:14" hidden="1">
      <c r="A3256" s="23">
        <v>55</v>
      </c>
      <c r="B3256" s="292"/>
      <c r="C3256" s="312">
        <v>1016</v>
      </c>
      <c r="D3256" s="313" t="s">
        <v>205</v>
      </c>
      <c r="E3256" s="314">
        <f t="shared" si="787"/>
        <v>0</v>
      </c>
      <c r="F3256" s="164"/>
      <c r="G3256" s="165"/>
      <c r="H3256" s="1419"/>
      <c r="I3256" s="164"/>
      <c r="J3256" s="165"/>
      <c r="K3256" s="1419"/>
      <c r="L3256" s="314">
        <f t="shared" si="788"/>
        <v>0</v>
      </c>
      <c r="M3256" s="12" t="str">
        <f t="shared" si="781"/>
        <v/>
      </c>
      <c r="N3256" s="13"/>
    </row>
    <row r="3257" spans="1:14" hidden="1">
      <c r="A3257" s="23">
        <v>60</v>
      </c>
      <c r="B3257" s="278"/>
      <c r="C3257" s="318">
        <v>1020</v>
      </c>
      <c r="D3257" s="319" t="s">
        <v>206</v>
      </c>
      <c r="E3257" s="320">
        <f t="shared" si="787"/>
        <v>0</v>
      </c>
      <c r="F3257" s="454"/>
      <c r="G3257" s="455"/>
      <c r="H3257" s="1428"/>
      <c r="I3257" s="454"/>
      <c r="J3257" s="455"/>
      <c r="K3257" s="1428"/>
      <c r="L3257" s="320">
        <f t="shared" si="788"/>
        <v>0</v>
      </c>
      <c r="M3257" s="12" t="str">
        <f t="shared" si="781"/>
        <v/>
      </c>
      <c r="N3257" s="13"/>
    </row>
    <row r="3258" spans="1:14" hidden="1">
      <c r="A3258" s="22">
        <v>65</v>
      </c>
      <c r="B3258" s="292"/>
      <c r="C3258" s="324">
        <v>1030</v>
      </c>
      <c r="D3258" s="325" t="s">
        <v>207</v>
      </c>
      <c r="E3258" s="326">
        <f t="shared" si="787"/>
        <v>0</v>
      </c>
      <c r="F3258" s="449"/>
      <c r="G3258" s="450"/>
      <c r="H3258" s="1425"/>
      <c r="I3258" s="449"/>
      <c r="J3258" s="450"/>
      <c r="K3258" s="1425"/>
      <c r="L3258" s="326">
        <f t="shared" si="788"/>
        <v>0</v>
      </c>
      <c r="M3258" s="12" t="str">
        <f t="shared" si="781"/>
        <v/>
      </c>
      <c r="N3258" s="13"/>
    </row>
    <row r="3259" spans="1:14" hidden="1">
      <c r="A3259" s="23">
        <v>70</v>
      </c>
      <c r="B3259" s="292"/>
      <c r="C3259" s="318">
        <v>1051</v>
      </c>
      <c r="D3259" s="331" t="s">
        <v>208</v>
      </c>
      <c r="E3259" s="320">
        <f t="shared" si="787"/>
        <v>0</v>
      </c>
      <c r="F3259" s="454"/>
      <c r="G3259" s="455"/>
      <c r="H3259" s="1428"/>
      <c r="I3259" s="454"/>
      <c r="J3259" s="455"/>
      <c r="K3259" s="1428"/>
      <c r="L3259" s="320">
        <f t="shared" si="788"/>
        <v>0</v>
      </c>
      <c r="M3259" s="12" t="str">
        <f t="shared" si="781"/>
        <v/>
      </c>
      <c r="N3259" s="13"/>
    </row>
    <row r="3260" spans="1:14" hidden="1">
      <c r="A3260" s="23">
        <v>75</v>
      </c>
      <c r="B3260" s="292"/>
      <c r="C3260" s="293">
        <v>1052</v>
      </c>
      <c r="D3260" s="294" t="s">
        <v>209</v>
      </c>
      <c r="E3260" s="295">
        <f t="shared" si="787"/>
        <v>0</v>
      </c>
      <c r="F3260" s="158"/>
      <c r="G3260" s="159"/>
      <c r="H3260" s="1420"/>
      <c r="I3260" s="158"/>
      <c r="J3260" s="159"/>
      <c r="K3260" s="1420"/>
      <c r="L3260" s="295">
        <f t="shared" si="788"/>
        <v>0</v>
      </c>
      <c r="M3260" s="12" t="str">
        <f t="shared" si="781"/>
        <v/>
      </c>
      <c r="N3260" s="13"/>
    </row>
    <row r="3261" spans="1:14" hidden="1">
      <c r="A3261" s="23">
        <v>80</v>
      </c>
      <c r="B3261" s="292"/>
      <c r="C3261" s="324">
        <v>1053</v>
      </c>
      <c r="D3261" s="325" t="s">
        <v>874</v>
      </c>
      <c r="E3261" s="326">
        <f t="shared" si="787"/>
        <v>0</v>
      </c>
      <c r="F3261" s="449"/>
      <c r="G3261" s="450"/>
      <c r="H3261" s="1425"/>
      <c r="I3261" s="449"/>
      <c r="J3261" s="450"/>
      <c r="K3261" s="1425"/>
      <c r="L3261" s="326">
        <f t="shared" si="788"/>
        <v>0</v>
      </c>
      <c r="M3261" s="12" t="str">
        <f t="shared" si="781"/>
        <v/>
      </c>
      <c r="N3261" s="13"/>
    </row>
    <row r="3262" spans="1:14" hidden="1">
      <c r="A3262" s="23">
        <v>80</v>
      </c>
      <c r="B3262" s="292"/>
      <c r="C3262" s="318">
        <v>1062</v>
      </c>
      <c r="D3262" s="319" t="s">
        <v>210</v>
      </c>
      <c r="E3262" s="320">
        <f t="shared" si="787"/>
        <v>0</v>
      </c>
      <c r="F3262" s="454"/>
      <c r="G3262" s="455"/>
      <c r="H3262" s="1428"/>
      <c r="I3262" s="454"/>
      <c r="J3262" s="455"/>
      <c r="K3262" s="1428"/>
      <c r="L3262" s="320">
        <f t="shared" si="788"/>
        <v>0</v>
      </c>
      <c r="M3262" s="12" t="str">
        <f t="shared" si="781"/>
        <v/>
      </c>
      <c r="N3262" s="13"/>
    </row>
    <row r="3263" spans="1:14" hidden="1">
      <c r="A3263" s="23">
        <v>85</v>
      </c>
      <c r="B3263" s="292"/>
      <c r="C3263" s="324">
        <v>1063</v>
      </c>
      <c r="D3263" s="332" t="s">
        <v>801</v>
      </c>
      <c r="E3263" s="326">
        <f t="shared" si="787"/>
        <v>0</v>
      </c>
      <c r="F3263" s="449"/>
      <c r="G3263" s="450"/>
      <c r="H3263" s="1425"/>
      <c r="I3263" s="449"/>
      <c r="J3263" s="450"/>
      <c r="K3263" s="1425"/>
      <c r="L3263" s="326">
        <f t="shared" si="788"/>
        <v>0</v>
      </c>
      <c r="M3263" s="12" t="str">
        <f t="shared" si="781"/>
        <v/>
      </c>
      <c r="N3263" s="13"/>
    </row>
    <row r="3264" spans="1:14" hidden="1">
      <c r="A3264" s="23">
        <v>90</v>
      </c>
      <c r="B3264" s="292"/>
      <c r="C3264" s="333">
        <v>1069</v>
      </c>
      <c r="D3264" s="334" t="s">
        <v>211</v>
      </c>
      <c r="E3264" s="335">
        <f t="shared" si="787"/>
        <v>0</v>
      </c>
      <c r="F3264" s="600"/>
      <c r="G3264" s="601"/>
      <c r="H3264" s="1427"/>
      <c r="I3264" s="600"/>
      <c r="J3264" s="601"/>
      <c r="K3264" s="1427"/>
      <c r="L3264" s="335">
        <f t="shared" si="788"/>
        <v>0</v>
      </c>
      <c r="M3264" s="12" t="str">
        <f t="shared" si="781"/>
        <v/>
      </c>
      <c r="N3264" s="13"/>
    </row>
    <row r="3265" spans="1:14" hidden="1">
      <c r="A3265" s="23">
        <v>90</v>
      </c>
      <c r="B3265" s="278"/>
      <c r="C3265" s="318">
        <v>1091</v>
      </c>
      <c r="D3265" s="331" t="s">
        <v>910</v>
      </c>
      <c r="E3265" s="320">
        <f t="shared" si="787"/>
        <v>0</v>
      </c>
      <c r="F3265" s="454"/>
      <c r="G3265" s="455"/>
      <c r="H3265" s="1428"/>
      <c r="I3265" s="454"/>
      <c r="J3265" s="455"/>
      <c r="K3265" s="1428"/>
      <c r="L3265" s="320">
        <f t="shared" si="788"/>
        <v>0</v>
      </c>
      <c r="M3265" s="12" t="str">
        <f t="shared" si="781"/>
        <v/>
      </c>
      <c r="N3265" s="13"/>
    </row>
    <row r="3266" spans="1:14" hidden="1">
      <c r="A3266" s="22">
        <v>115</v>
      </c>
      <c r="B3266" s="292"/>
      <c r="C3266" s="293">
        <v>1092</v>
      </c>
      <c r="D3266" s="294" t="s">
        <v>305</v>
      </c>
      <c r="E3266" s="295">
        <f t="shared" si="787"/>
        <v>0</v>
      </c>
      <c r="F3266" s="158"/>
      <c r="G3266" s="159"/>
      <c r="H3266" s="1420"/>
      <c r="I3266" s="158"/>
      <c r="J3266" s="159"/>
      <c r="K3266" s="1420"/>
      <c r="L3266" s="295">
        <f t="shared" si="788"/>
        <v>0</v>
      </c>
      <c r="M3266" s="12" t="str">
        <f t="shared" si="781"/>
        <v/>
      </c>
      <c r="N3266" s="13"/>
    </row>
    <row r="3267" spans="1:14" hidden="1">
      <c r="A3267" s="22">
        <v>125</v>
      </c>
      <c r="B3267" s="292"/>
      <c r="C3267" s="285">
        <v>1098</v>
      </c>
      <c r="D3267" s="339" t="s">
        <v>212</v>
      </c>
      <c r="E3267" s="287">
        <f t="shared" si="787"/>
        <v>0</v>
      </c>
      <c r="F3267" s="173"/>
      <c r="G3267" s="174"/>
      <c r="H3267" s="1421"/>
      <c r="I3267" s="173"/>
      <c r="J3267" s="174"/>
      <c r="K3267" s="1421"/>
      <c r="L3267" s="287">
        <f t="shared" si="788"/>
        <v>0</v>
      </c>
      <c r="M3267" s="12" t="str">
        <f t="shared" si="781"/>
        <v/>
      </c>
      <c r="N3267" s="13"/>
    </row>
    <row r="3268" spans="1:14" hidden="1">
      <c r="A3268" s="23">
        <v>130</v>
      </c>
      <c r="B3268" s="272">
        <v>1900</v>
      </c>
      <c r="C3268" s="1856" t="s">
        <v>272</v>
      </c>
      <c r="D3268" s="1857"/>
      <c r="E3268" s="310">
        <f t="shared" ref="E3268:L3268" si="789">SUM(E3269:E3271)</f>
        <v>0</v>
      </c>
      <c r="F3268" s="274">
        <f t="shared" si="789"/>
        <v>0</v>
      </c>
      <c r="G3268" s="275">
        <f t="shared" si="789"/>
        <v>0</v>
      </c>
      <c r="H3268" s="276">
        <f>SUM(H3269:H3271)</f>
        <v>0</v>
      </c>
      <c r="I3268" s="274">
        <f t="shared" si="789"/>
        <v>0</v>
      </c>
      <c r="J3268" s="275">
        <f t="shared" si="789"/>
        <v>0</v>
      </c>
      <c r="K3268" s="276">
        <f t="shared" si="789"/>
        <v>0</v>
      </c>
      <c r="L3268" s="310">
        <f t="shared" si="789"/>
        <v>0</v>
      </c>
      <c r="M3268" s="12" t="str">
        <f t="shared" si="781"/>
        <v/>
      </c>
      <c r="N3268" s="13"/>
    </row>
    <row r="3269" spans="1:14" hidden="1">
      <c r="A3269" s="23">
        <v>135</v>
      </c>
      <c r="B3269" s="292"/>
      <c r="C3269" s="279">
        <v>1901</v>
      </c>
      <c r="D3269" s="340" t="s">
        <v>911</v>
      </c>
      <c r="E3269" s="281">
        <f>F3269+G3269+H3269</f>
        <v>0</v>
      </c>
      <c r="F3269" s="152"/>
      <c r="G3269" s="153"/>
      <c r="H3269" s="1418"/>
      <c r="I3269" s="152"/>
      <c r="J3269" s="153"/>
      <c r="K3269" s="1418"/>
      <c r="L3269" s="281">
        <f>I3269+J3269+K3269</f>
        <v>0</v>
      </c>
      <c r="M3269" s="12" t="str">
        <f t="shared" si="781"/>
        <v/>
      </c>
      <c r="N3269" s="13"/>
    </row>
    <row r="3270" spans="1:14" hidden="1">
      <c r="A3270" s="23">
        <v>140</v>
      </c>
      <c r="B3270" s="341"/>
      <c r="C3270" s="293">
        <v>1981</v>
      </c>
      <c r="D3270" s="342" t="s">
        <v>912</v>
      </c>
      <c r="E3270" s="295">
        <f>F3270+G3270+H3270</f>
        <v>0</v>
      </c>
      <c r="F3270" s="158"/>
      <c r="G3270" s="159"/>
      <c r="H3270" s="1420"/>
      <c r="I3270" s="158"/>
      <c r="J3270" s="159"/>
      <c r="K3270" s="1420"/>
      <c r="L3270" s="295">
        <f>I3270+J3270+K3270</f>
        <v>0</v>
      </c>
      <c r="M3270" s="12" t="str">
        <f t="shared" si="781"/>
        <v/>
      </c>
      <c r="N3270" s="13"/>
    </row>
    <row r="3271" spans="1:14" hidden="1">
      <c r="A3271" s="23">
        <v>145</v>
      </c>
      <c r="B3271" s="292"/>
      <c r="C3271" s="285">
        <v>1991</v>
      </c>
      <c r="D3271" s="343" t="s">
        <v>913</v>
      </c>
      <c r="E3271" s="287">
        <f>F3271+G3271+H3271</f>
        <v>0</v>
      </c>
      <c r="F3271" s="173"/>
      <c r="G3271" s="174"/>
      <c r="H3271" s="1421"/>
      <c r="I3271" s="173"/>
      <c r="J3271" s="174"/>
      <c r="K3271" s="1421"/>
      <c r="L3271" s="287">
        <f>I3271+J3271+K3271</f>
        <v>0</v>
      </c>
      <c r="M3271" s="12" t="str">
        <f t="shared" si="781"/>
        <v/>
      </c>
      <c r="N3271" s="13"/>
    </row>
    <row r="3272" spans="1:14" hidden="1">
      <c r="A3272" s="23">
        <v>150</v>
      </c>
      <c r="B3272" s="272">
        <v>2100</v>
      </c>
      <c r="C3272" s="1856" t="s">
        <v>722</v>
      </c>
      <c r="D3272" s="1857"/>
      <c r="E3272" s="310">
        <f t="shared" ref="E3272:L3272" si="790">SUM(E3273:E3277)</f>
        <v>0</v>
      </c>
      <c r="F3272" s="274">
        <f t="shared" si="790"/>
        <v>0</v>
      </c>
      <c r="G3272" s="275">
        <f t="shared" si="790"/>
        <v>0</v>
      </c>
      <c r="H3272" s="276">
        <f>SUM(H3273:H3277)</f>
        <v>0</v>
      </c>
      <c r="I3272" s="274">
        <f t="shared" si="790"/>
        <v>0</v>
      </c>
      <c r="J3272" s="275">
        <f t="shared" si="790"/>
        <v>0</v>
      </c>
      <c r="K3272" s="276">
        <f t="shared" si="790"/>
        <v>0</v>
      </c>
      <c r="L3272" s="310">
        <f t="shared" si="790"/>
        <v>0</v>
      </c>
      <c r="M3272" s="12" t="str">
        <f t="shared" si="781"/>
        <v/>
      </c>
      <c r="N3272" s="13"/>
    </row>
    <row r="3273" spans="1:14" hidden="1">
      <c r="A3273" s="23">
        <v>155</v>
      </c>
      <c r="B3273" s="292"/>
      <c r="C3273" s="279">
        <v>2110</v>
      </c>
      <c r="D3273" s="344" t="s">
        <v>213</v>
      </c>
      <c r="E3273" s="281">
        <f>F3273+G3273+H3273</f>
        <v>0</v>
      </c>
      <c r="F3273" s="152"/>
      <c r="G3273" s="153"/>
      <c r="H3273" s="1418"/>
      <c r="I3273" s="152"/>
      <c r="J3273" s="153"/>
      <c r="K3273" s="1418"/>
      <c r="L3273" s="281">
        <f>I3273+J3273+K3273</f>
        <v>0</v>
      </c>
      <c r="M3273" s="12" t="str">
        <f t="shared" si="781"/>
        <v/>
      </c>
      <c r="N3273" s="13"/>
    </row>
    <row r="3274" spans="1:14" hidden="1">
      <c r="A3274" s="23">
        <v>160</v>
      </c>
      <c r="B3274" s="341"/>
      <c r="C3274" s="293">
        <v>2120</v>
      </c>
      <c r="D3274" s="300" t="s">
        <v>214</v>
      </c>
      <c r="E3274" s="295">
        <f>F3274+G3274+H3274</f>
        <v>0</v>
      </c>
      <c r="F3274" s="158"/>
      <c r="G3274" s="159"/>
      <c r="H3274" s="1420"/>
      <c r="I3274" s="158"/>
      <c r="J3274" s="159"/>
      <c r="K3274" s="1420"/>
      <c r="L3274" s="295">
        <f>I3274+J3274+K3274</f>
        <v>0</v>
      </c>
      <c r="M3274" s="12" t="str">
        <f t="shared" si="781"/>
        <v/>
      </c>
      <c r="N3274" s="13"/>
    </row>
    <row r="3275" spans="1:14" hidden="1">
      <c r="A3275" s="23">
        <v>165</v>
      </c>
      <c r="B3275" s="341"/>
      <c r="C3275" s="293">
        <v>2125</v>
      </c>
      <c r="D3275" s="300" t="s">
        <v>215</v>
      </c>
      <c r="E3275" s="295">
        <f>F3275+G3275+H3275</f>
        <v>0</v>
      </c>
      <c r="F3275" s="488">
        <v>0</v>
      </c>
      <c r="G3275" s="489">
        <v>0</v>
      </c>
      <c r="H3275" s="160">
        <v>0</v>
      </c>
      <c r="I3275" s="488">
        <v>0</v>
      </c>
      <c r="J3275" s="489">
        <v>0</v>
      </c>
      <c r="K3275" s="160">
        <v>0</v>
      </c>
      <c r="L3275" s="295">
        <f>I3275+J3275+K3275</f>
        <v>0</v>
      </c>
      <c r="M3275" s="12" t="str">
        <f t="shared" si="781"/>
        <v/>
      </c>
      <c r="N3275" s="13"/>
    </row>
    <row r="3276" spans="1:14" hidden="1">
      <c r="A3276" s="23">
        <v>175</v>
      </c>
      <c r="B3276" s="291"/>
      <c r="C3276" s="293">
        <v>2140</v>
      </c>
      <c r="D3276" s="300" t="s">
        <v>216</v>
      </c>
      <c r="E3276" s="295">
        <f>F3276+G3276+H3276</f>
        <v>0</v>
      </c>
      <c r="F3276" s="488">
        <v>0</v>
      </c>
      <c r="G3276" s="489">
        <v>0</v>
      </c>
      <c r="H3276" s="160">
        <v>0</v>
      </c>
      <c r="I3276" s="488">
        <v>0</v>
      </c>
      <c r="J3276" s="489">
        <v>0</v>
      </c>
      <c r="K3276" s="160">
        <v>0</v>
      </c>
      <c r="L3276" s="295">
        <f>I3276+J3276+K3276</f>
        <v>0</v>
      </c>
      <c r="M3276" s="12" t="str">
        <f t="shared" si="781"/>
        <v/>
      </c>
      <c r="N3276" s="13"/>
    </row>
    <row r="3277" spans="1:14" hidden="1">
      <c r="A3277" s="23">
        <v>180</v>
      </c>
      <c r="B3277" s="292"/>
      <c r="C3277" s="285">
        <v>2190</v>
      </c>
      <c r="D3277" s="345" t="s">
        <v>217</v>
      </c>
      <c r="E3277" s="287">
        <f>F3277+G3277+H3277</f>
        <v>0</v>
      </c>
      <c r="F3277" s="173"/>
      <c r="G3277" s="174"/>
      <c r="H3277" s="1421"/>
      <c r="I3277" s="173"/>
      <c r="J3277" s="174"/>
      <c r="K3277" s="1421"/>
      <c r="L3277" s="287">
        <f>I3277+J3277+K3277</f>
        <v>0</v>
      </c>
      <c r="M3277" s="12" t="str">
        <f t="shared" si="781"/>
        <v/>
      </c>
      <c r="N3277" s="13"/>
    </row>
    <row r="3278" spans="1:14" hidden="1">
      <c r="A3278" s="23">
        <v>185</v>
      </c>
      <c r="B3278" s="272">
        <v>2200</v>
      </c>
      <c r="C3278" s="1856" t="s">
        <v>218</v>
      </c>
      <c r="D3278" s="1857"/>
      <c r="E3278" s="310">
        <f t="shared" ref="E3278:L3278" si="791">SUM(E3279:E3280)</f>
        <v>0</v>
      </c>
      <c r="F3278" s="274">
        <f t="shared" si="791"/>
        <v>0</v>
      </c>
      <c r="G3278" s="275">
        <f t="shared" si="791"/>
        <v>0</v>
      </c>
      <c r="H3278" s="276">
        <f>SUM(H3279:H3280)</f>
        <v>0</v>
      </c>
      <c r="I3278" s="274">
        <f t="shared" si="791"/>
        <v>0</v>
      </c>
      <c r="J3278" s="275">
        <f t="shared" si="791"/>
        <v>0</v>
      </c>
      <c r="K3278" s="276">
        <f t="shared" si="791"/>
        <v>0</v>
      </c>
      <c r="L3278" s="310">
        <f t="shared" si="791"/>
        <v>0</v>
      </c>
      <c r="M3278" s="12" t="str">
        <f t="shared" si="781"/>
        <v/>
      </c>
      <c r="N3278" s="13"/>
    </row>
    <row r="3279" spans="1:14" hidden="1">
      <c r="A3279" s="23">
        <v>190</v>
      </c>
      <c r="B3279" s="292"/>
      <c r="C3279" s="279">
        <v>2221</v>
      </c>
      <c r="D3279" s="280" t="s">
        <v>306</v>
      </c>
      <c r="E3279" s="281">
        <f t="shared" ref="E3279:E3284" si="792">F3279+G3279+H3279</f>
        <v>0</v>
      </c>
      <c r="F3279" s="152"/>
      <c r="G3279" s="153"/>
      <c r="H3279" s="1418"/>
      <c r="I3279" s="152"/>
      <c r="J3279" s="153"/>
      <c r="K3279" s="1418"/>
      <c r="L3279" s="281">
        <f t="shared" ref="L3279:L3284" si="793">I3279+J3279+K3279</f>
        <v>0</v>
      </c>
      <c r="M3279" s="12" t="str">
        <f t="shared" si="781"/>
        <v/>
      </c>
      <c r="N3279" s="13"/>
    </row>
    <row r="3280" spans="1:14" hidden="1">
      <c r="A3280" s="23">
        <v>200</v>
      </c>
      <c r="B3280" s="292"/>
      <c r="C3280" s="285">
        <v>2224</v>
      </c>
      <c r="D3280" s="286" t="s">
        <v>219</v>
      </c>
      <c r="E3280" s="287">
        <f t="shared" si="792"/>
        <v>0</v>
      </c>
      <c r="F3280" s="173"/>
      <c r="G3280" s="174"/>
      <c r="H3280" s="1421"/>
      <c r="I3280" s="173"/>
      <c r="J3280" s="174"/>
      <c r="K3280" s="1421"/>
      <c r="L3280" s="287">
        <f t="shared" si="793"/>
        <v>0</v>
      </c>
      <c r="M3280" s="12" t="str">
        <f t="shared" si="781"/>
        <v/>
      </c>
      <c r="N3280" s="13"/>
    </row>
    <row r="3281" spans="1:14" hidden="1">
      <c r="A3281" s="23">
        <v>200</v>
      </c>
      <c r="B3281" s="272">
        <v>2500</v>
      </c>
      <c r="C3281" s="1856" t="s">
        <v>220</v>
      </c>
      <c r="D3281" s="1857"/>
      <c r="E3281" s="310">
        <f t="shared" si="792"/>
        <v>0</v>
      </c>
      <c r="F3281" s="1422"/>
      <c r="G3281" s="1423"/>
      <c r="H3281" s="1424"/>
      <c r="I3281" s="1422"/>
      <c r="J3281" s="1423"/>
      <c r="K3281" s="1424"/>
      <c r="L3281" s="310">
        <f t="shared" si="793"/>
        <v>0</v>
      </c>
      <c r="M3281" s="12" t="str">
        <f t="shared" si="781"/>
        <v/>
      </c>
      <c r="N3281" s="13"/>
    </row>
    <row r="3282" spans="1:14" hidden="1">
      <c r="A3282" s="23">
        <v>205</v>
      </c>
      <c r="B3282" s="272">
        <v>2600</v>
      </c>
      <c r="C3282" s="1862" t="s">
        <v>221</v>
      </c>
      <c r="D3282" s="1863"/>
      <c r="E3282" s="310">
        <f t="shared" si="792"/>
        <v>0</v>
      </c>
      <c r="F3282" s="1422"/>
      <c r="G3282" s="1423"/>
      <c r="H3282" s="1424"/>
      <c r="I3282" s="1422"/>
      <c r="J3282" s="1423"/>
      <c r="K3282" s="1424"/>
      <c r="L3282" s="310">
        <f t="shared" si="793"/>
        <v>0</v>
      </c>
      <c r="M3282" s="12" t="str">
        <f t="shared" si="781"/>
        <v/>
      </c>
      <c r="N3282" s="13"/>
    </row>
    <row r="3283" spans="1:14" hidden="1">
      <c r="A3283" s="23">
        <v>210</v>
      </c>
      <c r="B3283" s="272">
        <v>2700</v>
      </c>
      <c r="C3283" s="1862" t="s">
        <v>222</v>
      </c>
      <c r="D3283" s="1863"/>
      <c r="E3283" s="310">
        <f t="shared" si="792"/>
        <v>0</v>
      </c>
      <c r="F3283" s="1422"/>
      <c r="G3283" s="1423"/>
      <c r="H3283" s="1424"/>
      <c r="I3283" s="1422"/>
      <c r="J3283" s="1423"/>
      <c r="K3283" s="1424"/>
      <c r="L3283" s="310">
        <f t="shared" si="793"/>
        <v>0</v>
      </c>
      <c r="M3283" s="12" t="str">
        <f t="shared" si="781"/>
        <v/>
      </c>
      <c r="N3283" s="13"/>
    </row>
    <row r="3284" spans="1:14" ht="36" hidden="1" customHeight="1">
      <c r="A3284" s="23">
        <v>215</v>
      </c>
      <c r="B3284" s="272">
        <v>2800</v>
      </c>
      <c r="C3284" s="1862" t="s">
        <v>1660</v>
      </c>
      <c r="D3284" s="1863"/>
      <c r="E3284" s="310">
        <f t="shared" si="792"/>
        <v>0</v>
      </c>
      <c r="F3284" s="1422"/>
      <c r="G3284" s="1423"/>
      <c r="H3284" s="1424"/>
      <c r="I3284" s="1422"/>
      <c r="J3284" s="1423"/>
      <c r="K3284" s="1424"/>
      <c r="L3284" s="310">
        <f t="shared" si="793"/>
        <v>0</v>
      </c>
      <c r="M3284" s="12" t="str">
        <f t="shared" si="781"/>
        <v/>
      </c>
      <c r="N3284" s="13"/>
    </row>
    <row r="3285" spans="1:14" hidden="1">
      <c r="A3285" s="22">
        <v>220</v>
      </c>
      <c r="B3285" s="272">
        <v>2900</v>
      </c>
      <c r="C3285" s="1856" t="s">
        <v>223</v>
      </c>
      <c r="D3285" s="1857"/>
      <c r="E3285" s="310">
        <f>SUM(E3286:E3293)</f>
        <v>0</v>
      </c>
      <c r="F3285" s="274">
        <f>SUM(F3286:F3293)</f>
        <v>0</v>
      </c>
      <c r="G3285" s="274">
        <f t="shared" ref="G3285:L3285" si="794">SUM(G3286:G3293)</f>
        <v>0</v>
      </c>
      <c r="H3285" s="274">
        <f t="shared" si="794"/>
        <v>0</v>
      </c>
      <c r="I3285" s="274">
        <f t="shared" si="794"/>
        <v>0</v>
      </c>
      <c r="J3285" s="274">
        <f t="shared" si="794"/>
        <v>0</v>
      </c>
      <c r="K3285" s="274">
        <f t="shared" si="794"/>
        <v>0</v>
      </c>
      <c r="L3285" s="274">
        <f t="shared" si="794"/>
        <v>0</v>
      </c>
      <c r="M3285" s="12" t="str">
        <f t="shared" si="781"/>
        <v/>
      </c>
      <c r="N3285" s="13"/>
    </row>
    <row r="3286" spans="1:14" hidden="1">
      <c r="A3286" s="23">
        <v>225</v>
      </c>
      <c r="B3286" s="346"/>
      <c r="C3286" s="279">
        <v>2910</v>
      </c>
      <c r="D3286" s="347" t="s">
        <v>2048</v>
      </c>
      <c r="E3286" s="281">
        <f>F3286+G3286+H3286</f>
        <v>0</v>
      </c>
      <c r="F3286" s="152"/>
      <c r="G3286" s="153"/>
      <c r="H3286" s="1418"/>
      <c r="I3286" s="152"/>
      <c r="J3286" s="153"/>
      <c r="K3286" s="1418"/>
      <c r="L3286" s="281">
        <f>I3286+J3286+K3286</f>
        <v>0</v>
      </c>
      <c r="M3286" s="12" t="str">
        <f t="shared" si="781"/>
        <v/>
      </c>
      <c r="N3286" s="13"/>
    </row>
    <row r="3287" spans="1:14" hidden="1">
      <c r="A3287" s="23">
        <v>230</v>
      </c>
      <c r="B3287" s="346"/>
      <c r="C3287" s="279">
        <v>2920</v>
      </c>
      <c r="D3287" s="347" t="s">
        <v>224</v>
      </c>
      <c r="E3287" s="281">
        <f t="shared" ref="E3287:E3293" si="795">F3287+G3287+H3287</f>
        <v>0</v>
      </c>
      <c r="F3287" s="152"/>
      <c r="G3287" s="153"/>
      <c r="H3287" s="1418"/>
      <c r="I3287" s="152"/>
      <c r="J3287" s="153"/>
      <c r="K3287" s="1418"/>
      <c r="L3287" s="281">
        <f t="shared" ref="L3287:L3293" si="796">I3287+J3287+K3287</f>
        <v>0</v>
      </c>
      <c r="M3287" s="12" t="str">
        <f t="shared" si="781"/>
        <v/>
      </c>
      <c r="N3287" s="13"/>
    </row>
    <row r="3288" spans="1:14" ht="31.5" hidden="1">
      <c r="A3288" s="23">
        <v>245</v>
      </c>
      <c r="B3288" s="346"/>
      <c r="C3288" s="324">
        <v>2969</v>
      </c>
      <c r="D3288" s="348" t="s">
        <v>225</v>
      </c>
      <c r="E3288" s="326">
        <f t="shared" si="795"/>
        <v>0</v>
      </c>
      <c r="F3288" s="449"/>
      <c r="G3288" s="450"/>
      <c r="H3288" s="1425"/>
      <c r="I3288" s="449"/>
      <c r="J3288" s="450"/>
      <c r="K3288" s="1425"/>
      <c r="L3288" s="326">
        <f t="shared" si="796"/>
        <v>0</v>
      </c>
      <c r="M3288" s="12" t="str">
        <f t="shared" si="781"/>
        <v/>
      </c>
      <c r="N3288" s="13"/>
    </row>
    <row r="3289" spans="1:14" ht="31.5" hidden="1">
      <c r="A3289" s="22">
        <v>220</v>
      </c>
      <c r="B3289" s="346"/>
      <c r="C3289" s="349">
        <v>2970</v>
      </c>
      <c r="D3289" s="350" t="s">
        <v>226</v>
      </c>
      <c r="E3289" s="351">
        <f t="shared" si="795"/>
        <v>0</v>
      </c>
      <c r="F3289" s="636"/>
      <c r="G3289" s="637"/>
      <c r="H3289" s="1426"/>
      <c r="I3289" s="636"/>
      <c r="J3289" s="637"/>
      <c r="K3289" s="1426"/>
      <c r="L3289" s="351">
        <f t="shared" si="796"/>
        <v>0</v>
      </c>
      <c r="M3289" s="12" t="str">
        <f t="shared" si="781"/>
        <v/>
      </c>
      <c r="N3289" s="13"/>
    </row>
    <row r="3290" spans="1:14" hidden="1">
      <c r="A3290" s="23">
        <v>225</v>
      </c>
      <c r="B3290" s="346"/>
      <c r="C3290" s="333">
        <v>2989</v>
      </c>
      <c r="D3290" s="355" t="s">
        <v>227</v>
      </c>
      <c r="E3290" s="335">
        <f t="shared" si="795"/>
        <v>0</v>
      </c>
      <c r="F3290" s="600"/>
      <c r="G3290" s="601"/>
      <c r="H3290" s="1427"/>
      <c r="I3290" s="600"/>
      <c r="J3290" s="601"/>
      <c r="K3290" s="1427"/>
      <c r="L3290" s="335">
        <f t="shared" si="796"/>
        <v>0</v>
      </c>
      <c r="M3290" s="12" t="str">
        <f t="shared" si="781"/>
        <v/>
      </c>
      <c r="N3290" s="13"/>
    </row>
    <row r="3291" spans="1:14" hidden="1">
      <c r="A3291" s="23">
        <v>230</v>
      </c>
      <c r="B3291" s="292"/>
      <c r="C3291" s="318">
        <v>2990</v>
      </c>
      <c r="D3291" s="356" t="s">
        <v>2067</v>
      </c>
      <c r="E3291" s="320">
        <f>F3291+G3291+H3291</f>
        <v>0</v>
      </c>
      <c r="F3291" s="454"/>
      <c r="G3291" s="455"/>
      <c r="H3291" s="1428"/>
      <c r="I3291" s="454"/>
      <c r="J3291" s="455"/>
      <c r="K3291" s="1428"/>
      <c r="L3291" s="320">
        <f>I3291+J3291+K3291</f>
        <v>0</v>
      </c>
      <c r="M3291" s="12" t="str">
        <f t="shared" si="781"/>
        <v/>
      </c>
      <c r="N3291" s="13"/>
    </row>
    <row r="3292" spans="1:14" hidden="1">
      <c r="A3292" s="23">
        <v>235</v>
      </c>
      <c r="B3292" s="292"/>
      <c r="C3292" s="318">
        <v>2991</v>
      </c>
      <c r="D3292" s="356" t="s">
        <v>228</v>
      </c>
      <c r="E3292" s="320">
        <f t="shared" si="795"/>
        <v>0</v>
      </c>
      <c r="F3292" s="454"/>
      <c r="G3292" s="455"/>
      <c r="H3292" s="1428"/>
      <c r="I3292" s="454"/>
      <c r="J3292" s="455"/>
      <c r="K3292" s="1428"/>
      <c r="L3292" s="320">
        <f t="shared" si="796"/>
        <v>0</v>
      </c>
      <c r="M3292" s="12" t="str">
        <f t="shared" si="781"/>
        <v/>
      </c>
      <c r="N3292" s="13"/>
    </row>
    <row r="3293" spans="1:14" hidden="1">
      <c r="A3293" s="23">
        <v>240</v>
      </c>
      <c r="B3293" s="292"/>
      <c r="C3293" s="285">
        <v>2992</v>
      </c>
      <c r="D3293" s="357" t="s">
        <v>229</v>
      </c>
      <c r="E3293" s="287">
        <f t="shared" si="795"/>
        <v>0</v>
      </c>
      <c r="F3293" s="173"/>
      <c r="G3293" s="174"/>
      <c r="H3293" s="1421"/>
      <c r="I3293" s="173"/>
      <c r="J3293" s="174"/>
      <c r="K3293" s="1421"/>
      <c r="L3293" s="287">
        <f t="shared" si="796"/>
        <v>0</v>
      </c>
      <c r="M3293" s="12" t="str">
        <f t="shared" si="781"/>
        <v/>
      </c>
      <c r="N3293" s="13"/>
    </row>
    <row r="3294" spans="1:14" hidden="1">
      <c r="A3294" s="23">
        <v>245</v>
      </c>
      <c r="B3294" s="272">
        <v>3300</v>
      </c>
      <c r="C3294" s="358" t="s">
        <v>2098</v>
      </c>
      <c r="D3294" s="1773"/>
      <c r="E3294" s="310">
        <f t="shared" ref="E3294:L3294" si="797">SUM(E3295:E3299)</f>
        <v>0</v>
      </c>
      <c r="F3294" s="274">
        <f t="shared" si="797"/>
        <v>0</v>
      </c>
      <c r="G3294" s="275">
        <f t="shared" si="797"/>
        <v>0</v>
      </c>
      <c r="H3294" s="276">
        <f t="shared" si="797"/>
        <v>0</v>
      </c>
      <c r="I3294" s="274">
        <f t="shared" si="797"/>
        <v>0</v>
      </c>
      <c r="J3294" s="275">
        <f t="shared" si="797"/>
        <v>0</v>
      </c>
      <c r="K3294" s="276">
        <f t="shared" si="797"/>
        <v>0</v>
      </c>
      <c r="L3294" s="310">
        <f t="shared" si="797"/>
        <v>0</v>
      </c>
      <c r="M3294" s="12" t="str">
        <f t="shared" si="781"/>
        <v/>
      </c>
      <c r="N3294" s="13"/>
    </row>
    <row r="3295" spans="1:14" hidden="1">
      <c r="A3295" s="22">
        <v>250</v>
      </c>
      <c r="B3295" s="291"/>
      <c r="C3295" s="279">
        <v>3301</v>
      </c>
      <c r="D3295" s="359" t="s">
        <v>230</v>
      </c>
      <c r="E3295" s="281">
        <f t="shared" ref="E3295:E3302" si="798">F3295+G3295+H3295</f>
        <v>0</v>
      </c>
      <c r="F3295" s="486">
        <v>0</v>
      </c>
      <c r="G3295" s="487">
        <v>0</v>
      </c>
      <c r="H3295" s="154">
        <v>0</v>
      </c>
      <c r="I3295" s="486">
        <v>0</v>
      </c>
      <c r="J3295" s="487">
        <v>0</v>
      </c>
      <c r="K3295" s="154">
        <v>0</v>
      </c>
      <c r="L3295" s="281">
        <f t="shared" ref="L3295:L3302" si="799">I3295+J3295+K3295</f>
        <v>0</v>
      </c>
      <c r="M3295" s="12" t="str">
        <f t="shared" si="781"/>
        <v/>
      </c>
      <c r="N3295" s="13"/>
    </row>
    <row r="3296" spans="1:14" hidden="1">
      <c r="A3296" s="23">
        <v>255</v>
      </c>
      <c r="B3296" s="291"/>
      <c r="C3296" s="293">
        <v>3302</v>
      </c>
      <c r="D3296" s="360" t="s">
        <v>715</v>
      </c>
      <c r="E3296" s="295">
        <f t="shared" si="798"/>
        <v>0</v>
      </c>
      <c r="F3296" s="488">
        <v>0</v>
      </c>
      <c r="G3296" s="489">
        <v>0</v>
      </c>
      <c r="H3296" s="160">
        <v>0</v>
      </c>
      <c r="I3296" s="488">
        <v>0</v>
      </c>
      <c r="J3296" s="489">
        <v>0</v>
      </c>
      <c r="K3296" s="160">
        <v>0</v>
      </c>
      <c r="L3296" s="295">
        <f t="shared" si="799"/>
        <v>0</v>
      </c>
      <c r="M3296" s="12" t="str">
        <f t="shared" si="781"/>
        <v/>
      </c>
      <c r="N3296" s="13"/>
    </row>
    <row r="3297" spans="1:14" hidden="1">
      <c r="A3297" s="23">
        <v>265</v>
      </c>
      <c r="B3297" s="291"/>
      <c r="C3297" s="293">
        <v>3303</v>
      </c>
      <c r="D3297" s="360" t="s">
        <v>231</v>
      </c>
      <c r="E3297" s="295">
        <f t="shared" si="798"/>
        <v>0</v>
      </c>
      <c r="F3297" s="488">
        <v>0</v>
      </c>
      <c r="G3297" s="489">
        <v>0</v>
      </c>
      <c r="H3297" s="160">
        <v>0</v>
      </c>
      <c r="I3297" s="488">
        <v>0</v>
      </c>
      <c r="J3297" s="489">
        <v>0</v>
      </c>
      <c r="K3297" s="160">
        <v>0</v>
      </c>
      <c r="L3297" s="295">
        <f t="shared" si="799"/>
        <v>0</v>
      </c>
      <c r="M3297" s="12" t="str">
        <f t="shared" si="781"/>
        <v/>
      </c>
      <c r="N3297" s="13"/>
    </row>
    <row r="3298" spans="1:14" hidden="1">
      <c r="A3298" s="22">
        <v>270</v>
      </c>
      <c r="B3298" s="291"/>
      <c r="C3298" s="293">
        <v>3304</v>
      </c>
      <c r="D3298" s="360" t="s">
        <v>232</v>
      </c>
      <c r="E3298" s="295">
        <f t="shared" si="798"/>
        <v>0</v>
      </c>
      <c r="F3298" s="488">
        <v>0</v>
      </c>
      <c r="G3298" s="489">
        <v>0</v>
      </c>
      <c r="H3298" s="160">
        <v>0</v>
      </c>
      <c r="I3298" s="488">
        <v>0</v>
      </c>
      <c r="J3298" s="489">
        <v>0</v>
      </c>
      <c r="K3298" s="160">
        <v>0</v>
      </c>
      <c r="L3298" s="295">
        <f t="shared" si="799"/>
        <v>0</v>
      </c>
      <c r="M3298" s="12" t="str">
        <f t="shared" si="781"/>
        <v/>
      </c>
      <c r="N3298" s="13"/>
    </row>
    <row r="3299" spans="1:14" ht="31.5" hidden="1">
      <c r="A3299" s="22">
        <v>290</v>
      </c>
      <c r="B3299" s="291"/>
      <c r="C3299" s="285">
        <v>3306</v>
      </c>
      <c r="D3299" s="361" t="s">
        <v>1657</v>
      </c>
      <c r="E3299" s="287">
        <f t="shared" si="798"/>
        <v>0</v>
      </c>
      <c r="F3299" s="490">
        <v>0</v>
      </c>
      <c r="G3299" s="491">
        <v>0</v>
      </c>
      <c r="H3299" s="175">
        <v>0</v>
      </c>
      <c r="I3299" s="490">
        <v>0</v>
      </c>
      <c r="J3299" s="491">
        <v>0</v>
      </c>
      <c r="K3299" s="175">
        <v>0</v>
      </c>
      <c r="L3299" s="287">
        <f t="shared" si="799"/>
        <v>0</v>
      </c>
      <c r="M3299" s="12" t="str">
        <f t="shared" si="781"/>
        <v/>
      </c>
      <c r="N3299" s="13"/>
    </row>
    <row r="3300" spans="1:14" hidden="1">
      <c r="A3300" s="39">
        <v>320</v>
      </c>
      <c r="B3300" s="272">
        <v>3900</v>
      </c>
      <c r="C3300" s="1856" t="s">
        <v>233</v>
      </c>
      <c r="D3300" s="1857"/>
      <c r="E3300" s="310">
        <f t="shared" si="798"/>
        <v>0</v>
      </c>
      <c r="F3300" s="1471">
        <v>0</v>
      </c>
      <c r="G3300" s="1472">
        <v>0</v>
      </c>
      <c r="H3300" s="1473">
        <v>0</v>
      </c>
      <c r="I3300" s="1471">
        <v>0</v>
      </c>
      <c r="J3300" s="1472">
        <v>0</v>
      </c>
      <c r="K3300" s="1473">
        <v>0</v>
      </c>
      <c r="L3300" s="310">
        <f t="shared" si="799"/>
        <v>0</v>
      </c>
      <c r="M3300" s="12" t="str">
        <f t="shared" ref="M3300:M3346" si="800">(IF($E3300&lt;&gt;0,$M$2,IF($L3300&lt;&gt;0,$M$2,"")))</f>
        <v/>
      </c>
      <c r="N3300" s="13"/>
    </row>
    <row r="3301" spans="1:14" hidden="1">
      <c r="A3301" s="22">
        <v>330</v>
      </c>
      <c r="B3301" s="272">
        <v>4000</v>
      </c>
      <c r="C3301" s="1856" t="s">
        <v>234</v>
      </c>
      <c r="D3301" s="1857"/>
      <c r="E3301" s="310">
        <f t="shared" si="798"/>
        <v>0</v>
      </c>
      <c r="F3301" s="1422"/>
      <c r="G3301" s="1423"/>
      <c r="H3301" s="1424"/>
      <c r="I3301" s="1422"/>
      <c r="J3301" s="1423"/>
      <c r="K3301" s="1424"/>
      <c r="L3301" s="310">
        <f t="shared" si="799"/>
        <v>0</v>
      </c>
      <c r="M3301" s="12" t="str">
        <f t="shared" si="800"/>
        <v/>
      </c>
      <c r="N3301" s="13"/>
    </row>
    <row r="3302" spans="1:14" hidden="1">
      <c r="A3302" s="22">
        <v>350</v>
      </c>
      <c r="B3302" s="272">
        <v>4100</v>
      </c>
      <c r="C3302" s="1856" t="s">
        <v>235</v>
      </c>
      <c r="D3302" s="1857"/>
      <c r="E3302" s="310">
        <f t="shared" si="798"/>
        <v>0</v>
      </c>
      <c r="F3302" s="1472">
        <v>0</v>
      </c>
      <c r="G3302" s="1472">
        <v>0</v>
      </c>
      <c r="H3302" s="1473">
        <v>0</v>
      </c>
      <c r="I3302" s="1771">
        <v>0</v>
      </c>
      <c r="J3302" s="1472">
        <v>0</v>
      </c>
      <c r="K3302" s="1472">
        <v>0</v>
      </c>
      <c r="L3302" s="310">
        <f t="shared" si="799"/>
        <v>0</v>
      </c>
      <c r="M3302" s="12" t="str">
        <f t="shared" si="800"/>
        <v/>
      </c>
      <c r="N3302" s="13"/>
    </row>
    <row r="3303" spans="1:14" hidden="1">
      <c r="A3303" s="23">
        <v>355</v>
      </c>
      <c r="B3303" s="272">
        <v>4200</v>
      </c>
      <c r="C3303" s="1856" t="s">
        <v>236</v>
      </c>
      <c r="D3303" s="1857"/>
      <c r="E3303" s="310">
        <f t="shared" ref="E3303:L3303" si="801">SUM(E3304:E3309)</f>
        <v>0</v>
      </c>
      <c r="F3303" s="274">
        <f t="shared" si="801"/>
        <v>0</v>
      </c>
      <c r="G3303" s="275">
        <f t="shared" si="801"/>
        <v>0</v>
      </c>
      <c r="H3303" s="276">
        <f>SUM(H3304:H3309)</f>
        <v>0</v>
      </c>
      <c r="I3303" s="274">
        <f t="shared" si="801"/>
        <v>0</v>
      </c>
      <c r="J3303" s="275">
        <f t="shared" si="801"/>
        <v>0</v>
      </c>
      <c r="K3303" s="276">
        <f t="shared" si="801"/>
        <v>0</v>
      </c>
      <c r="L3303" s="310">
        <f t="shared" si="801"/>
        <v>0</v>
      </c>
      <c r="M3303" s="12" t="str">
        <f t="shared" si="800"/>
        <v/>
      </c>
      <c r="N3303" s="13"/>
    </row>
    <row r="3304" spans="1:14" hidden="1">
      <c r="A3304" s="23">
        <v>355</v>
      </c>
      <c r="B3304" s="362"/>
      <c r="C3304" s="279">
        <v>4201</v>
      </c>
      <c r="D3304" s="280" t="s">
        <v>237</v>
      </c>
      <c r="E3304" s="281">
        <f t="shared" ref="E3304:E3309" si="802">F3304+G3304+H3304</f>
        <v>0</v>
      </c>
      <c r="F3304" s="152"/>
      <c r="G3304" s="153"/>
      <c r="H3304" s="1418"/>
      <c r="I3304" s="152"/>
      <c r="J3304" s="153"/>
      <c r="K3304" s="1418"/>
      <c r="L3304" s="281">
        <f t="shared" ref="L3304:L3309" si="803">I3304+J3304+K3304</f>
        <v>0</v>
      </c>
      <c r="M3304" s="12" t="str">
        <f t="shared" si="800"/>
        <v/>
      </c>
      <c r="N3304" s="13"/>
    </row>
    <row r="3305" spans="1:14" hidden="1">
      <c r="A3305" s="23">
        <v>375</v>
      </c>
      <c r="B3305" s="362"/>
      <c r="C3305" s="293">
        <v>4202</v>
      </c>
      <c r="D3305" s="363" t="s">
        <v>238</v>
      </c>
      <c r="E3305" s="295">
        <f t="shared" si="802"/>
        <v>0</v>
      </c>
      <c r="F3305" s="158"/>
      <c r="G3305" s="159"/>
      <c r="H3305" s="1420"/>
      <c r="I3305" s="158"/>
      <c r="J3305" s="159"/>
      <c r="K3305" s="1420"/>
      <c r="L3305" s="295">
        <f t="shared" si="803"/>
        <v>0</v>
      </c>
      <c r="M3305" s="12" t="str">
        <f t="shared" si="800"/>
        <v/>
      </c>
      <c r="N3305" s="13"/>
    </row>
    <row r="3306" spans="1:14" hidden="1">
      <c r="A3306" s="23">
        <v>380</v>
      </c>
      <c r="B3306" s="362"/>
      <c r="C3306" s="293">
        <v>4214</v>
      </c>
      <c r="D3306" s="363" t="s">
        <v>239</v>
      </c>
      <c r="E3306" s="295">
        <f t="shared" si="802"/>
        <v>0</v>
      </c>
      <c r="F3306" s="158"/>
      <c r="G3306" s="159"/>
      <c r="H3306" s="1420"/>
      <c r="I3306" s="158"/>
      <c r="J3306" s="159"/>
      <c r="K3306" s="1420"/>
      <c r="L3306" s="295">
        <f t="shared" si="803"/>
        <v>0</v>
      </c>
      <c r="M3306" s="12" t="str">
        <f t="shared" si="800"/>
        <v/>
      </c>
      <c r="N3306" s="13"/>
    </row>
    <row r="3307" spans="1:14" hidden="1">
      <c r="A3307" s="23">
        <v>385</v>
      </c>
      <c r="B3307" s="362"/>
      <c r="C3307" s="293">
        <v>4217</v>
      </c>
      <c r="D3307" s="363" t="s">
        <v>240</v>
      </c>
      <c r="E3307" s="295">
        <f t="shared" si="802"/>
        <v>0</v>
      </c>
      <c r="F3307" s="158"/>
      <c r="G3307" s="159"/>
      <c r="H3307" s="1420"/>
      <c r="I3307" s="158"/>
      <c r="J3307" s="159"/>
      <c r="K3307" s="1420"/>
      <c r="L3307" s="295">
        <f t="shared" si="803"/>
        <v>0</v>
      </c>
      <c r="M3307" s="12" t="str">
        <f t="shared" si="800"/>
        <v/>
      </c>
      <c r="N3307" s="13"/>
    </row>
    <row r="3308" spans="1:14" hidden="1">
      <c r="A3308" s="23">
        <v>390</v>
      </c>
      <c r="B3308" s="362"/>
      <c r="C3308" s="293">
        <v>4218</v>
      </c>
      <c r="D3308" s="294" t="s">
        <v>241</v>
      </c>
      <c r="E3308" s="295">
        <f t="shared" si="802"/>
        <v>0</v>
      </c>
      <c r="F3308" s="158"/>
      <c r="G3308" s="159"/>
      <c r="H3308" s="1420"/>
      <c r="I3308" s="158"/>
      <c r="J3308" s="159"/>
      <c r="K3308" s="1420"/>
      <c r="L3308" s="295">
        <f t="shared" si="803"/>
        <v>0</v>
      </c>
      <c r="M3308" s="12" t="str">
        <f t="shared" si="800"/>
        <v/>
      </c>
      <c r="N3308" s="13"/>
    </row>
    <row r="3309" spans="1:14" hidden="1">
      <c r="A3309" s="23">
        <v>390</v>
      </c>
      <c r="B3309" s="362"/>
      <c r="C3309" s="285">
        <v>4219</v>
      </c>
      <c r="D3309" s="343" t="s">
        <v>242</v>
      </c>
      <c r="E3309" s="287">
        <f t="shared" si="802"/>
        <v>0</v>
      </c>
      <c r="F3309" s="173"/>
      <c r="G3309" s="174"/>
      <c r="H3309" s="1421"/>
      <c r="I3309" s="173"/>
      <c r="J3309" s="174"/>
      <c r="K3309" s="1421"/>
      <c r="L3309" s="287">
        <f t="shared" si="803"/>
        <v>0</v>
      </c>
      <c r="M3309" s="12" t="str">
        <f t="shared" si="800"/>
        <v/>
      </c>
      <c r="N3309" s="13"/>
    </row>
    <row r="3310" spans="1:14" hidden="1">
      <c r="A3310" s="23">
        <v>395</v>
      </c>
      <c r="B3310" s="272">
        <v>4300</v>
      </c>
      <c r="C3310" s="1856" t="s">
        <v>1661</v>
      </c>
      <c r="D3310" s="1857"/>
      <c r="E3310" s="310">
        <f t="shared" ref="E3310:L3310" si="804">SUM(E3311:E3313)</f>
        <v>0</v>
      </c>
      <c r="F3310" s="274">
        <f t="shared" si="804"/>
        <v>0</v>
      </c>
      <c r="G3310" s="275">
        <f t="shared" si="804"/>
        <v>0</v>
      </c>
      <c r="H3310" s="276">
        <f>SUM(H3311:H3313)</f>
        <v>0</v>
      </c>
      <c r="I3310" s="274">
        <f t="shared" si="804"/>
        <v>0</v>
      </c>
      <c r="J3310" s="275">
        <f t="shared" si="804"/>
        <v>0</v>
      </c>
      <c r="K3310" s="276">
        <f t="shared" si="804"/>
        <v>0</v>
      </c>
      <c r="L3310" s="310">
        <f t="shared" si="804"/>
        <v>0</v>
      </c>
      <c r="M3310" s="12" t="str">
        <f t="shared" si="800"/>
        <v/>
      </c>
      <c r="N3310" s="13"/>
    </row>
    <row r="3311" spans="1:14" hidden="1">
      <c r="A3311" s="18">
        <v>397</v>
      </c>
      <c r="B3311" s="362"/>
      <c r="C3311" s="279">
        <v>4301</v>
      </c>
      <c r="D3311" s="311" t="s">
        <v>243</v>
      </c>
      <c r="E3311" s="281">
        <f t="shared" ref="E3311:E3316" si="805">F3311+G3311+H3311</f>
        <v>0</v>
      </c>
      <c r="F3311" s="152"/>
      <c r="G3311" s="153"/>
      <c r="H3311" s="1418"/>
      <c r="I3311" s="152"/>
      <c r="J3311" s="153"/>
      <c r="K3311" s="1418"/>
      <c r="L3311" s="281">
        <f t="shared" ref="L3311:L3316" si="806">I3311+J3311+K3311</f>
        <v>0</v>
      </c>
      <c r="M3311" s="12" t="str">
        <f t="shared" si="800"/>
        <v/>
      </c>
      <c r="N3311" s="13"/>
    </row>
    <row r="3312" spans="1:14" hidden="1">
      <c r="A3312" s="14">
        <v>398</v>
      </c>
      <c r="B3312" s="362"/>
      <c r="C3312" s="293">
        <v>4302</v>
      </c>
      <c r="D3312" s="363" t="s">
        <v>244</v>
      </c>
      <c r="E3312" s="295">
        <f t="shared" si="805"/>
        <v>0</v>
      </c>
      <c r="F3312" s="158"/>
      <c r="G3312" s="159"/>
      <c r="H3312" s="1420"/>
      <c r="I3312" s="158"/>
      <c r="J3312" s="159"/>
      <c r="K3312" s="1420"/>
      <c r="L3312" s="295">
        <f t="shared" si="806"/>
        <v>0</v>
      </c>
      <c r="M3312" s="12" t="str">
        <f t="shared" si="800"/>
        <v/>
      </c>
      <c r="N3312" s="13"/>
    </row>
    <row r="3313" spans="1:14" hidden="1">
      <c r="A3313" s="14">
        <v>399</v>
      </c>
      <c r="B3313" s="362"/>
      <c r="C3313" s="285">
        <v>4309</v>
      </c>
      <c r="D3313" s="301" t="s">
        <v>245</v>
      </c>
      <c r="E3313" s="287">
        <f t="shared" si="805"/>
        <v>0</v>
      </c>
      <c r="F3313" s="173"/>
      <c r="G3313" s="174"/>
      <c r="H3313" s="1421"/>
      <c r="I3313" s="173"/>
      <c r="J3313" s="174"/>
      <c r="K3313" s="1421"/>
      <c r="L3313" s="287">
        <f t="shared" si="806"/>
        <v>0</v>
      </c>
      <c r="M3313" s="12" t="str">
        <f t="shared" si="800"/>
        <v/>
      </c>
      <c r="N3313" s="13"/>
    </row>
    <row r="3314" spans="1:14" hidden="1">
      <c r="A3314" s="14">
        <v>400</v>
      </c>
      <c r="B3314" s="272">
        <v>4400</v>
      </c>
      <c r="C3314" s="1856" t="s">
        <v>1658</v>
      </c>
      <c r="D3314" s="1857"/>
      <c r="E3314" s="310">
        <f t="shared" si="805"/>
        <v>0</v>
      </c>
      <c r="F3314" s="1422"/>
      <c r="G3314" s="1423"/>
      <c r="H3314" s="1424"/>
      <c r="I3314" s="1422"/>
      <c r="J3314" s="1423"/>
      <c r="K3314" s="1424"/>
      <c r="L3314" s="310">
        <f t="shared" si="806"/>
        <v>0</v>
      </c>
      <c r="M3314" s="12" t="str">
        <f t="shared" si="800"/>
        <v/>
      </c>
      <c r="N3314" s="13"/>
    </row>
    <row r="3315" spans="1:14" hidden="1">
      <c r="A3315" s="14">
        <v>401</v>
      </c>
      <c r="B3315" s="272">
        <v>4500</v>
      </c>
      <c r="C3315" s="1856" t="s">
        <v>1659</v>
      </c>
      <c r="D3315" s="1857"/>
      <c r="E3315" s="310">
        <f t="shared" si="805"/>
        <v>0</v>
      </c>
      <c r="F3315" s="1422"/>
      <c r="G3315" s="1423"/>
      <c r="H3315" s="1424"/>
      <c r="I3315" s="1422"/>
      <c r="J3315" s="1423"/>
      <c r="K3315" s="1424"/>
      <c r="L3315" s="310">
        <f t="shared" si="806"/>
        <v>0</v>
      </c>
      <c r="M3315" s="12" t="str">
        <f t="shared" si="800"/>
        <v/>
      </c>
      <c r="N3315" s="13"/>
    </row>
    <row r="3316" spans="1:14" hidden="1">
      <c r="A3316" s="40">
        <v>404</v>
      </c>
      <c r="B3316" s="272">
        <v>4600</v>
      </c>
      <c r="C3316" s="1862" t="s">
        <v>246</v>
      </c>
      <c r="D3316" s="1863"/>
      <c r="E3316" s="310">
        <f t="shared" si="805"/>
        <v>0</v>
      </c>
      <c r="F3316" s="1422"/>
      <c r="G3316" s="1423"/>
      <c r="H3316" s="1424"/>
      <c r="I3316" s="1422"/>
      <c r="J3316" s="1423"/>
      <c r="K3316" s="1424"/>
      <c r="L3316" s="310">
        <f t="shared" si="806"/>
        <v>0</v>
      </c>
      <c r="M3316" s="12" t="str">
        <f t="shared" si="800"/>
        <v/>
      </c>
      <c r="N3316" s="13"/>
    </row>
    <row r="3317" spans="1:14" hidden="1">
      <c r="A3317" s="40">
        <v>404</v>
      </c>
      <c r="B3317" s="272">
        <v>4900</v>
      </c>
      <c r="C3317" s="1856" t="s">
        <v>273</v>
      </c>
      <c r="D3317" s="1857"/>
      <c r="E3317" s="310">
        <f t="shared" ref="E3317:L3317" si="807">+E3318+E3319</f>
        <v>0</v>
      </c>
      <c r="F3317" s="274">
        <f t="shared" si="807"/>
        <v>0</v>
      </c>
      <c r="G3317" s="275">
        <f t="shared" si="807"/>
        <v>0</v>
      </c>
      <c r="H3317" s="276">
        <f>+H3318+H3319</f>
        <v>0</v>
      </c>
      <c r="I3317" s="274">
        <f t="shared" si="807"/>
        <v>0</v>
      </c>
      <c r="J3317" s="275">
        <f t="shared" si="807"/>
        <v>0</v>
      </c>
      <c r="K3317" s="276">
        <f t="shared" si="807"/>
        <v>0</v>
      </c>
      <c r="L3317" s="310">
        <f t="shared" si="807"/>
        <v>0</v>
      </c>
      <c r="M3317" s="12" t="str">
        <f t="shared" si="800"/>
        <v/>
      </c>
      <c r="N3317" s="13"/>
    </row>
    <row r="3318" spans="1:14" hidden="1">
      <c r="A3318" s="22">
        <v>440</v>
      </c>
      <c r="B3318" s="362"/>
      <c r="C3318" s="279">
        <v>4901</v>
      </c>
      <c r="D3318" s="364" t="s">
        <v>274</v>
      </c>
      <c r="E3318" s="281">
        <f>F3318+G3318+H3318</f>
        <v>0</v>
      </c>
      <c r="F3318" s="152"/>
      <c r="G3318" s="153"/>
      <c r="H3318" s="1418"/>
      <c r="I3318" s="152"/>
      <c r="J3318" s="153"/>
      <c r="K3318" s="1418"/>
      <c r="L3318" s="281">
        <f>I3318+J3318+K3318</f>
        <v>0</v>
      </c>
      <c r="M3318" s="12" t="str">
        <f t="shared" si="800"/>
        <v/>
      </c>
      <c r="N3318" s="13"/>
    </row>
    <row r="3319" spans="1:14" hidden="1">
      <c r="A3319" s="22">
        <v>450</v>
      </c>
      <c r="B3319" s="362"/>
      <c r="C3319" s="285">
        <v>4902</v>
      </c>
      <c r="D3319" s="301" t="s">
        <v>275</v>
      </c>
      <c r="E3319" s="287">
        <f>F3319+G3319+H3319</f>
        <v>0</v>
      </c>
      <c r="F3319" s="173"/>
      <c r="G3319" s="174"/>
      <c r="H3319" s="1421"/>
      <c r="I3319" s="173"/>
      <c r="J3319" s="174"/>
      <c r="K3319" s="1421"/>
      <c r="L3319" s="287">
        <f>I3319+J3319+K3319</f>
        <v>0</v>
      </c>
      <c r="M3319" s="12" t="str">
        <f t="shared" si="800"/>
        <v/>
      </c>
      <c r="N3319" s="13"/>
    </row>
    <row r="3320" spans="1:14" hidden="1">
      <c r="A3320" s="22">
        <v>495</v>
      </c>
      <c r="B3320" s="365">
        <v>5100</v>
      </c>
      <c r="C3320" s="1854" t="s">
        <v>247</v>
      </c>
      <c r="D3320" s="1855"/>
      <c r="E3320" s="310">
        <f>F3320+G3320+H3320</f>
        <v>0</v>
      </c>
      <c r="F3320" s="1422"/>
      <c r="G3320" s="1423"/>
      <c r="H3320" s="1424"/>
      <c r="I3320" s="1422"/>
      <c r="J3320" s="1423"/>
      <c r="K3320" s="1424"/>
      <c r="L3320" s="310">
        <f>I3320+J3320+K3320</f>
        <v>0</v>
      </c>
      <c r="M3320" s="12" t="str">
        <f t="shared" si="800"/>
        <v/>
      </c>
      <c r="N3320" s="13"/>
    </row>
    <row r="3321" spans="1:14" hidden="1">
      <c r="A3321" s="23">
        <v>500</v>
      </c>
      <c r="B3321" s="365">
        <v>5200</v>
      </c>
      <c r="C3321" s="1854" t="s">
        <v>248</v>
      </c>
      <c r="D3321" s="1855"/>
      <c r="E3321" s="310">
        <f t="shared" ref="E3321:L3321" si="808">SUM(E3322:E3328)</f>
        <v>0</v>
      </c>
      <c r="F3321" s="274">
        <f t="shared" si="808"/>
        <v>0</v>
      </c>
      <c r="G3321" s="275">
        <f t="shared" si="808"/>
        <v>0</v>
      </c>
      <c r="H3321" s="276">
        <f>SUM(H3322:H3328)</f>
        <v>0</v>
      </c>
      <c r="I3321" s="274">
        <f t="shared" si="808"/>
        <v>0</v>
      </c>
      <c r="J3321" s="275">
        <f t="shared" si="808"/>
        <v>0</v>
      </c>
      <c r="K3321" s="276">
        <f t="shared" si="808"/>
        <v>0</v>
      </c>
      <c r="L3321" s="310">
        <f t="shared" si="808"/>
        <v>0</v>
      </c>
      <c r="M3321" s="12" t="str">
        <f t="shared" si="800"/>
        <v/>
      </c>
      <c r="N3321" s="13"/>
    </row>
    <row r="3322" spans="1:14" hidden="1">
      <c r="A3322" s="23">
        <v>505</v>
      </c>
      <c r="B3322" s="366"/>
      <c r="C3322" s="367">
        <v>5201</v>
      </c>
      <c r="D3322" s="368" t="s">
        <v>249</v>
      </c>
      <c r="E3322" s="281">
        <f t="shared" ref="E3322:E3328" si="809">F3322+G3322+H3322</f>
        <v>0</v>
      </c>
      <c r="F3322" s="152"/>
      <c r="G3322" s="153"/>
      <c r="H3322" s="1418"/>
      <c r="I3322" s="152"/>
      <c r="J3322" s="153"/>
      <c r="K3322" s="1418"/>
      <c r="L3322" s="281">
        <f t="shared" ref="L3322:L3328" si="810">I3322+J3322+K3322</f>
        <v>0</v>
      </c>
      <c r="M3322" s="12" t="str">
        <f t="shared" si="800"/>
        <v/>
      </c>
      <c r="N3322" s="13"/>
    </row>
    <row r="3323" spans="1:14" hidden="1">
      <c r="A3323" s="23">
        <v>510</v>
      </c>
      <c r="B3323" s="366"/>
      <c r="C3323" s="369">
        <v>5202</v>
      </c>
      <c r="D3323" s="370" t="s">
        <v>250</v>
      </c>
      <c r="E3323" s="295">
        <f t="shared" si="809"/>
        <v>0</v>
      </c>
      <c r="F3323" s="158"/>
      <c r="G3323" s="159"/>
      <c r="H3323" s="1420"/>
      <c r="I3323" s="158"/>
      <c r="J3323" s="159"/>
      <c r="K3323" s="1420"/>
      <c r="L3323" s="295">
        <f t="shared" si="810"/>
        <v>0</v>
      </c>
      <c r="M3323" s="12" t="str">
        <f t="shared" si="800"/>
        <v/>
      </c>
      <c r="N3323" s="13"/>
    </row>
    <row r="3324" spans="1:14" hidden="1">
      <c r="A3324" s="23">
        <v>515</v>
      </c>
      <c r="B3324" s="366"/>
      <c r="C3324" s="369">
        <v>5203</v>
      </c>
      <c r="D3324" s="370" t="s">
        <v>618</v>
      </c>
      <c r="E3324" s="295">
        <f t="shared" si="809"/>
        <v>0</v>
      </c>
      <c r="F3324" s="158"/>
      <c r="G3324" s="159"/>
      <c r="H3324" s="1420"/>
      <c r="I3324" s="158"/>
      <c r="J3324" s="159"/>
      <c r="K3324" s="1420"/>
      <c r="L3324" s="295">
        <f t="shared" si="810"/>
        <v>0</v>
      </c>
      <c r="M3324" s="12" t="str">
        <f t="shared" si="800"/>
        <v/>
      </c>
      <c r="N3324" s="13"/>
    </row>
    <row r="3325" spans="1:14" hidden="1">
      <c r="A3325" s="23">
        <v>520</v>
      </c>
      <c r="B3325" s="366"/>
      <c r="C3325" s="369">
        <v>5204</v>
      </c>
      <c r="D3325" s="370" t="s">
        <v>619</v>
      </c>
      <c r="E3325" s="295">
        <f t="shared" si="809"/>
        <v>0</v>
      </c>
      <c r="F3325" s="158"/>
      <c r="G3325" s="159"/>
      <c r="H3325" s="1420"/>
      <c r="I3325" s="158"/>
      <c r="J3325" s="159"/>
      <c r="K3325" s="1420"/>
      <c r="L3325" s="295">
        <f t="shared" si="810"/>
        <v>0</v>
      </c>
      <c r="M3325" s="12" t="str">
        <f t="shared" si="800"/>
        <v/>
      </c>
      <c r="N3325" s="13"/>
    </row>
    <row r="3326" spans="1:14" hidden="1">
      <c r="A3326" s="23">
        <v>525</v>
      </c>
      <c r="B3326" s="366"/>
      <c r="C3326" s="369">
        <v>5205</v>
      </c>
      <c r="D3326" s="370" t="s">
        <v>620</v>
      </c>
      <c r="E3326" s="295">
        <f t="shared" si="809"/>
        <v>0</v>
      </c>
      <c r="F3326" s="158"/>
      <c r="G3326" s="159"/>
      <c r="H3326" s="1420"/>
      <c r="I3326" s="158"/>
      <c r="J3326" s="159"/>
      <c r="K3326" s="1420"/>
      <c r="L3326" s="295">
        <f t="shared" si="810"/>
        <v>0</v>
      </c>
      <c r="M3326" s="12" t="str">
        <f t="shared" si="800"/>
        <v/>
      </c>
      <c r="N3326" s="13"/>
    </row>
    <row r="3327" spans="1:14" hidden="1">
      <c r="A3327" s="22">
        <v>635</v>
      </c>
      <c r="B3327" s="366"/>
      <c r="C3327" s="369">
        <v>5206</v>
      </c>
      <c r="D3327" s="370" t="s">
        <v>621</v>
      </c>
      <c r="E3327" s="295">
        <f t="shared" si="809"/>
        <v>0</v>
      </c>
      <c r="F3327" s="158"/>
      <c r="G3327" s="159"/>
      <c r="H3327" s="1420"/>
      <c r="I3327" s="158"/>
      <c r="J3327" s="159"/>
      <c r="K3327" s="1420"/>
      <c r="L3327" s="295">
        <f t="shared" si="810"/>
        <v>0</v>
      </c>
      <c r="M3327" s="12" t="str">
        <f t="shared" si="800"/>
        <v/>
      </c>
      <c r="N3327" s="13"/>
    </row>
    <row r="3328" spans="1:14" hidden="1">
      <c r="A3328" s="23">
        <v>640</v>
      </c>
      <c r="B3328" s="366"/>
      <c r="C3328" s="371">
        <v>5219</v>
      </c>
      <c r="D3328" s="372" t="s">
        <v>622</v>
      </c>
      <c r="E3328" s="287">
        <f t="shared" si="809"/>
        <v>0</v>
      </c>
      <c r="F3328" s="173"/>
      <c r="G3328" s="174"/>
      <c r="H3328" s="1421"/>
      <c r="I3328" s="173"/>
      <c r="J3328" s="174"/>
      <c r="K3328" s="1421"/>
      <c r="L3328" s="287">
        <f t="shared" si="810"/>
        <v>0</v>
      </c>
      <c r="M3328" s="12" t="str">
        <f t="shared" si="800"/>
        <v/>
      </c>
      <c r="N3328" s="13"/>
    </row>
    <row r="3329" spans="1:14" hidden="1">
      <c r="A3329" s="23">
        <v>645</v>
      </c>
      <c r="B3329" s="365">
        <v>5300</v>
      </c>
      <c r="C3329" s="1854" t="s">
        <v>623</v>
      </c>
      <c r="D3329" s="1855"/>
      <c r="E3329" s="310">
        <f t="shared" ref="E3329:L3329" si="811">SUM(E3330:E3331)</f>
        <v>0</v>
      </c>
      <c r="F3329" s="274">
        <f t="shared" si="811"/>
        <v>0</v>
      </c>
      <c r="G3329" s="275">
        <f t="shared" si="811"/>
        <v>0</v>
      </c>
      <c r="H3329" s="276">
        <f>SUM(H3330:H3331)</f>
        <v>0</v>
      </c>
      <c r="I3329" s="274">
        <f t="shared" si="811"/>
        <v>0</v>
      </c>
      <c r="J3329" s="275">
        <f t="shared" si="811"/>
        <v>0</v>
      </c>
      <c r="K3329" s="276">
        <f t="shared" si="811"/>
        <v>0</v>
      </c>
      <c r="L3329" s="310">
        <f t="shared" si="811"/>
        <v>0</v>
      </c>
      <c r="M3329" s="12" t="str">
        <f t="shared" si="800"/>
        <v/>
      </c>
      <c r="N3329" s="13"/>
    </row>
    <row r="3330" spans="1:14" hidden="1">
      <c r="A3330" s="23">
        <v>650</v>
      </c>
      <c r="B3330" s="366"/>
      <c r="C3330" s="367">
        <v>5301</v>
      </c>
      <c r="D3330" s="368" t="s">
        <v>307</v>
      </c>
      <c r="E3330" s="281">
        <f>F3330+G3330+H3330</f>
        <v>0</v>
      </c>
      <c r="F3330" s="152"/>
      <c r="G3330" s="153"/>
      <c r="H3330" s="1418"/>
      <c r="I3330" s="152"/>
      <c r="J3330" s="153"/>
      <c r="K3330" s="1418"/>
      <c r="L3330" s="281">
        <f>I3330+J3330+K3330</f>
        <v>0</v>
      </c>
      <c r="M3330" s="12" t="str">
        <f t="shared" si="800"/>
        <v/>
      </c>
      <c r="N3330" s="13"/>
    </row>
    <row r="3331" spans="1:14" hidden="1">
      <c r="A3331" s="22">
        <v>655</v>
      </c>
      <c r="B3331" s="366"/>
      <c r="C3331" s="371">
        <v>5309</v>
      </c>
      <c r="D3331" s="372" t="s">
        <v>624</v>
      </c>
      <c r="E3331" s="287">
        <f>F3331+G3331+H3331</f>
        <v>0</v>
      </c>
      <c r="F3331" s="173"/>
      <c r="G3331" s="174"/>
      <c r="H3331" s="1421"/>
      <c r="I3331" s="173"/>
      <c r="J3331" s="174"/>
      <c r="K3331" s="1421"/>
      <c r="L3331" s="287">
        <f>I3331+J3331+K3331</f>
        <v>0</v>
      </c>
      <c r="M3331" s="12" t="str">
        <f t="shared" si="800"/>
        <v/>
      </c>
      <c r="N3331" s="13"/>
    </row>
    <row r="3332" spans="1:14" hidden="1">
      <c r="A3332" s="22">
        <v>665</v>
      </c>
      <c r="B3332" s="365">
        <v>5400</v>
      </c>
      <c r="C3332" s="1854" t="s">
        <v>685</v>
      </c>
      <c r="D3332" s="1855"/>
      <c r="E3332" s="310">
        <f>F3332+G3332+H3332</f>
        <v>0</v>
      </c>
      <c r="F3332" s="1422"/>
      <c r="G3332" s="1423"/>
      <c r="H3332" s="1424"/>
      <c r="I3332" s="1422"/>
      <c r="J3332" s="1423"/>
      <c r="K3332" s="1424"/>
      <c r="L3332" s="310">
        <f>I3332+J3332+K3332</f>
        <v>0</v>
      </c>
      <c r="M3332" s="12" t="str">
        <f t="shared" si="800"/>
        <v/>
      </c>
      <c r="N3332" s="13"/>
    </row>
    <row r="3333" spans="1:14" hidden="1">
      <c r="A3333" s="22">
        <v>675</v>
      </c>
      <c r="B3333" s="272">
        <v>5500</v>
      </c>
      <c r="C3333" s="1856" t="s">
        <v>686</v>
      </c>
      <c r="D3333" s="1857"/>
      <c r="E3333" s="310">
        <f t="shared" ref="E3333:L3333" si="812">SUM(E3334:E3337)</f>
        <v>0</v>
      </c>
      <c r="F3333" s="274">
        <f t="shared" si="812"/>
        <v>0</v>
      </c>
      <c r="G3333" s="275">
        <f t="shared" si="812"/>
        <v>0</v>
      </c>
      <c r="H3333" s="276">
        <f>SUM(H3334:H3337)</f>
        <v>0</v>
      </c>
      <c r="I3333" s="274">
        <f t="shared" si="812"/>
        <v>0</v>
      </c>
      <c r="J3333" s="275">
        <f t="shared" si="812"/>
        <v>0</v>
      </c>
      <c r="K3333" s="276">
        <f t="shared" si="812"/>
        <v>0</v>
      </c>
      <c r="L3333" s="310">
        <f t="shared" si="812"/>
        <v>0</v>
      </c>
      <c r="M3333" s="12" t="str">
        <f t="shared" si="800"/>
        <v/>
      </c>
      <c r="N3333" s="13"/>
    </row>
    <row r="3334" spans="1:14" hidden="1">
      <c r="A3334" s="22">
        <v>685</v>
      </c>
      <c r="B3334" s="362"/>
      <c r="C3334" s="279">
        <v>5501</v>
      </c>
      <c r="D3334" s="311" t="s">
        <v>687</v>
      </c>
      <c r="E3334" s="281">
        <f>F3334+G3334+H3334</f>
        <v>0</v>
      </c>
      <c r="F3334" s="152"/>
      <c r="G3334" s="153"/>
      <c r="H3334" s="1418"/>
      <c r="I3334" s="152"/>
      <c r="J3334" s="153"/>
      <c r="K3334" s="1418"/>
      <c r="L3334" s="281">
        <f>I3334+J3334+K3334</f>
        <v>0</v>
      </c>
      <c r="M3334" s="12" t="str">
        <f t="shared" si="800"/>
        <v/>
      </c>
      <c r="N3334" s="13"/>
    </row>
    <row r="3335" spans="1:14" hidden="1">
      <c r="A3335" s="23">
        <v>690</v>
      </c>
      <c r="B3335" s="362"/>
      <c r="C3335" s="293">
        <v>5502</v>
      </c>
      <c r="D3335" s="294" t="s">
        <v>688</v>
      </c>
      <c r="E3335" s="295">
        <f>F3335+G3335+H3335</f>
        <v>0</v>
      </c>
      <c r="F3335" s="158"/>
      <c r="G3335" s="159"/>
      <c r="H3335" s="1420"/>
      <c r="I3335" s="158"/>
      <c r="J3335" s="159"/>
      <c r="K3335" s="1420"/>
      <c r="L3335" s="295">
        <f>I3335+J3335+K3335</f>
        <v>0</v>
      </c>
      <c r="M3335" s="12" t="str">
        <f t="shared" si="800"/>
        <v/>
      </c>
      <c r="N3335" s="13"/>
    </row>
    <row r="3336" spans="1:14" hidden="1">
      <c r="A3336" s="23">
        <v>695</v>
      </c>
      <c r="B3336" s="362"/>
      <c r="C3336" s="293">
        <v>5503</v>
      </c>
      <c r="D3336" s="363" t="s">
        <v>689</v>
      </c>
      <c r="E3336" s="295">
        <f>F3336+G3336+H3336</f>
        <v>0</v>
      </c>
      <c r="F3336" s="158"/>
      <c r="G3336" s="159"/>
      <c r="H3336" s="1420"/>
      <c r="I3336" s="158"/>
      <c r="J3336" s="159"/>
      <c r="K3336" s="1420"/>
      <c r="L3336" s="295">
        <f>I3336+J3336+K3336</f>
        <v>0</v>
      </c>
      <c r="M3336" s="12" t="str">
        <f t="shared" si="800"/>
        <v/>
      </c>
      <c r="N3336" s="13"/>
    </row>
    <row r="3337" spans="1:14" hidden="1">
      <c r="A3337" s="22">
        <v>700</v>
      </c>
      <c r="B3337" s="362"/>
      <c r="C3337" s="285">
        <v>5504</v>
      </c>
      <c r="D3337" s="339" t="s">
        <v>690</v>
      </c>
      <c r="E3337" s="287">
        <f>F3337+G3337+H3337</f>
        <v>0</v>
      </c>
      <c r="F3337" s="173"/>
      <c r="G3337" s="174"/>
      <c r="H3337" s="1421"/>
      <c r="I3337" s="173"/>
      <c r="J3337" s="174"/>
      <c r="K3337" s="1421"/>
      <c r="L3337" s="287">
        <f>I3337+J3337+K3337</f>
        <v>0</v>
      </c>
      <c r="M3337" s="12" t="str">
        <f t="shared" si="800"/>
        <v/>
      </c>
      <c r="N3337" s="13"/>
    </row>
    <row r="3338" spans="1:14" hidden="1">
      <c r="A3338" s="22">
        <v>710</v>
      </c>
      <c r="B3338" s="365">
        <v>5700</v>
      </c>
      <c r="C3338" s="1858" t="s">
        <v>914</v>
      </c>
      <c r="D3338" s="1859"/>
      <c r="E3338" s="310">
        <f>SUM(E3339:E3341)</f>
        <v>0</v>
      </c>
      <c r="F3338" s="1471">
        <v>0</v>
      </c>
      <c r="G3338" s="1471">
        <v>0</v>
      </c>
      <c r="H3338" s="1471">
        <v>0</v>
      </c>
      <c r="I3338" s="1471">
        <v>0</v>
      </c>
      <c r="J3338" s="1471">
        <v>0</v>
      </c>
      <c r="K3338" s="1471">
        <v>0</v>
      </c>
      <c r="L3338" s="310">
        <f>SUM(L3339:L3341)</f>
        <v>0</v>
      </c>
      <c r="M3338" s="12" t="str">
        <f t="shared" si="800"/>
        <v/>
      </c>
      <c r="N3338" s="13"/>
    </row>
    <row r="3339" spans="1:14" hidden="1">
      <c r="A3339" s="23">
        <v>715</v>
      </c>
      <c r="B3339" s="366"/>
      <c r="C3339" s="367">
        <v>5701</v>
      </c>
      <c r="D3339" s="368" t="s">
        <v>691</v>
      </c>
      <c r="E3339" s="281">
        <f>F3339+G3339+H3339</f>
        <v>0</v>
      </c>
      <c r="F3339" s="1472">
        <v>0</v>
      </c>
      <c r="G3339" s="1472">
        <v>0</v>
      </c>
      <c r="H3339" s="1473">
        <v>0</v>
      </c>
      <c r="I3339" s="1771">
        <v>0</v>
      </c>
      <c r="J3339" s="1472">
        <v>0</v>
      </c>
      <c r="K3339" s="1472">
        <v>0</v>
      </c>
      <c r="L3339" s="281">
        <f>I3339+J3339+K3339</f>
        <v>0</v>
      </c>
      <c r="M3339" s="12" t="str">
        <f t="shared" si="800"/>
        <v/>
      </c>
      <c r="N3339" s="13"/>
    </row>
    <row r="3340" spans="1:14" hidden="1">
      <c r="A3340" s="23">
        <v>720</v>
      </c>
      <c r="B3340" s="366"/>
      <c r="C3340" s="373">
        <v>5702</v>
      </c>
      <c r="D3340" s="374" t="s">
        <v>692</v>
      </c>
      <c r="E3340" s="314">
        <f>F3340+G3340+H3340</f>
        <v>0</v>
      </c>
      <c r="F3340" s="1472">
        <v>0</v>
      </c>
      <c r="G3340" s="1472">
        <v>0</v>
      </c>
      <c r="H3340" s="1473">
        <v>0</v>
      </c>
      <c r="I3340" s="1771">
        <v>0</v>
      </c>
      <c r="J3340" s="1472">
        <v>0</v>
      </c>
      <c r="K3340" s="1472">
        <v>0</v>
      </c>
      <c r="L3340" s="314">
        <f>I3340+J3340+K3340</f>
        <v>0</v>
      </c>
      <c r="M3340" s="12" t="str">
        <f t="shared" si="800"/>
        <v/>
      </c>
      <c r="N3340" s="13"/>
    </row>
    <row r="3341" spans="1:14" hidden="1">
      <c r="A3341" s="23">
        <v>725</v>
      </c>
      <c r="B3341" s="292"/>
      <c r="C3341" s="375">
        <v>4071</v>
      </c>
      <c r="D3341" s="376" t="s">
        <v>693</v>
      </c>
      <c r="E3341" s="377">
        <f>F3341+G3341+H3341</f>
        <v>0</v>
      </c>
      <c r="F3341" s="1472">
        <v>0</v>
      </c>
      <c r="G3341" s="1472">
        <v>0</v>
      </c>
      <c r="H3341" s="1473">
        <v>0</v>
      </c>
      <c r="I3341" s="1771">
        <v>0</v>
      </c>
      <c r="J3341" s="1472">
        <v>0</v>
      </c>
      <c r="K3341" s="1472">
        <v>0</v>
      </c>
      <c r="L3341" s="377">
        <f>I3341+J3341+K3341</f>
        <v>0</v>
      </c>
      <c r="M3341" s="12" t="str">
        <f t="shared" si="800"/>
        <v/>
      </c>
      <c r="N3341" s="13"/>
    </row>
    <row r="3342" spans="1:14" hidden="1">
      <c r="A3342" s="23">
        <v>730</v>
      </c>
      <c r="B3342" s="582"/>
      <c r="C3342" s="1860" t="s">
        <v>694</v>
      </c>
      <c r="D3342" s="1861"/>
      <c r="E3342" s="1438"/>
      <c r="F3342" s="1438"/>
      <c r="G3342" s="1438"/>
      <c r="H3342" s="1438"/>
      <c r="I3342" s="1438"/>
      <c r="J3342" s="1438"/>
      <c r="K3342" s="1438"/>
      <c r="L3342" s="1439"/>
      <c r="M3342" s="12" t="str">
        <f t="shared" si="800"/>
        <v/>
      </c>
      <c r="N3342" s="13"/>
    </row>
    <row r="3343" spans="1:14" hidden="1">
      <c r="A3343" s="23">
        <v>735</v>
      </c>
      <c r="B3343" s="381">
        <v>98</v>
      </c>
      <c r="C3343" s="1860" t="s">
        <v>694</v>
      </c>
      <c r="D3343" s="1861"/>
      <c r="E3343" s="382">
        <f>F3343+G3343+H3343</f>
        <v>0</v>
      </c>
      <c r="F3343" s="1429"/>
      <c r="G3343" s="1430"/>
      <c r="H3343" s="1431"/>
      <c r="I3343" s="1461">
        <v>0</v>
      </c>
      <c r="J3343" s="1462">
        <v>0</v>
      </c>
      <c r="K3343" s="1463">
        <v>0</v>
      </c>
      <c r="L3343" s="382">
        <f>I3343+J3343+K3343</f>
        <v>0</v>
      </c>
      <c r="M3343" s="12" t="str">
        <f t="shared" si="800"/>
        <v/>
      </c>
      <c r="N3343" s="13"/>
    </row>
    <row r="3344" spans="1:14" hidden="1">
      <c r="A3344" s="23">
        <v>740</v>
      </c>
      <c r="B3344" s="1433"/>
      <c r="C3344" s="1434"/>
      <c r="D3344" s="1435"/>
      <c r="E3344" s="269"/>
      <c r="F3344" s="269"/>
      <c r="G3344" s="269"/>
      <c r="H3344" s="269"/>
      <c r="I3344" s="269"/>
      <c r="J3344" s="269"/>
      <c r="K3344" s="269"/>
      <c r="L3344" s="270"/>
      <c r="M3344" s="12" t="str">
        <f t="shared" si="800"/>
        <v/>
      </c>
      <c r="N3344" s="13"/>
    </row>
    <row r="3345" spans="1:14" hidden="1">
      <c r="A3345" s="23">
        <v>745</v>
      </c>
      <c r="B3345" s="1436"/>
      <c r="C3345" s="111"/>
      <c r="D3345" s="1437"/>
      <c r="E3345" s="218"/>
      <c r="F3345" s="218"/>
      <c r="G3345" s="218"/>
      <c r="H3345" s="218"/>
      <c r="I3345" s="218"/>
      <c r="J3345" s="218"/>
      <c r="K3345" s="218"/>
      <c r="L3345" s="389"/>
      <c r="M3345" s="12" t="str">
        <f t="shared" si="800"/>
        <v/>
      </c>
      <c r="N3345" s="13"/>
    </row>
    <row r="3346" spans="1:14" hidden="1">
      <c r="A3346" s="22">
        <v>750</v>
      </c>
      <c r="B3346" s="1436"/>
      <c r="C3346" s="111"/>
      <c r="D3346" s="1437"/>
      <c r="E3346" s="218"/>
      <c r="F3346" s="218"/>
      <c r="G3346" s="218"/>
      <c r="H3346" s="218"/>
      <c r="I3346" s="218"/>
      <c r="J3346" s="218"/>
      <c r="K3346" s="218"/>
      <c r="L3346" s="389"/>
      <c r="M3346" s="12" t="str">
        <f t="shared" si="800"/>
        <v/>
      </c>
      <c r="N3346" s="13"/>
    </row>
    <row r="3347" spans="1:14" ht="16.5" hidden="1" thickBot="1">
      <c r="A3347" s="23">
        <v>755</v>
      </c>
      <c r="B3347" s="1464"/>
      <c r="C3347" s="393" t="s">
        <v>741</v>
      </c>
      <c r="D3347" s="1432">
        <f>+B3347</f>
        <v>0</v>
      </c>
      <c r="E3347" s="395">
        <f t="shared" ref="E3347:L3347" si="813">SUM(E3232,E3235,E3241,E3249,E3250,E3268,E3272,E3278,E3281,E3282,E3283,E3284,E3285,E3294,E3300,E3301,E3302,E3303,E3310,E3314,E3315,E3316,E3317,E3320,E3321,E3329,E3332,E3333,E3338)+E3343</f>
        <v>0</v>
      </c>
      <c r="F3347" s="396">
        <f t="shared" si="813"/>
        <v>0</v>
      </c>
      <c r="G3347" s="397">
        <f t="shared" si="813"/>
        <v>0</v>
      </c>
      <c r="H3347" s="398">
        <f t="shared" si="813"/>
        <v>0</v>
      </c>
      <c r="I3347" s="396">
        <f t="shared" si="813"/>
        <v>0</v>
      </c>
      <c r="J3347" s="397">
        <f t="shared" si="813"/>
        <v>0</v>
      </c>
      <c r="K3347" s="398">
        <f t="shared" si="813"/>
        <v>0</v>
      </c>
      <c r="L3347" s="395">
        <f t="shared" si="813"/>
        <v>0</v>
      </c>
      <c r="M3347" s="12" t="str">
        <f>(IF($E3347&lt;&gt;0,$M$2,IF($L3347&lt;&gt;0,$M$2,"")))</f>
        <v/>
      </c>
      <c r="N3347" s="73" t="str">
        <f>LEFT(C3229,1)</f>
        <v>5</v>
      </c>
    </row>
    <row r="3348" spans="1:14" hidden="1">
      <c r="A3348" s="23">
        <v>760</v>
      </c>
      <c r="B3348" s="79" t="s">
        <v>120</v>
      </c>
      <c r="C3348" s="1"/>
      <c r="L3348" s="6"/>
      <c r="M3348" s="7" t="str">
        <f>(IF($E3347&lt;&gt;0,$M$2,IF($L3347&lt;&gt;0,$M$2,"")))</f>
        <v/>
      </c>
    </row>
    <row r="3349" spans="1:14" hidden="1">
      <c r="A3349" s="22">
        <v>765</v>
      </c>
      <c r="B3349" s="1367"/>
      <c r="C3349" s="1367"/>
      <c r="D3349" s="1368"/>
      <c r="E3349" s="1367"/>
      <c r="F3349" s="1367"/>
      <c r="G3349" s="1367"/>
      <c r="H3349" s="1367"/>
      <c r="I3349" s="1367"/>
      <c r="J3349" s="1367"/>
      <c r="K3349" s="1367"/>
      <c r="L3349" s="1369"/>
      <c r="M3349" s="7" t="str">
        <f>(IF($E3347&lt;&gt;0,$M$2,IF($L3347&lt;&gt;0,$M$2,"")))</f>
        <v/>
      </c>
    </row>
    <row r="3350" spans="1:14" ht="18.75" hidden="1">
      <c r="A3350" s="22">
        <v>775</v>
      </c>
      <c r="B3350" s="65"/>
      <c r="C3350" s="65"/>
      <c r="D3350" s="65"/>
      <c r="E3350" s="65"/>
      <c r="F3350" s="65"/>
      <c r="G3350" s="65"/>
      <c r="H3350" s="65"/>
      <c r="I3350" s="65"/>
      <c r="J3350" s="65"/>
      <c r="K3350" s="65"/>
      <c r="L3350" s="77"/>
      <c r="M3350" s="74" t="str">
        <f>(IF(E3345&lt;&gt;0,$G$2,IF(L3345&lt;&gt;0,$G$2,"")))</f>
        <v/>
      </c>
      <c r="N3350" s="65"/>
    </row>
    <row r="3351" spans="1:14" hidden="1">
      <c r="A3351" s="23">
        <v>780</v>
      </c>
      <c r="B3351" s="6"/>
      <c r="C3351" s="6"/>
      <c r="D3351" s="521"/>
      <c r="E3351" s="38"/>
      <c r="F3351" s="38"/>
      <c r="G3351" s="38"/>
      <c r="H3351" s="38"/>
      <c r="I3351" s="38"/>
      <c r="J3351" s="38"/>
      <c r="K3351" s="38"/>
      <c r="L3351" s="38"/>
      <c r="M3351" s="7" t="str">
        <f>(IF($E3484&lt;&gt;0,$M$2,IF($L3484&lt;&gt;0,$M$2,"")))</f>
        <v/>
      </c>
    </row>
    <row r="3352" spans="1:14" hidden="1">
      <c r="A3352" s="23">
        <v>785</v>
      </c>
      <c r="B3352" s="6"/>
      <c r="C3352" s="1365"/>
      <c r="D3352" s="1366"/>
      <c r="E3352" s="38"/>
      <c r="F3352" s="38"/>
      <c r="G3352" s="38"/>
      <c r="H3352" s="38"/>
      <c r="I3352" s="38"/>
      <c r="J3352" s="38"/>
      <c r="K3352" s="38"/>
      <c r="L3352" s="38"/>
      <c r="M3352" s="7" t="str">
        <f>(IF($E3484&lt;&gt;0,$M$2,IF($L3484&lt;&gt;0,$M$2,"")))</f>
        <v/>
      </c>
    </row>
    <row r="3353" spans="1:14" hidden="1">
      <c r="A3353" s="23">
        <v>790</v>
      </c>
      <c r="B3353" s="1870" t="str">
        <f>$B$7</f>
        <v>ОТЧЕТНИ ДАННИ ПО ЕБК ЗА ИЗПЪЛНЕНИЕТО НА БЮДЖЕТА</v>
      </c>
      <c r="C3353" s="1871"/>
      <c r="D3353" s="1871"/>
      <c r="E3353" s="242"/>
      <c r="F3353" s="242"/>
      <c r="G3353" s="237"/>
      <c r="H3353" s="237"/>
      <c r="I3353" s="237"/>
      <c r="J3353" s="237"/>
      <c r="K3353" s="237"/>
      <c r="L3353" s="237"/>
      <c r="M3353" s="7" t="str">
        <f>(IF($E3484&lt;&gt;0,$M$2,IF($L3484&lt;&gt;0,$M$2,"")))</f>
        <v/>
      </c>
    </row>
    <row r="3354" spans="1:14" hidden="1">
      <c r="A3354" s="23">
        <v>795</v>
      </c>
      <c r="B3354" s="228"/>
      <c r="C3354" s="391"/>
      <c r="D3354" s="400"/>
      <c r="E3354" s="406" t="s">
        <v>464</v>
      </c>
      <c r="F3354" s="406" t="s">
        <v>835</v>
      </c>
      <c r="G3354" s="237"/>
      <c r="H3354" s="1362" t="s">
        <v>1251</v>
      </c>
      <c r="I3354" s="1363"/>
      <c r="J3354" s="1364"/>
      <c r="K3354" s="237"/>
      <c r="L3354" s="237"/>
      <c r="M3354" s="7" t="str">
        <f>(IF($E3484&lt;&gt;0,$M$2,IF($L3484&lt;&gt;0,$M$2,"")))</f>
        <v/>
      </c>
    </row>
    <row r="3355" spans="1:14" ht="18.75" hidden="1">
      <c r="A3355" s="22">
        <v>805</v>
      </c>
      <c r="B3355" s="1872" t="str">
        <f>$B$9</f>
        <v>ДГ ЩАСТЛИВО ДЕТСТВО</v>
      </c>
      <c r="C3355" s="1873"/>
      <c r="D3355" s="1874"/>
      <c r="E3355" s="115">
        <f>$E$9</f>
        <v>43831</v>
      </c>
      <c r="F3355" s="226" t="str">
        <f>$F$9</f>
        <v>30.06.2020</v>
      </c>
      <c r="G3355" s="237"/>
      <c r="H3355" s="237"/>
      <c r="I3355" s="237"/>
      <c r="J3355" s="237"/>
      <c r="K3355" s="237"/>
      <c r="L3355" s="237"/>
      <c r="M3355" s="7" t="str">
        <f>(IF($E3484&lt;&gt;0,$M$2,IF($L3484&lt;&gt;0,$M$2,"")))</f>
        <v/>
      </c>
    </row>
    <row r="3356" spans="1:14" hidden="1">
      <c r="A3356" s="23">
        <v>810</v>
      </c>
      <c r="B3356" s="227" t="str">
        <f>$B$10</f>
        <v>(наименование на разпоредителя с бюджет)</v>
      </c>
      <c r="C3356" s="228"/>
      <c r="D3356" s="229"/>
      <c r="E3356" s="237"/>
      <c r="F3356" s="237"/>
      <c r="G3356" s="237"/>
      <c r="H3356" s="237"/>
      <c r="I3356" s="237"/>
      <c r="J3356" s="237"/>
      <c r="K3356" s="237"/>
      <c r="L3356" s="237"/>
      <c r="M3356" s="7" t="str">
        <f>(IF($E3484&lt;&gt;0,$M$2,IF($L3484&lt;&gt;0,$M$2,"")))</f>
        <v/>
      </c>
    </row>
    <row r="3357" spans="1:14" hidden="1">
      <c r="A3357" s="23">
        <v>815</v>
      </c>
      <c r="B3357" s="227"/>
      <c r="C3357" s="228"/>
      <c r="D3357" s="229"/>
      <c r="E3357" s="237"/>
      <c r="F3357" s="237"/>
      <c r="G3357" s="237"/>
      <c r="H3357" s="237"/>
      <c r="I3357" s="237"/>
      <c r="J3357" s="237"/>
      <c r="K3357" s="237"/>
      <c r="L3357" s="237"/>
      <c r="M3357" s="7" t="str">
        <f>(IF($E3484&lt;&gt;0,$M$2,IF($L3484&lt;&gt;0,$M$2,"")))</f>
        <v/>
      </c>
    </row>
    <row r="3358" spans="1:14" ht="19.5" hidden="1">
      <c r="A3358" s="28">
        <v>525</v>
      </c>
      <c r="B3358" s="1875" t="str">
        <f>$B$12</f>
        <v>Раковски</v>
      </c>
      <c r="C3358" s="1876"/>
      <c r="D3358" s="1877"/>
      <c r="E3358" s="410" t="s">
        <v>890</v>
      </c>
      <c r="F3358" s="1360" t="str">
        <f>$F$12</f>
        <v>6611</v>
      </c>
      <c r="G3358" s="237"/>
      <c r="H3358" s="237"/>
      <c r="I3358" s="237"/>
      <c r="J3358" s="237"/>
      <c r="K3358" s="237"/>
      <c r="L3358" s="237"/>
      <c r="M3358" s="7" t="str">
        <f>(IF($E3484&lt;&gt;0,$M$2,IF($L3484&lt;&gt;0,$M$2,"")))</f>
        <v/>
      </c>
    </row>
    <row r="3359" spans="1:14" hidden="1">
      <c r="A3359" s="22">
        <v>820</v>
      </c>
      <c r="B3359" s="233" t="str">
        <f>$B$13</f>
        <v>(наименование на първостепенния разпоредител с бюджет)</v>
      </c>
      <c r="C3359" s="228"/>
      <c r="D3359" s="229"/>
      <c r="E3359" s="1361"/>
      <c r="F3359" s="242"/>
      <c r="G3359" s="237"/>
      <c r="H3359" s="237"/>
      <c r="I3359" s="237"/>
      <c r="J3359" s="237"/>
      <c r="K3359" s="237"/>
      <c r="L3359" s="237"/>
      <c r="M3359" s="7" t="str">
        <f>(IF($E3484&lt;&gt;0,$M$2,IF($L3484&lt;&gt;0,$M$2,"")))</f>
        <v/>
      </c>
    </row>
    <row r="3360" spans="1:14" ht="19.5" hidden="1">
      <c r="A3360" s="23">
        <v>821</v>
      </c>
      <c r="B3360" s="236"/>
      <c r="C3360" s="237"/>
      <c r="D3360" s="124" t="s">
        <v>891</v>
      </c>
      <c r="E3360" s="238">
        <f>$E$15</f>
        <v>0</v>
      </c>
      <c r="F3360" s="414" t="str">
        <f>$F$15</f>
        <v>БЮДЖЕТ</v>
      </c>
      <c r="G3360" s="218"/>
      <c r="H3360" s="218"/>
      <c r="I3360" s="218"/>
      <c r="J3360" s="218"/>
      <c r="K3360" s="218"/>
      <c r="L3360" s="218"/>
      <c r="M3360" s="7" t="str">
        <f>(IF($E3484&lt;&gt;0,$M$2,IF($L3484&lt;&gt;0,$M$2,"")))</f>
        <v/>
      </c>
    </row>
    <row r="3361" spans="1:14" hidden="1">
      <c r="A3361" s="23">
        <v>822</v>
      </c>
      <c r="B3361" s="228"/>
      <c r="C3361" s="391"/>
      <c r="D3361" s="400"/>
      <c r="E3361" s="237"/>
      <c r="F3361" s="409"/>
      <c r="G3361" s="409"/>
      <c r="H3361" s="409"/>
      <c r="I3361" s="409"/>
      <c r="J3361" s="409"/>
      <c r="K3361" s="409"/>
      <c r="L3361" s="1377" t="s">
        <v>465</v>
      </c>
      <c r="M3361" s="7" t="str">
        <f>(IF($E3484&lt;&gt;0,$M$2,IF($L3484&lt;&gt;0,$M$2,"")))</f>
        <v/>
      </c>
    </row>
    <row r="3362" spans="1:14" ht="24.95" hidden="1" customHeight="1">
      <c r="A3362" s="23">
        <v>823</v>
      </c>
      <c r="B3362" s="247"/>
      <c r="C3362" s="248"/>
      <c r="D3362" s="249" t="s">
        <v>712</v>
      </c>
      <c r="E3362" s="1878" t="s">
        <v>2108</v>
      </c>
      <c r="F3362" s="1879"/>
      <c r="G3362" s="1879"/>
      <c r="H3362" s="1880"/>
      <c r="I3362" s="1881" t="s">
        <v>2109</v>
      </c>
      <c r="J3362" s="1882"/>
      <c r="K3362" s="1882"/>
      <c r="L3362" s="1883"/>
      <c r="M3362" s="7" t="str">
        <f>(IF($E3484&lt;&gt;0,$M$2,IF($L3484&lt;&gt;0,$M$2,"")))</f>
        <v/>
      </c>
    </row>
    <row r="3363" spans="1:14" ht="54.95" hidden="1" customHeight="1" thickBot="1">
      <c r="A3363" s="23">
        <v>825</v>
      </c>
      <c r="B3363" s="250" t="s">
        <v>62</v>
      </c>
      <c r="C3363" s="251" t="s">
        <v>466</v>
      </c>
      <c r="D3363" s="252" t="s">
        <v>713</v>
      </c>
      <c r="E3363" s="1403" t="str">
        <f>$E$20</f>
        <v>Уточнен план                Общо</v>
      </c>
      <c r="F3363" s="1407" t="str">
        <f>$F$20</f>
        <v>държавни дейности</v>
      </c>
      <c r="G3363" s="1408" t="str">
        <f>$G$20</f>
        <v>местни дейности</v>
      </c>
      <c r="H3363" s="1409" t="str">
        <f>$H$20</f>
        <v>дофинансиране</v>
      </c>
      <c r="I3363" s="253" t="str">
        <f>$I$20</f>
        <v>държавни дейности -ОТЧЕТ</v>
      </c>
      <c r="J3363" s="254" t="str">
        <f>$J$20</f>
        <v>местни дейности - ОТЧЕТ</v>
      </c>
      <c r="K3363" s="255" t="str">
        <f>$K$20</f>
        <v>дофинансиране - ОТЧЕТ</v>
      </c>
      <c r="L3363" s="1735" t="str">
        <f>$L$20</f>
        <v>ОТЧЕТ                                    ОБЩО</v>
      </c>
      <c r="M3363" s="7" t="str">
        <f>(IF($E3484&lt;&gt;0,$M$2,IF($L3484&lt;&gt;0,$M$2,"")))</f>
        <v/>
      </c>
    </row>
    <row r="3364" spans="1:14" ht="18.75" hidden="1">
      <c r="A3364" s="23"/>
      <c r="B3364" s="258"/>
      <c r="C3364" s="259"/>
      <c r="D3364" s="260" t="s">
        <v>743</v>
      </c>
      <c r="E3364" s="1455" t="str">
        <f>$E$21</f>
        <v>(1)</v>
      </c>
      <c r="F3364" s="143" t="str">
        <f>$F$21</f>
        <v>(2)</v>
      </c>
      <c r="G3364" s="144" t="str">
        <f>$G$21</f>
        <v>(3)</v>
      </c>
      <c r="H3364" s="145" t="str">
        <f>$H$21</f>
        <v>(4)</v>
      </c>
      <c r="I3364" s="261" t="str">
        <f>$I$21</f>
        <v>(5)</v>
      </c>
      <c r="J3364" s="262" t="str">
        <f>$J$21</f>
        <v>(6)</v>
      </c>
      <c r="K3364" s="263" t="str">
        <f>$K$21</f>
        <v>(7)</v>
      </c>
      <c r="L3364" s="264" t="str">
        <f>$L$21</f>
        <v>(8)</v>
      </c>
      <c r="M3364" s="7" t="str">
        <f>(IF($E3484&lt;&gt;0,$M$2,IF($L3484&lt;&gt;0,$M$2,"")))</f>
        <v/>
      </c>
    </row>
    <row r="3365" spans="1:14" hidden="1">
      <c r="A3365" s="23"/>
      <c r="B3365" s="1451"/>
      <c r="C3365" s="1598" t="e">
        <f>VLOOKUP(D3365,OP_LIST2,2,FALSE)</f>
        <v>#N/A</v>
      </c>
      <c r="D3365" s="1458"/>
      <c r="E3365" s="389"/>
      <c r="F3365" s="1441"/>
      <c r="G3365" s="1442"/>
      <c r="H3365" s="1443"/>
      <c r="I3365" s="1441"/>
      <c r="J3365" s="1442"/>
      <c r="K3365" s="1443"/>
      <c r="L3365" s="1440"/>
      <c r="M3365" s="7" t="str">
        <f>(IF($E3484&lt;&gt;0,$M$2,IF($L3484&lt;&gt;0,$M$2,"")))</f>
        <v/>
      </c>
    </row>
    <row r="3366" spans="1:14" hidden="1">
      <c r="A3366" s="23"/>
      <c r="B3366" s="1454"/>
      <c r="C3366" s="1459">
        <f>VLOOKUP(D3367,EBK_DEIN2,2,FALSE)</f>
        <v>5530</v>
      </c>
      <c r="D3366" s="1458" t="s">
        <v>792</v>
      </c>
      <c r="E3366" s="389"/>
      <c r="F3366" s="1444"/>
      <c r="G3366" s="1445"/>
      <c r="H3366" s="1446"/>
      <c r="I3366" s="1444"/>
      <c r="J3366" s="1445"/>
      <c r="K3366" s="1446"/>
      <c r="L3366" s="1440"/>
      <c r="M3366" s="7" t="str">
        <f>(IF($E3484&lt;&gt;0,$M$2,IF($L3484&lt;&gt;0,$M$2,"")))</f>
        <v/>
      </c>
    </row>
    <row r="3367" spans="1:14" hidden="1">
      <c r="A3367" s="23"/>
      <c r="B3367" s="1450"/>
      <c r="C3367" s="1587">
        <f>+C3366</f>
        <v>5530</v>
      </c>
      <c r="D3367" s="1452" t="s">
        <v>562</v>
      </c>
      <c r="E3367" s="389"/>
      <c r="F3367" s="1444"/>
      <c r="G3367" s="1445"/>
      <c r="H3367" s="1446"/>
      <c r="I3367" s="1444"/>
      <c r="J3367" s="1445"/>
      <c r="K3367" s="1446"/>
      <c r="L3367" s="1440"/>
      <c r="M3367" s="7" t="str">
        <f>(IF($E3484&lt;&gt;0,$M$2,IF($L3484&lt;&gt;0,$M$2,"")))</f>
        <v/>
      </c>
    </row>
    <row r="3368" spans="1:14" hidden="1">
      <c r="A3368" s="23"/>
      <c r="B3368" s="1456"/>
      <c r="C3368" s="1453"/>
      <c r="D3368" s="1457" t="s">
        <v>714</v>
      </c>
      <c r="E3368" s="389"/>
      <c r="F3368" s="1447"/>
      <c r="G3368" s="1448"/>
      <c r="H3368" s="1449"/>
      <c r="I3368" s="1447"/>
      <c r="J3368" s="1448"/>
      <c r="K3368" s="1449"/>
      <c r="L3368" s="1440"/>
      <c r="M3368" s="7" t="str">
        <f>(IF($E3484&lt;&gt;0,$M$2,IF($L3484&lt;&gt;0,$M$2,"")))</f>
        <v/>
      </c>
    </row>
    <row r="3369" spans="1:14" hidden="1">
      <c r="A3369" s="23"/>
      <c r="B3369" s="272">
        <v>100</v>
      </c>
      <c r="C3369" s="1884" t="s">
        <v>744</v>
      </c>
      <c r="D3369" s="1885"/>
      <c r="E3369" s="273">
        <f t="shared" ref="E3369:L3369" si="814">SUM(E3370:E3371)</f>
        <v>0</v>
      </c>
      <c r="F3369" s="274">
        <f t="shared" si="814"/>
        <v>0</v>
      </c>
      <c r="G3369" s="275">
        <f t="shared" si="814"/>
        <v>0</v>
      </c>
      <c r="H3369" s="276">
        <f>SUM(H3370:H3371)</f>
        <v>0</v>
      </c>
      <c r="I3369" s="274">
        <f t="shared" si="814"/>
        <v>0</v>
      </c>
      <c r="J3369" s="275">
        <f t="shared" si="814"/>
        <v>0</v>
      </c>
      <c r="K3369" s="276">
        <f t="shared" si="814"/>
        <v>0</v>
      </c>
      <c r="L3369" s="273">
        <f t="shared" si="814"/>
        <v>0</v>
      </c>
      <c r="M3369" s="12" t="str">
        <f>(IF($E3369&lt;&gt;0,$M$2,IF($L3369&lt;&gt;0,$M$2,"")))</f>
        <v/>
      </c>
      <c r="N3369" s="13"/>
    </row>
    <row r="3370" spans="1:14" hidden="1">
      <c r="A3370" s="23"/>
      <c r="B3370" s="278"/>
      <c r="C3370" s="279">
        <v>101</v>
      </c>
      <c r="D3370" s="280" t="s">
        <v>745</v>
      </c>
      <c r="E3370" s="281">
        <f>F3370+G3370+H3370</f>
        <v>0</v>
      </c>
      <c r="F3370" s="152"/>
      <c r="G3370" s="153"/>
      <c r="H3370" s="1418"/>
      <c r="I3370" s="152"/>
      <c r="J3370" s="153"/>
      <c r="K3370" s="1418"/>
      <c r="L3370" s="281">
        <f>I3370+J3370+K3370</f>
        <v>0</v>
      </c>
      <c r="M3370" s="12" t="str">
        <f t="shared" ref="M3370:M3436" si="815">(IF($E3370&lt;&gt;0,$M$2,IF($L3370&lt;&gt;0,$M$2,"")))</f>
        <v/>
      </c>
      <c r="N3370" s="13"/>
    </row>
    <row r="3371" spans="1:14" hidden="1">
      <c r="A3371" s="10"/>
      <c r="B3371" s="278"/>
      <c r="C3371" s="285">
        <v>102</v>
      </c>
      <c r="D3371" s="286" t="s">
        <v>746</v>
      </c>
      <c r="E3371" s="287">
        <f>F3371+G3371+H3371</f>
        <v>0</v>
      </c>
      <c r="F3371" s="173"/>
      <c r="G3371" s="174"/>
      <c r="H3371" s="1421"/>
      <c r="I3371" s="173"/>
      <c r="J3371" s="174"/>
      <c r="K3371" s="1421"/>
      <c r="L3371" s="287">
        <f>I3371+J3371+K3371</f>
        <v>0</v>
      </c>
      <c r="M3371" s="12" t="str">
        <f t="shared" si="815"/>
        <v/>
      </c>
      <c r="N3371" s="13"/>
    </row>
    <row r="3372" spans="1:14" hidden="1">
      <c r="A3372" s="10"/>
      <c r="B3372" s="272">
        <v>200</v>
      </c>
      <c r="C3372" s="1864" t="s">
        <v>747</v>
      </c>
      <c r="D3372" s="1865"/>
      <c r="E3372" s="273">
        <f t="shared" ref="E3372:L3372" si="816">SUM(E3373:E3377)</f>
        <v>0</v>
      </c>
      <c r="F3372" s="274">
        <f t="shared" si="816"/>
        <v>0</v>
      </c>
      <c r="G3372" s="275">
        <f t="shared" si="816"/>
        <v>0</v>
      </c>
      <c r="H3372" s="276">
        <f>SUM(H3373:H3377)</f>
        <v>0</v>
      </c>
      <c r="I3372" s="274">
        <f t="shared" si="816"/>
        <v>0</v>
      </c>
      <c r="J3372" s="275">
        <f t="shared" si="816"/>
        <v>0</v>
      </c>
      <c r="K3372" s="276">
        <f t="shared" si="816"/>
        <v>0</v>
      </c>
      <c r="L3372" s="273">
        <f t="shared" si="816"/>
        <v>0</v>
      </c>
      <c r="M3372" s="12" t="str">
        <f t="shared" si="815"/>
        <v/>
      </c>
      <c r="N3372" s="13"/>
    </row>
    <row r="3373" spans="1:14" hidden="1">
      <c r="A3373" s="10"/>
      <c r="B3373" s="291"/>
      <c r="C3373" s="279">
        <v>201</v>
      </c>
      <c r="D3373" s="280" t="s">
        <v>748</v>
      </c>
      <c r="E3373" s="281">
        <f>F3373+G3373+H3373</f>
        <v>0</v>
      </c>
      <c r="F3373" s="152"/>
      <c r="G3373" s="153"/>
      <c r="H3373" s="1418"/>
      <c r="I3373" s="152"/>
      <c r="J3373" s="153"/>
      <c r="K3373" s="1418"/>
      <c r="L3373" s="281">
        <f>I3373+J3373+K3373</f>
        <v>0</v>
      </c>
      <c r="M3373" s="12" t="str">
        <f t="shared" si="815"/>
        <v/>
      </c>
      <c r="N3373" s="13"/>
    </row>
    <row r="3374" spans="1:14" hidden="1">
      <c r="A3374" s="10"/>
      <c r="B3374" s="292"/>
      <c r="C3374" s="293">
        <v>202</v>
      </c>
      <c r="D3374" s="294" t="s">
        <v>749</v>
      </c>
      <c r="E3374" s="295">
        <f>F3374+G3374+H3374</f>
        <v>0</v>
      </c>
      <c r="F3374" s="158"/>
      <c r="G3374" s="159"/>
      <c r="H3374" s="1420"/>
      <c r="I3374" s="158"/>
      <c r="J3374" s="159"/>
      <c r="K3374" s="1420"/>
      <c r="L3374" s="295">
        <f>I3374+J3374+K3374</f>
        <v>0</v>
      </c>
      <c r="M3374" s="12" t="str">
        <f t="shared" si="815"/>
        <v/>
      </c>
      <c r="N3374" s="13"/>
    </row>
    <row r="3375" spans="1:14" ht="31.5" hidden="1">
      <c r="A3375" s="10"/>
      <c r="B3375" s="299"/>
      <c r="C3375" s="293">
        <v>205</v>
      </c>
      <c r="D3375" s="294" t="s">
        <v>595</v>
      </c>
      <c r="E3375" s="295">
        <f>F3375+G3375+H3375</f>
        <v>0</v>
      </c>
      <c r="F3375" s="158"/>
      <c r="G3375" s="159"/>
      <c r="H3375" s="1420"/>
      <c r="I3375" s="158"/>
      <c r="J3375" s="159"/>
      <c r="K3375" s="1420"/>
      <c r="L3375" s="295">
        <f>I3375+J3375+K3375</f>
        <v>0</v>
      </c>
      <c r="M3375" s="12" t="str">
        <f t="shared" si="815"/>
        <v/>
      </c>
      <c r="N3375" s="13"/>
    </row>
    <row r="3376" spans="1:14" hidden="1">
      <c r="A3376" s="10"/>
      <c r="B3376" s="299"/>
      <c r="C3376" s="293">
        <v>208</v>
      </c>
      <c r="D3376" s="300" t="s">
        <v>596</v>
      </c>
      <c r="E3376" s="295">
        <f>F3376+G3376+H3376</f>
        <v>0</v>
      </c>
      <c r="F3376" s="158"/>
      <c r="G3376" s="159"/>
      <c r="H3376" s="1420"/>
      <c r="I3376" s="158"/>
      <c r="J3376" s="159"/>
      <c r="K3376" s="1420"/>
      <c r="L3376" s="295">
        <f>I3376+J3376+K3376</f>
        <v>0</v>
      </c>
      <c r="M3376" s="12" t="str">
        <f t="shared" si="815"/>
        <v/>
      </c>
      <c r="N3376" s="13"/>
    </row>
    <row r="3377" spans="1:14" hidden="1">
      <c r="A3377" s="10"/>
      <c r="B3377" s="291"/>
      <c r="C3377" s="285">
        <v>209</v>
      </c>
      <c r="D3377" s="301" t="s">
        <v>597</v>
      </c>
      <c r="E3377" s="287">
        <f>F3377+G3377+H3377</f>
        <v>0</v>
      </c>
      <c r="F3377" s="173"/>
      <c r="G3377" s="174"/>
      <c r="H3377" s="1421"/>
      <c r="I3377" s="173"/>
      <c r="J3377" s="174"/>
      <c r="K3377" s="1421"/>
      <c r="L3377" s="287">
        <f>I3377+J3377+K3377</f>
        <v>0</v>
      </c>
      <c r="M3377" s="12" t="str">
        <f t="shared" si="815"/>
        <v/>
      </c>
      <c r="N3377" s="13"/>
    </row>
    <row r="3378" spans="1:14" hidden="1">
      <c r="A3378" s="10"/>
      <c r="B3378" s="272">
        <v>500</v>
      </c>
      <c r="C3378" s="1866" t="s">
        <v>193</v>
      </c>
      <c r="D3378" s="1867"/>
      <c r="E3378" s="273">
        <f t="shared" ref="E3378:L3378" si="817">SUM(E3379:E3385)</f>
        <v>0</v>
      </c>
      <c r="F3378" s="274">
        <f t="shared" si="817"/>
        <v>0</v>
      </c>
      <c r="G3378" s="275">
        <f t="shared" si="817"/>
        <v>0</v>
      </c>
      <c r="H3378" s="276">
        <f>SUM(H3379:H3385)</f>
        <v>0</v>
      </c>
      <c r="I3378" s="274">
        <f t="shared" si="817"/>
        <v>0</v>
      </c>
      <c r="J3378" s="275">
        <f t="shared" si="817"/>
        <v>0</v>
      </c>
      <c r="K3378" s="276">
        <f t="shared" si="817"/>
        <v>0</v>
      </c>
      <c r="L3378" s="273">
        <f t="shared" si="817"/>
        <v>0</v>
      </c>
      <c r="M3378" s="12" t="str">
        <f t="shared" si="815"/>
        <v/>
      </c>
      <c r="N3378" s="13"/>
    </row>
    <row r="3379" spans="1:14" ht="18" hidden="1" customHeight="1">
      <c r="A3379" s="10"/>
      <c r="B3379" s="291"/>
      <c r="C3379" s="302">
        <v>551</v>
      </c>
      <c r="D3379" s="303" t="s">
        <v>194</v>
      </c>
      <c r="E3379" s="281">
        <f t="shared" ref="E3379:E3386" si="818">F3379+G3379+H3379</f>
        <v>0</v>
      </c>
      <c r="F3379" s="152"/>
      <c r="G3379" s="153"/>
      <c r="H3379" s="1418"/>
      <c r="I3379" s="152"/>
      <c r="J3379" s="153"/>
      <c r="K3379" s="1418"/>
      <c r="L3379" s="281">
        <f t="shared" ref="L3379:L3386" si="819">I3379+J3379+K3379</f>
        <v>0</v>
      </c>
      <c r="M3379" s="12" t="str">
        <f t="shared" si="815"/>
        <v/>
      </c>
      <c r="N3379" s="13"/>
    </row>
    <row r="3380" spans="1:14" hidden="1">
      <c r="A3380" s="10"/>
      <c r="B3380" s="291"/>
      <c r="C3380" s="304">
        <v>552</v>
      </c>
      <c r="D3380" s="305" t="s">
        <v>909</v>
      </c>
      <c r="E3380" s="295">
        <f t="shared" si="818"/>
        <v>0</v>
      </c>
      <c r="F3380" s="158"/>
      <c r="G3380" s="159"/>
      <c r="H3380" s="1420"/>
      <c r="I3380" s="158"/>
      <c r="J3380" s="159"/>
      <c r="K3380" s="1420"/>
      <c r="L3380" s="295">
        <f t="shared" si="819"/>
        <v>0</v>
      </c>
      <c r="M3380" s="12" t="str">
        <f t="shared" si="815"/>
        <v/>
      </c>
      <c r="N3380" s="13"/>
    </row>
    <row r="3381" spans="1:14" hidden="1">
      <c r="A3381" s="10"/>
      <c r="B3381" s="306"/>
      <c r="C3381" s="304">
        <v>558</v>
      </c>
      <c r="D3381" s="307" t="s">
        <v>871</v>
      </c>
      <c r="E3381" s="295">
        <f>F3381+G3381+H3381</f>
        <v>0</v>
      </c>
      <c r="F3381" s="488">
        <v>0</v>
      </c>
      <c r="G3381" s="489">
        <v>0</v>
      </c>
      <c r="H3381" s="160">
        <v>0</v>
      </c>
      <c r="I3381" s="488">
        <v>0</v>
      </c>
      <c r="J3381" s="489">
        <v>0</v>
      </c>
      <c r="K3381" s="160">
        <v>0</v>
      </c>
      <c r="L3381" s="295">
        <f>I3381+J3381+K3381</f>
        <v>0</v>
      </c>
      <c r="M3381" s="12" t="str">
        <f t="shared" si="815"/>
        <v/>
      </c>
      <c r="N3381" s="13"/>
    </row>
    <row r="3382" spans="1:14" hidden="1">
      <c r="A3382" s="10"/>
      <c r="B3382" s="306"/>
      <c r="C3382" s="304">
        <v>560</v>
      </c>
      <c r="D3382" s="307" t="s">
        <v>195</v>
      </c>
      <c r="E3382" s="295">
        <f t="shared" si="818"/>
        <v>0</v>
      </c>
      <c r="F3382" s="158"/>
      <c r="G3382" s="159"/>
      <c r="H3382" s="1420"/>
      <c r="I3382" s="158"/>
      <c r="J3382" s="159"/>
      <c r="K3382" s="1420"/>
      <c r="L3382" s="295">
        <f t="shared" si="819"/>
        <v>0</v>
      </c>
      <c r="M3382" s="12" t="str">
        <f t="shared" si="815"/>
        <v/>
      </c>
      <c r="N3382" s="13"/>
    </row>
    <row r="3383" spans="1:14" hidden="1">
      <c r="A3383" s="10"/>
      <c r="B3383" s="306"/>
      <c r="C3383" s="304">
        <v>580</v>
      </c>
      <c r="D3383" s="305" t="s">
        <v>196</v>
      </c>
      <c r="E3383" s="295">
        <f t="shared" si="818"/>
        <v>0</v>
      </c>
      <c r="F3383" s="158"/>
      <c r="G3383" s="159"/>
      <c r="H3383" s="1420"/>
      <c r="I3383" s="158"/>
      <c r="J3383" s="159"/>
      <c r="K3383" s="1420"/>
      <c r="L3383" s="295">
        <f t="shared" si="819"/>
        <v>0</v>
      </c>
      <c r="M3383" s="12" t="str">
        <f t="shared" si="815"/>
        <v/>
      </c>
      <c r="N3383" s="13"/>
    </row>
    <row r="3384" spans="1:14" hidden="1">
      <c r="A3384" s="10"/>
      <c r="B3384" s="291"/>
      <c r="C3384" s="304">
        <v>588</v>
      </c>
      <c r="D3384" s="305" t="s">
        <v>873</v>
      </c>
      <c r="E3384" s="295">
        <f>F3384+G3384+H3384</f>
        <v>0</v>
      </c>
      <c r="F3384" s="488">
        <v>0</v>
      </c>
      <c r="G3384" s="489">
        <v>0</v>
      </c>
      <c r="H3384" s="160">
        <v>0</v>
      </c>
      <c r="I3384" s="488">
        <v>0</v>
      </c>
      <c r="J3384" s="489">
        <v>0</v>
      </c>
      <c r="K3384" s="160">
        <v>0</v>
      </c>
      <c r="L3384" s="295">
        <f>I3384+J3384+K3384</f>
        <v>0</v>
      </c>
      <c r="M3384" s="12" t="str">
        <f t="shared" si="815"/>
        <v/>
      </c>
      <c r="N3384" s="13"/>
    </row>
    <row r="3385" spans="1:14" ht="31.5" hidden="1">
      <c r="A3385" s="10"/>
      <c r="B3385" s="291"/>
      <c r="C3385" s="308">
        <v>590</v>
      </c>
      <c r="D3385" s="309" t="s">
        <v>197</v>
      </c>
      <c r="E3385" s="287">
        <f t="shared" si="818"/>
        <v>0</v>
      </c>
      <c r="F3385" s="173"/>
      <c r="G3385" s="174"/>
      <c r="H3385" s="1421"/>
      <c r="I3385" s="173"/>
      <c r="J3385" s="174"/>
      <c r="K3385" s="1421"/>
      <c r="L3385" s="287">
        <f t="shared" si="819"/>
        <v>0</v>
      </c>
      <c r="M3385" s="12" t="str">
        <f t="shared" si="815"/>
        <v/>
      </c>
      <c r="N3385" s="13"/>
    </row>
    <row r="3386" spans="1:14" hidden="1">
      <c r="A3386" s="22">
        <v>5</v>
      </c>
      <c r="B3386" s="272">
        <v>800</v>
      </c>
      <c r="C3386" s="1868" t="s">
        <v>198</v>
      </c>
      <c r="D3386" s="1869"/>
      <c r="E3386" s="310">
        <f t="shared" si="818"/>
        <v>0</v>
      </c>
      <c r="F3386" s="1422"/>
      <c r="G3386" s="1423"/>
      <c r="H3386" s="1424"/>
      <c r="I3386" s="1422"/>
      <c r="J3386" s="1423"/>
      <c r="K3386" s="1424"/>
      <c r="L3386" s="310">
        <f t="shared" si="819"/>
        <v>0</v>
      </c>
      <c r="M3386" s="12" t="str">
        <f t="shared" si="815"/>
        <v/>
      </c>
      <c r="N3386" s="13"/>
    </row>
    <row r="3387" spans="1:14" hidden="1">
      <c r="A3387" s="23">
        <v>10</v>
      </c>
      <c r="B3387" s="272">
        <v>1000</v>
      </c>
      <c r="C3387" s="1864" t="s">
        <v>199</v>
      </c>
      <c r="D3387" s="1865"/>
      <c r="E3387" s="310">
        <f t="shared" ref="E3387:L3387" si="820">SUM(E3388:E3404)</f>
        <v>0</v>
      </c>
      <c r="F3387" s="274">
        <f t="shared" si="820"/>
        <v>0</v>
      </c>
      <c r="G3387" s="275">
        <f t="shared" si="820"/>
        <v>0</v>
      </c>
      <c r="H3387" s="276">
        <f>SUM(H3388:H3404)</f>
        <v>0</v>
      </c>
      <c r="I3387" s="274">
        <f t="shared" si="820"/>
        <v>0</v>
      </c>
      <c r="J3387" s="275">
        <f t="shared" si="820"/>
        <v>0</v>
      </c>
      <c r="K3387" s="276">
        <f t="shared" si="820"/>
        <v>0</v>
      </c>
      <c r="L3387" s="310">
        <f t="shared" si="820"/>
        <v>0</v>
      </c>
      <c r="M3387" s="12" t="str">
        <f t="shared" si="815"/>
        <v/>
      </c>
      <c r="N3387" s="13"/>
    </row>
    <row r="3388" spans="1:14" hidden="1">
      <c r="A3388" s="23">
        <v>15</v>
      </c>
      <c r="B3388" s="292"/>
      <c r="C3388" s="279">
        <v>1011</v>
      </c>
      <c r="D3388" s="311" t="s">
        <v>200</v>
      </c>
      <c r="E3388" s="281">
        <f t="shared" ref="E3388:E3404" si="821">F3388+G3388+H3388</f>
        <v>0</v>
      </c>
      <c r="F3388" s="152"/>
      <c r="G3388" s="153"/>
      <c r="H3388" s="1418"/>
      <c r="I3388" s="152"/>
      <c r="J3388" s="153"/>
      <c r="K3388" s="1418"/>
      <c r="L3388" s="281">
        <f t="shared" ref="L3388:L3404" si="822">I3388+J3388+K3388</f>
        <v>0</v>
      </c>
      <c r="M3388" s="12" t="str">
        <f t="shared" si="815"/>
        <v/>
      </c>
      <c r="N3388" s="13"/>
    </row>
    <row r="3389" spans="1:14" hidden="1">
      <c r="A3389" s="22">
        <v>35</v>
      </c>
      <c r="B3389" s="292"/>
      <c r="C3389" s="293">
        <v>1012</v>
      </c>
      <c r="D3389" s="294" t="s">
        <v>201</v>
      </c>
      <c r="E3389" s="295">
        <f t="shared" si="821"/>
        <v>0</v>
      </c>
      <c r="F3389" s="158"/>
      <c r="G3389" s="159"/>
      <c r="H3389" s="1420"/>
      <c r="I3389" s="158"/>
      <c r="J3389" s="159"/>
      <c r="K3389" s="1420"/>
      <c r="L3389" s="295">
        <f t="shared" si="822"/>
        <v>0</v>
      </c>
      <c r="M3389" s="12" t="str">
        <f t="shared" si="815"/>
        <v/>
      </c>
      <c r="N3389" s="13"/>
    </row>
    <row r="3390" spans="1:14" hidden="1">
      <c r="A3390" s="23">
        <v>40</v>
      </c>
      <c r="B3390" s="292"/>
      <c r="C3390" s="293">
        <v>1013</v>
      </c>
      <c r="D3390" s="294" t="s">
        <v>202</v>
      </c>
      <c r="E3390" s="295">
        <f t="shared" si="821"/>
        <v>0</v>
      </c>
      <c r="F3390" s="158"/>
      <c r="G3390" s="159"/>
      <c r="H3390" s="1420"/>
      <c r="I3390" s="158"/>
      <c r="J3390" s="159"/>
      <c r="K3390" s="1420"/>
      <c r="L3390" s="295">
        <f t="shared" si="822"/>
        <v>0</v>
      </c>
      <c r="M3390" s="12" t="str">
        <f t="shared" si="815"/>
        <v/>
      </c>
      <c r="N3390" s="13"/>
    </row>
    <row r="3391" spans="1:14" hidden="1">
      <c r="A3391" s="23">
        <v>45</v>
      </c>
      <c r="B3391" s="292"/>
      <c r="C3391" s="293">
        <v>1014</v>
      </c>
      <c r="D3391" s="294" t="s">
        <v>203</v>
      </c>
      <c r="E3391" s="295">
        <f t="shared" si="821"/>
        <v>0</v>
      </c>
      <c r="F3391" s="158"/>
      <c r="G3391" s="159"/>
      <c r="H3391" s="1420"/>
      <c r="I3391" s="158"/>
      <c r="J3391" s="159"/>
      <c r="K3391" s="1420"/>
      <c r="L3391" s="295">
        <f t="shared" si="822"/>
        <v>0</v>
      </c>
      <c r="M3391" s="12" t="str">
        <f t="shared" si="815"/>
        <v/>
      </c>
      <c r="N3391" s="13"/>
    </row>
    <row r="3392" spans="1:14" hidden="1">
      <c r="A3392" s="23">
        <v>50</v>
      </c>
      <c r="B3392" s="292"/>
      <c r="C3392" s="293">
        <v>1015</v>
      </c>
      <c r="D3392" s="294" t="s">
        <v>204</v>
      </c>
      <c r="E3392" s="295">
        <f t="shared" si="821"/>
        <v>0</v>
      </c>
      <c r="F3392" s="158"/>
      <c r="G3392" s="159"/>
      <c r="H3392" s="1420"/>
      <c r="I3392" s="158"/>
      <c r="J3392" s="159"/>
      <c r="K3392" s="1420"/>
      <c r="L3392" s="295">
        <f t="shared" si="822"/>
        <v>0</v>
      </c>
      <c r="M3392" s="12" t="str">
        <f t="shared" si="815"/>
        <v/>
      </c>
      <c r="N3392" s="13"/>
    </row>
    <row r="3393" spans="1:14" hidden="1">
      <c r="A3393" s="23">
        <v>55</v>
      </c>
      <c r="B3393" s="292"/>
      <c r="C3393" s="312">
        <v>1016</v>
      </c>
      <c r="D3393" s="313" t="s">
        <v>205</v>
      </c>
      <c r="E3393" s="314">
        <f t="shared" si="821"/>
        <v>0</v>
      </c>
      <c r="F3393" s="164"/>
      <c r="G3393" s="165"/>
      <c r="H3393" s="1419"/>
      <c r="I3393" s="164"/>
      <c r="J3393" s="165"/>
      <c r="K3393" s="1419"/>
      <c r="L3393" s="314">
        <f t="shared" si="822"/>
        <v>0</v>
      </c>
      <c r="M3393" s="12" t="str">
        <f t="shared" si="815"/>
        <v/>
      </c>
      <c r="N3393" s="13"/>
    </row>
    <row r="3394" spans="1:14" hidden="1">
      <c r="A3394" s="23">
        <v>60</v>
      </c>
      <c r="B3394" s="278"/>
      <c r="C3394" s="318">
        <v>1020</v>
      </c>
      <c r="D3394" s="319" t="s">
        <v>206</v>
      </c>
      <c r="E3394" s="320">
        <f t="shared" si="821"/>
        <v>0</v>
      </c>
      <c r="F3394" s="454"/>
      <c r="G3394" s="455"/>
      <c r="H3394" s="1428"/>
      <c r="I3394" s="454"/>
      <c r="J3394" s="455"/>
      <c r="K3394" s="1428"/>
      <c r="L3394" s="320">
        <f t="shared" si="822"/>
        <v>0</v>
      </c>
      <c r="M3394" s="12" t="str">
        <f t="shared" si="815"/>
        <v/>
      </c>
      <c r="N3394" s="13"/>
    </row>
    <row r="3395" spans="1:14" hidden="1">
      <c r="A3395" s="22">
        <v>65</v>
      </c>
      <c r="B3395" s="292"/>
      <c r="C3395" s="324">
        <v>1030</v>
      </c>
      <c r="D3395" s="325" t="s">
        <v>207</v>
      </c>
      <c r="E3395" s="326">
        <f t="shared" si="821"/>
        <v>0</v>
      </c>
      <c r="F3395" s="449"/>
      <c r="G3395" s="450"/>
      <c r="H3395" s="1425"/>
      <c r="I3395" s="449"/>
      <c r="J3395" s="450"/>
      <c r="K3395" s="1425"/>
      <c r="L3395" s="326">
        <f t="shared" si="822"/>
        <v>0</v>
      </c>
      <c r="M3395" s="12" t="str">
        <f t="shared" si="815"/>
        <v/>
      </c>
      <c r="N3395" s="13"/>
    </row>
    <row r="3396" spans="1:14" hidden="1">
      <c r="A3396" s="23">
        <v>70</v>
      </c>
      <c r="B3396" s="292"/>
      <c r="C3396" s="318">
        <v>1051</v>
      </c>
      <c r="D3396" s="331" t="s">
        <v>208</v>
      </c>
      <c r="E3396" s="320">
        <f t="shared" si="821"/>
        <v>0</v>
      </c>
      <c r="F3396" s="454"/>
      <c r="G3396" s="455"/>
      <c r="H3396" s="1428"/>
      <c r="I3396" s="454"/>
      <c r="J3396" s="455"/>
      <c r="K3396" s="1428"/>
      <c r="L3396" s="320">
        <f t="shared" si="822"/>
        <v>0</v>
      </c>
      <c r="M3396" s="12" t="str">
        <f t="shared" si="815"/>
        <v/>
      </c>
      <c r="N3396" s="13"/>
    </row>
    <row r="3397" spans="1:14" hidden="1">
      <c r="A3397" s="23">
        <v>75</v>
      </c>
      <c r="B3397" s="292"/>
      <c r="C3397" s="293">
        <v>1052</v>
      </c>
      <c r="D3397" s="294" t="s">
        <v>209</v>
      </c>
      <c r="E3397" s="295">
        <f t="shared" si="821"/>
        <v>0</v>
      </c>
      <c r="F3397" s="158"/>
      <c r="G3397" s="159"/>
      <c r="H3397" s="1420"/>
      <c r="I3397" s="158"/>
      <c r="J3397" s="159"/>
      <c r="K3397" s="1420"/>
      <c r="L3397" s="295">
        <f t="shared" si="822"/>
        <v>0</v>
      </c>
      <c r="M3397" s="12" t="str">
        <f t="shared" si="815"/>
        <v/>
      </c>
      <c r="N3397" s="13"/>
    </row>
    <row r="3398" spans="1:14" hidden="1">
      <c r="A3398" s="23">
        <v>80</v>
      </c>
      <c r="B3398" s="292"/>
      <c r="C3398" s="324">
        <v>1053</v>
      </c>
      <c r="D3398" s="325" t="s">
        <v>874</v>
      </c>
      <c r="E3398" s="326">
        <f t="shared" si="821"/>
        <v>0</v>
      </c>
      <c r="F3398" s="449"/>
      <c r="G3398" s="450"/>
      <c r="H3398" s="1425"/>
      <c r="I3398" s="449"/>
      <c r="J3398" s="450"/>
      <c r="K3398" s="1425"/>
      <c r="L3398" s="326">
        <f t="shared" si="822"/>
        <v>0</v>
      </c>
      <c r="M3398" s="12" t="str">
        <f t="shared" si="815"/>
        <v/>
      </c>
      <c r="N3398" s="13"/>
    </row>
    <row r="3399" spans="1:14" hidden="1">
      <c r="A3399" s="23">
        <v>80</v>
      </c>
      <c r="B3399" s="292"/>
      <c r="C3399" s="318">
        <v>1062</v>
      </c>
      <c r="D3399" s="319" t="s">
        <v>210</v>
      </c>
      <c r="E3399" s="320">
        <f t="shared" si="821"/>
        <v>0</v>
      </c>
      <c r="F3399" s="454"/>
      <c r="G3399" s="455"/>
      <c r="H3399" s="1428"/>
      <c r="I3399" s="454"/>
      <c r="J3399" s="455"/>
      <c r="K3399" s="1428"/>
      <c r="L3399" s="320">
        <f t="shared" si="822"/>
        <v>0</v>
      </c>
      <c r="M3399" s="12" t="str">
        <f t="shared" si="815"/>
        <v/>
      </c>
      <c r="N3399" s="13"/>
    </row>
    <row r="3400" spans="1:14" hidden="1">
      <c r="A3400" s="23">
        <v>85</v>
      </c>
      <c r="B3400" s="292"/>
      <c r="C3400" s="324">
        <v>1063</v>
      </c>
      <c r="D3400" s="332" t="s">
        <v>801</v>
      </c>
      <c r="E3400" s="326">
        <f t="shared" si="821"/>
        <v>0</v>
      </c>
      <c r="F3400" s="449"/>
      <c r="G3400" s="450"/>
      <c r="H3400" s="1425"/>
      <c r="I3400" s="449"/>
      <c r="J3400" s="450"/>
      <c r="K3400" s="1425"/>
      <c r="L3400" s="326">
        <f t="shared" si="822"/>
        <v>0</v>
      </c>
      <c r="M3400" s="12" t="str">
        <f t="shared" si="815"/>
        <v/>
      </c>
      <c r="N3400" s="13"/>
    </row>
    <row r="3401" spans="1:14" hidden="1">
      <c r="A3401" s="23">
        <v>90</v>
      </c>
      <c r="B3401" s="292"/>
      <c r="C3401" s="333">
        <v>1069</v>
      </c>
      <c r="D3401" s="334" t="s">
        <v>211</v>
      </c>
      <c r="E3401" s="335">
        <f t="shared" si="821"/>
        <v>0</v>
      </c>
      <c r="F3401" s="600"/>
      <c r="G3401" s="601"/>
      <c r="H3401" s="1427"/>
      <c r="I3401" s="600"/>
      <c r="J3401" s="601"/>
      <c r="K3401" s="1427"/>
      <c r="L3401" s="335">
        <f t="shared" si="822"/>
        <v>0</v>
      </c>
      <c r="M3401" s="12" t="str">
        <f t="shared" si="815"/>
        <v/>
      </c>
      <c r="N3401" s="13"/>
    </row>
    <row r="3402" spans="1:14" hidden="1">
      <c r="A3402" s="23">
        <v>90</v>
      </c>
      <c r="B3402" s="278"/>
      <c r="C3402" s="318">
        <v>1091</v>
      </c>
      <c r="D3402" s="331" t="s">
        <v>910</v>
      </c>
      <c r="E3402" s="320">
        <f t="shared" si="821"/>
        <v>0</v>
      </c>
      <c r="F3402" s="454"/>
      <c r="G3402" s="455"/>
      <c r="H3402" s="1428"/>
      <c r="I3402" s="454"/>
      <c r="J3402" s="455"/>
      <c r="K3402" s="1428"/>
      <c r="L3402" s="320">
        <f t="shared" si="822"/>
        <v>0</v>
      </c>
      <c r="M3402" s="12" t="str">
        <f t="shared" si="815"/>
        <v/>
      </c>
      <c r="N3402" s="13"/>
    </row>
    <row r="3403" spans="1:14" hidden="1">
      <c r="A3403" s="22">
        <v>115</v>
      </c>
      <c r="B3403" s="292"/>
      <c r="C3403" s="293">
        <v>1092</v>
      </c>
      <c r="D3403" s="294" t="s">
        <v>305</v>
      </c>
      <c r="E3403" s="295">
        <f t="shared" si="821"/>
        <v>0</v>
      </c>
      <c r="F3403" s="158"/>
      <c r="G3403" s="159"/>
      <c r="H3403" s="1420"/>
      <c r="I3403" s="158"/>
      <c r="J3403" s="159"/>
      <c r="K3403" s="1420"/>
      <c r="L3403" s="295">
        <f t="shared" si="822"/>
        <v>0</v>
      </c>
      <c r="M3403" s="12" t="str">
        <f t="shared" si="815"/>
        <v/>
      </c>
      <c r="N3403" s="13"/>
    </row>
    <row r="3404" spans="1:14" hidden="1">
      <c r="A3404" s="22">
        <v>125</v>
      </c>
      <c r="B3404" s="292"/>
      <c r="C3404" s="285">
        <v>1098</v>
      </c>
      <c r="D3404" s="339" t="s">
        <v>212</v>
      </c>
      <c r="E3404" s="287">
        <f t="shared" si="821"/>
        <v>0</v>
      </c>
      <c r="F3404" s="173"/>
      <c r="G3404" s="174"/>
      <c r="H3404" s="1421"/>
      <c r="I3404" s="173"/>
      <c r="J3404" s="174"/>
      <c r="K3404" s="1421"/>
      <c r="L3404" s="287">
        <f t="shared" si="822"/>
        <v>0</v>
      </c>
      <c r="M3404" s="12" t="str">
        <f t="shared" si="815"/>
        <v/>
      </c>
      <c r="N3404" s="13"/>
    </row>
    <row r="3405" spans="1:14" hidden="1">
      <c r="A3405" s="23">
        <v>130</v>
      </c>
      <c r="B3405" s="272">
        <v>1900</v>
      </c>
      <c r="C3405" s="1856" t="s">
        <v>272</v>
      </c>
      <c r="D3405" s="1857"/>
      <c r="E3405" s="310">
        <f t="shared" ref="E3405:L3405" si="823">SUM(E3406:E3408)</f>
        <v>0</v>
      </c>
      <c r="F3405" s="274">
        <f t="shared" si="823"/>
        <v>0</v>
      </c>
      <c r="G3405" s="275">
        <f t="shared" si="823"/>
        <v>0</v>
      </c>
      <c r="H3405" s="276">
        <f>SUM(H3406:H3408)</f>
        <v>0</v>
      </c>
      <c r="I3405" s="274">
        <f t="shared" si="823"/>
        <v>0</v>
      </c>
      <c r="J3405" s="275">
        <f t="shared" si="823"/>
        <v>0</v>
      </c>
      <c r="K3405" s="276">
        <f t="shared" si="823"/>
        <v>0</v>
      </c>
      <c r="L3405" s="310">
        <f t="shared" si="823"/>
        <v>0</v>
      </c>
      <c r="M3405" s="12" t="str">
        <f t="shared" si="815"/>
        <v/>
      </c>
      <c r="N3405" s="13"/>
    </row>
    <row r="3406" spans="1:14" hidden="1">
      <c r="A3406" s="23">
        <v>135</v>
      </c>
      <c r="B3406" s="292"/>
      <c r="C3406" s="279">
        <v>1901</v>
      </c>
      <c r="D3406" s="340" t="s">
        <v>911</v>
      </c>
      <c r="E3406" s="281">
        <f>F3406+G3406+H3406</f>
        <v>0</v>
      </c>
      <c r="F3406" s="152"/>
      <c r="G3406" s="153"/>
      <c r="H3406" s="1418"/>
      <c r="I3406" s="152"/>
      <c r="J3406" s="153"/>
      <c r="K3406" s="1418"/>
      <c r="L3406" s="281">
        <f>I3406+J3406+K3406</f>
        <v>0</v>
      </c>
      <c r="M3406" s="12" t="str">
        <f t="shared" si="815"/>
        <v/>
      </c>
      <c r="N3406" s="13"/>
    </row>
    <row r="3407" spans="1:14" hidden="1">
      <c r="A3407" s="23">
        <v>140</v>
      </c>
      <c r="B3407" s="341"/>
      <c r="C3407" s="293">
        <v>1981</v>
      </c>
      <c r="D3407" s="342" t="s">
        <v>912</v>
      </c>
      <c r="E3407" s="295">
        <f>F3407+G3407+H3407</f>
        <v>0</v>
      </c>
      <c r="F3407" s="158"/>
      <c r="G3407" s="159"/>
      <c r="H3407" s="1420"/>
      <c r="I3407" s="158"/>
      <c r="J3407" s="159"/>
      <c r="K3407" s="1420"/>
      <c r="L3407" s="295">
        <f>I3407+J3407+K3407</f>
        <v>0</v>
      </c>
      <c r="M3407" s="12" t="str">
        <f t="shared" si="815"/>
        <v/>
      </c>
      <c r="N3407" s="13"/>
    </row>
    <row r="3408" spans="1:14" hidden="1">
      <c r="A3408" s="23">
        <v>145</v>
      </c>
      <c r="B3408" s="292"/>
      <c r="C3408" s="285">
        <v>1991</v>
      </c>
      <c r="D3408" s="343" t="s">
        <v>913</v>
      </c>
      <c r="E3408" s="287">
        <f>F3408+G3408+H3408</f>
        <v>0</v>
      </c>
      <c r="F3408" s="173"/>
      <c r="G3408" s="174"/>
      <c r="H3408" s="1421"/>
      <c r="I3408" s="173"/>
      <c r="J3408" s="174"/>
      <c r="K3408" s="1421"/>
      <c r="L3408" s="287">
        <f>I3408+J3408+K3408</f>
        <v>0</v>
      </c>
      <c r="M3408" s="12" t="str">
        <f t="shared" si="815"/>
        <v/>
      </c>
      <c r="N3408" s="13"/>
    </row>
    <row r="3409" spans="1:14" hidden="1">
      <c r="A3409" s="23">
        <v>150</v>
      </c>
      <c r="B3409" s="272">
        <v>2100</v>
      </c>
      <c r="C3409" s="1856" t="s">
        <v>722</v>
      </c>
      <c r="D3409" s="1857"/>
      <c r="E3409" s="310">
        <f t="shared" ref="E3409:L3409" si="824">SUM(E3410:E3414)</f>
        <v>0</v>
      </c>
      <c r="F3409" s="274">
        <f t="shared" si="824"/>
        <v>0</v>
      </c>
      <c r="G3409" s="275">
        <f t="shared" si="824"/>
        <v>0</v>
      </c>
      <c r="H3409" s="276">
        <f>SUM(H3410:H3414)</f>
        <v>0</v>
      </c>
      <c r="I3409" s="274">
        <f t="shared" si="824"/>
        <v>0</v>
      </c>
      <c r="J3409" s="275">
        <f t="shared" si="824"/>
        <v>0</v>
      </c>
      <c r="K3409" s="276">
        <f t="shared" si="824"/>
        <v>0</v>
      </c>
      <c r="L3409" s="310">
        <f t="shared" si="824"/>
        <v>0</v>
      </c>
      <c r="M3409" s="12" t="str">
        <f t="shared" si="815"/>
        <v/>
      </c>
      <c r="N3409" s="13"/>
    </row>
    <row r="3410" spans="1:14" hidden="1">
      <c r="A3410" s="23">
        <v>155</v>
      </c>
      <c r="B3410" s="292"/>
      <c r="C3410" s="279">
        <v>2110</v>
      </c>
      <c r="D3410" s="344" t="s">
        <v>213</v>
      </c>
      <c r="E3410" s="281">
        <f>F3410+G3410+H3410</f>
        <v>0</v>
      </c>
      <c r="F3410" s="152"/>
      <c r="G3410" s="153"/>
      <c r="H3410" s="1418"/>
      <c r="I3410" s="152"/>
      <c r="J3410" s="153"/>
      <c r="K3410" s="1418"/>
      <c r="L3410" s="281">
        <f>I3410+J3410+K3410</f>
        <v>0</v>
      </c>
      <c r="M3410" s="12" t="str">
        <f t="shared" si="815"/>
        <v/>
      </c>
      <c r="N3410" s="13"/>
    </row>
    <row r="3411" spans="1:14" hidden="1">
      <c r="A3411" s="23">
        <v>160</v>
      </c>
      <c r="B3411" s="341"/>
      <c r="C3411" s="293">
        <v>2120</v>
      </c>
      <c r="D3411" s="300" t="s">
        <v>214</v>
      </c>
      <c r="E3411" s="295">
        <f>F3411+G3411+H3411</f>
        <v>0</v>
      </c>
      <c r="F3411" s="158"/>
      <c r="G3411" s="159"/>
      <c r="H3411" s="1420"/>
      <c r="I3411" s="158"/>
      <c r="J3411" s="159"/>
      <c r="K3411" s="1420"/>
      <c r="L3411" s="295">
        <f>I3411+J3411+K3411</f>
        <v>0</v>
      </c>
      <c r="M3411" s="12" t="str">
        <f t="shared" si="815"/>
        <v/>
      </c>
      <c r="N3411" s="13"/>
    </row>
    <row r="3412" spans="1:14" hidden="1">
      <c r="A3412" s="23">
        <v>165</v>
      </c>
      <c r="B3412" s="341"/>
      <c r="C3412" s="293">
        <v>2125</v>
      </c>
      <c r="D3412" s="300" t="s">
        <v>215</v>
      </c>
      <c r="E3412" s="295">
        <f>F3412+G3412+H3412</f>
        <v>0</v>
      </c>
      <c r="F3412" s="488">
        <v>0</v>
      </c>
      <c r="G3412" s="489">
        <v>0</v>
      </c>
      <c r="H3412" s="160">
        <v>0</v>
      </c>
      <c r="I3412" s="488">
        <v>0</v>
      </c>
      <c r="J3412" s="489">
        <v>0</v>
      </c>
      <c r="K3412" s="160">
        <v>0</v>
      </c>
      <c r="L3412" s="295">
        <f>I3412+J3412+K3412</f>
        <v>0</v>
      </c>
      <c r="M3412" s="12" t="str">
        <f t="shared" si="815"/>
        <v/>
      </c>
      <c r="N3412" s="13"/>
    </row>
    <row r="3413" spans="1:14" hidden="1">
      <c r="A3413" s="23">
        <v>175</v>
      </c>
      <c r="B3413" s="291"/>
      <c r="C3413" s="293">
        <v>2140</v>
      </c>
      <c r="D3413" s="300" t="s">
        <v>216</v>
      </c>
      <c r="E3413" s="295">
        <f>F3413+G3413+H3413</f>
        <v>0</v>
      </c>
      <c r="F3413" s="488">
        <v>0</v>
      </c>
      <c r="G3413" s="489">
        <v>0</v>
      </c>
      <c r="H3413" s="160">
        <v>0</v>
      </c>
      <c r="I3413" s="488">
        <v>0</v>
      </c>
      <c r="J3413" s="489">
        <v>0</v>
      </c>
      <c r="K3413" s="160">
        <v>0</v>
      </c>
      <c r="L3413" s="295">
        <f>I3413+J3413+K3413</f>
        <v>0</v>
      </c>
      <c r="M3413" s="12" t="str">
        <f t="shared" si="815"/>
        <v/>
      </c>
      <c r="N3413" s="13"/>
    </row>
    <row r="3414" spans="1:14" hidden="1">
      <c r="A3414" s="23">
        <v>180</v>
      </c>
      <c r="B3414" s="292"/>
      <c r="C3414" s="285">
        <v>2190</v>
      </c>
      <c r="D3414" s="345" t="s">
        <v>217</v>
      </c>
      <c r="E3414" s="287">
        <f>F3414+G3414+H3414</f>
        <v>0</v>
      </c>
      <c r="F3414" s="173"/>
      <c r="G3414" s="174"/>
      <c r="H3414" s="1421"/>
      <c r="I3414" s="173"/>
      <c r="J3414" s="174"/>
      <c r="K3414" s="1421"/>
      <c r="L3414" s="287">
        <f>I3414+J3414+K3414</f>
        <v>0</v>
      </c>
      <c r="M3414" s="12" t="str">
        <f t="shared" si="815"/>
        <v/>
      </c>
      <c r="N3414" s="13"/>
    </row>
    <row r="3415" spans="1:14" hidden="1">
      <c r="A3415" s="23">
        <v>185</v>
      </c>
      <c r="B3415" s="272">
        <v>2200</v>
      </c>
      <c r="C3415" s="1856" t="s">
        <v>218</v>
      </c>
      <c r="D3415" s="1857"/>
      <c r="E3415" s="310">
        <f t="shared" ref="E3415:L3415" si="825">SUM(E3416:E3417)</f>
        <v>0</v>
      </c>
      <c r="F3415" s="274">
        <f t="shared" si="825"/>
        <v>0</v>
      </c>
      <c r="G3415" s="275">
        <f t="shared" si="825"/>
        <v>0</v>
      </c>
      <c r="H3415" s="276">
        <f>SUM(H3416:H3417)</f>
        <v>0</v>
      </c>
      <c r="I3415" s="274">
        <f t="shared" si="825"/>
        <v>0</v>
      </c>
      <c r="J3415" s="275">
        <f t="shared" si="825"/>
        <v>0</v>
      </c>
      <c r="K3415" s="276">
        <f t="shared" si="825"/>
        <v>0</v>
      </c>
      <c r="L3415" s="310">
        <f t="shared" si="825"/>
        <v>0</v>
      </c>
      <c r="M3415" s="12" t="str">
        <f t="shared" si="815"/>
        <v/>
      </c>
      <c r="N3415" s="13"/>
    </row>
    <row r="3416" spans="1:14" hidden="1">
      <c r="A3416" s="23">
        <v>190</v>
      </c>
      <c r="B3416" s="292"/>
      <c r="C3416" s="279">
        <v>2221</v>
      </c>
      <c r="D3416" s="280" t="s">
        <v>306</v>
      </c>
      <c r="E3416" s="281">
        <f t="shared" ref="E3416:E3421" si="826">F3416+G3416+H3416</f>
        <v>0</v>
      </c>
      <c r="F3416" s="152"/>
      <c r="G3416" s="153"/>
      <c r="H3416" s="1418"/>
      <c r="I3416" s="152"/>
      <c r="J3416" s="153"/>
      <c r="K3416" s="1418"/>
      <c r="L3416" s="281">
        <f t="shared" ref="L3416:L3421" si="827">I3416+J3416+K3416</f>
        <v>0</v>
      </c>
      <c r="M3416" s="12" t="str">
        <f t="shared" si="815"/>
        <v/>
      </c>
      <c r="N3416" s="13"/>
    </row>
    <row r="3417" spans="1:14" hidden="1">
      <c r="A3417" s="23">
        <v>200</v>
      </c>
      <c r="B3417" s="292"/>
      <c r="C3417" s="285">
        <v>2224</v>
      </c>
      <c r="D3417" s="286" t="s">
        <v>219</v>
      </c>
      <c r="E3417" s="287">
        <f t="shared" si="826"/>
        <v>0</v>
      </c>
      <c r="F3417" s="173"/>
      <c r="G3417" s="174"/>
      <c r="H3417" s="1421"/>
      <c r="I3417" s="173"/>
      <c r="J3417" s="174"/>
      <c r="K3417" s="1421"/>
      <c r="L3417" s="287">
        <f t="shared" si="827"/>
        <v>0</v>
      </c>
      <c r="M3417" s="12" t="str">
        <f t="shared" si="815"/>
        <v/>
      </c>
      <c r="N3417" s="13"/>
    </row>
    <row r="3418" spans="1:14" hidden="1">
      <c r="A3418" s="23">
        <v>200</v>
      </c>
      <c r="B3418" s="272">
        <v>2500</v>
      </c>
      <c r="C3418" s="1856" t="s">
        <v>220</v>
      </c>
      <c r="D3418" s="1857"/>
      <c r="E3418" s="310">
        <f t="shared" si="826"/>
        <v>0</v>
      </c>
      <c r="F3418" s="1422"/>
      <c r="G3418" s="1423"/>
      <c r="H3418" s="1424"/>
      <c r="I3418" s="1422"/>
      <c r="J3418" s="1423"/>
      <c r="K3418" s="1424"/>
      <c r="L3418" s="310">
        <f t="shared" si="827"/>
        <v>0</v>
      </c>
      <c r="M3418" s="12" t="str">
        <f t="shared" si="815"/>
        <v/>
      </c>
      <c r="N3418" s="13"/>
    </row>
    <row r="3419" spans="1:14" hidden="1">
      <c r="A3419" s="23">
        <v>205</v>
      </c>
      <c r="B3419" s="272">
        <v>2600</v>
      </c>
      <c r="C3419" s="1862" t="s">
        <v>221</v>
      </c>
      <c r="D3419" s="1863"/>
      <c r="E3419" s="310">
        <f t="shared" si="826"/>
        <v>0</v>
      </c>
      <c r="F3419" s="1422"/>
      <c r="G3419" s="1423"/>
      <c r="H3419" s="1424"/>
      <c r="I3419" s="1422"/>
      <c r="J3419" s="1423"/>
      <c r="K3419" s="1424"/>
      <c r="L3419" s="310">
        <f t="shared" si="827"/>
        <v>0</v>
      </c>
      <c r="M3419" s="12" t="str">
        <f t="shared" si="815"/>
        <v/>
      </c>
      <c r="N3419" s="13"/>
    </row>
    <row r="3420" spans="1:14" hidden="1">
      <c r="A3420" s="23">
        <v>210</v>
      </c>
      <c r="B3420" s="272">
        <v>2700</v>
      </c>
      <c r="C3420" s="1862" t="s">
        <v>222</v>
      </c>
      <c r="D3420" s="1863"/>
      <c r="E3420" s="310">
        <f t="shared" si="826"/>
        <v>0</v>
      </c>
      <c r="F3420" s="1422"/>
      <c r="G3420" s="1423"/>
      <c r="H3420" s="1424"/>
      <c r="I3420" s="1422"/>
      <c r="J3420" s="1423"/>
      <c r="K3420" s="1424"/>
      <c r="L3420" s="310">
        <f t="shared" si="827"/>
        <v>0</v>
      </c>
      <c r="M3420" s="12" t="str">
        <f t="shared" si="815"/>
        <v/>
      </c>
      <c r="N3420" s="13"/>
    </row>
    <row r="3421" spans="1:14" ht="36" hidden="1" customHeight="1">
      <c r="A3421" s="23">
        <v>215</v>
      </c>
      <c r="B3421" s="272">
        <v>2800</v>
      </c>
      <c r="C3421" s="1862" t="s">
        <v>1660</v>
      </c>
      <c r="D3421" s="1863"/>
      <c r="E3421" s="310">
        <f t="shared" si="826"/>
        <v>0</v>
      </c>
      <c r="F3421" s="1422"/>
      <c r="G3421" s="1423"/>
      <c r="H3421" s="1424"/>
      <c r="I3421" s="1422"/>
      <c r="J3421" s="1423"/>
      <c r="K3421" s="1424"/>
      <c r="L3421" s="310">
        <f t="shared" si="827"/>
        <v>0</v>
      </c>
      <c r="M3421" s="12" t="str">
        <f t="shared" si="815"/>
        <v/>
      </c>
      <c r="N3421" s="13"/>
    </row>
    <row r="3422" spans="1:14" hidden="1">
      <c r="A3422" s="22">
        <v>220</v>
      </c>
      <c r="B3422" s="272">
        <v>2900</v>
      </c>
      <c r="C3422" s="1856" t="s">
        <v>223</v>
      </c>
      <c r="D3422" s="1857"/>
      <c r="E3422" s="310">
        <f>SUM(E3423:E3430)</f>
        <v>0</v>
      </c>
      <c r="F3422" s="274">
        <f>SUM(F3423:F3430)</f>
        <v>0</v>
      </c>
      <c r="G3422" s="274">
        <f t="shared" ref="G3422:L3422" si="828">SUM(G3423:G3430)</f>
        <v>0</v>
      </c>
      <c r="H3422" s="274">
        <f t="shared" si="828"/>
        <v>0</v>
      </c>
      <c r="I3422" s="274">
        <f t="shared" si="828"/>
        <v>0</v>
      </c>
      <c r="J3422" s="274">
        <f t="shared" si="828"/>
        <v>0</v>
      </c>
      <c r="K3422" s="274">
        <f t="shared" si="828"/>
        <v>0</v>
      </c>
      <c r="L3422" s="274">
        <f t="shared" si="828"/>
        <v>0</v>
      </c>
      <c r="M3422" s="12" t="str">
        <f t="shared" si="815"/>
        <v/>
      </c>
      <c r="N3422" s="13"/>
    </row>
    <row r="3423" spans="1:14" hidden="1">
      <c r="A3423" s="23">
        <v>225</v>
      </c>
      <c r="B3423" s="346"/>
      <c r="C3423" s="279">
        <v>2910</v>
      </c>
      <c r="D3423" s="347" t="s">
        <v>2048</v>
      </c>
      <c r="E3423" s="281">
        <f>F3423+G3423+H3423</f>
        <v>0</v>
      </c>
      <c r="F3423" s="152"/>
      <c r="G3423" s="153"/>
      <c r="H3423" s="1418"/>
      <c r="I3423" s="152"/>
      <c r="J3423" s="153"/>
      <c r="K3423" s="1418"/>
      <c r="L3423" s="281">
        <f>I3423+J3423+K3423</f>
        <v>0</v>
      </c>
      <c r="M3423" s="12" t="str">
        <f t="shared" si="815"/>
        <v/>
      </c>
      <c r="N3423" s="13"/>
    </row>
    <row r="3424" spans="1:14" hidden="1">
      <c r="A3424" s="23">
        <v>230</v>
      </c>
      <c r="B3424" s="346"/>
      <c r="C3424" s="279">
        <v>2920</v>
      </c>
      <c r="D3424" s="347" t="s">
        <v>224</v>
      </c>
      <c r="E3424" s="281">
        <f t="shared" ref="E3424:E3430" si="829">F3424+G3424+H3424</f>
        <v>0</v>
      </c>
      <c r="F3424" s="152"/>
      <c r="G3424" s="153"/>
      <c r="H3424" s="1418"/>
      <c r="I3424" s="152"/>
      <c r="J3424" s="153"/>
      <c r="K3424" s="1418"/>
      <c r="L3424" s="281">
        <f t="shared" ref="L3424:L3430" si="830">I3424+J3424+K3424</f>
        <v>0</v>
      </c>
      <c r="M3424" s="12" t="str">
        <f t="shared" si="815"/>
        <v/>
      </c>
      <c r="N3424" s="13"/>
    </row>
    <row r="3425" spans="1:14" ht="31.5" hidden="1">
      <c r="A3425" s="23">
        <v>245</v>
      </c>
      <c r="B3425" s="346"/>
      <c r="C3425" s="324">
        <v>2969</v>
      </c>
      <c r="D3425" s="348" t="s">
        <v>225</v>
      </c>
      <c r="E3425" s="326">
        <f t="shared" si="829"/>
        <v>0</v>
      </c>
      <c r="F3425" s="449"/>
      <c r="G3425" s="450"/>
      <c r="H3425" s="1425"/>
      <c r="I3425" s="449"/>
      <c r="J3425" s="450"/>
      <c r="K3425" s="1425"/>
      <c r="L3425" s="326">
        <f t="shared" si="830"/>
        <v>0</v>
      </c>
      <c r="M3425" s="12" t="str">
        <f t="shared" si="815"/>
        <v/>
      </c>
      <c r="N3425" s="13"/>
    </row>
    <row r="3426" spans="1:14" ht="31.5" hidden="1">
      <c r="A3426" s="22">
        <v>220</v>
      </c>
      <c r="B3426" s="346"/>
      <c r="C3426" s="349">
        <v>2970</v>
      </c>
      <c r="D3426" s="350" t="s">
        <v>226</v>
      </c>
      <c r="E3426" s="351">
        <f t="shared" si="829"/>
        <v>0</v>
      </c>
      <c r="F3426" s="636"/>
      <c r="G3426" s="637"/>
      <c r="H3426" s="1426"/>
      <c r="I3426" s="636"/>
      <c r="J3426" s="637"/>
      <c r="K3426" s="1426"/>
      <c r="L3426" s="351">
        <f t="shared" si="830"/>
        <v>0</v>
      </c>
      <c r="M3426" s="12" t="str">
        <f t="shared" si="815"/>
        <v/>
      </c>
      <c r="N3426" s="13"/>
    </row>
    <row r="3427" spans="1:14" hidden="1">
      <c r="A3427" s="23">
        <v>225</v>
      </c>
      <c r="B3427" s="346"/>
      <c r="C3427" s="333">
        <v>2989</v>
      </c>
      <c r="D3427" s="355" t="s">
        <v>227</v>
      </c>
      <c r="E3427" s="335">
        <f t="shared" si="829"/>
        <v>0</v>
      </c>
      <c r="F3427" s="600"/>
      <c r="G3427" s="601"/>
      <c r="H3427" s="1427"/>
      <c r="I3427" s="600"/>
      <c r="J3427" s="601"/>
      <c r="K3427" s="1427"/>
      <c r="L3427" s="335">
        <f t="shared" si="830"/>
        <v>0</v>
      </c>
      <c r="M3427" s="12" t="str">
        <f t="shared" si="815"/>
        <v/>
      </c>
      <c r="N3427" s="13"/>
    </row>
    <row r="3428" spans="1:14" hidden="1">
      <c r="A3428" s="23">
        <v>230</v>
      </c>
      <c r="B3428" s="292"/>
      <c r="C3428" s="318">
        <v>2990</v>
      </c>
      <c r="D3428" s="356" t="s">
        <v>2067</v>
      </c>
      <c r="E3428" s="320">
        <f>F3428+G3428+H3428</f>
        <v>0</v>
      </c>
      <c r="F3428" s="454"/>
      <c r="G3428" s="455"/>
      <c r="H3428" s="1428"/>
      <c r="I3428" s="454"/>
      <c r="J3428" s="455"/>
      <c r="K3428" s="1428"/>
      <c r="L3428" s="320">
        <f>I3428+J3428+K3428</f>
        <v>0</v>
      </c>
      <c r="M3428" s="12" t="str">
        <f t="shared" si="815"/>
        <v/>
      </c>
      <c r="N3428" s="13"/>
    </row>
    <row r="3429" spans="1:14" hidden="1">
      <c r="A3429" s="23">
        <v>235</v>
      </c>
      <c r="B3429" s="292"/>
      <c r="C3429" s="318">
        <v>2991</v>
      </c>
      <c r="D3429" s="356" t="s">
        <v>228</v>
      </c>
      <c r="E3429" s="320">
        <f t="shared" si="829"/>
        <v>0</v>
      </c>
      <c r="F3429" s="454"/>
      <c r="G3429" s="455"/>
      <c r="H3429" s="1428"/>
      <c r="I3429" s="454"/>
      <c r="J3429" s="455"/>
      <c r="K3429" s="1428"/>
      <c r="L3429" s="320">
        <f t="shared" si="830"/>
        <v>0</v>
      </c>
      <c r="M3429" s="12" t="str">
        <f t="shared" si="815"/>
        <v/>
      </c>
      <c r="N3429" s="13"/>
    </row>
    <row r="3430" spans="1:14" hidden="1">
      <c r="A3430" s="23">
        <v>240</v>
      </c>
      <c r="B3430" s="292"/>
      <c r="C3430" s="285">
        <v>2992</v>
      </c>
      <c r="D3430" s="357" t="s">
        <v>229</v>
      </c>
      <c r="E3430" s="287">
        <f t="shared" si="829"/>
        <v>0</v>
      </c>
      <c r="F3430" s="173"/>
      <c r="G3430" s="174"/>
      <c r="H3430" s="1421"/>
      <c r="I3430" s="173"/>
      <c r="J3430" s="174"/>
      <c r="K3430" s="1421"/>
      <c r="L3430" s="287">
        <f t="shared" si="830"/>
        <v>0</v>
      </c>
      <c r="M3430" s="12" t="str">
        <f t="shared" si="815"/>
        <v/>
      </c>
      <c r="N3430" s="13"/>
    </row>
    <row r="3431" spans="1:14" hidden="1">
      <c r="A3431" s="23">
        <v>245</v>
      </c>
      <c r="B3431" s="272">
        <v>3300</v>
      </c>
      <c r="C3431" s="358" t="s">
        <v>2098</v>
      </c>
      <c r="D3431" s="1773"/>
      <c r="E3431" s="310">
        <f t="shared" ref="E3431:L3431" si="831">SUM(E3432:E3436)</f>
        <v>0</v>
      </c>
      <c r="F3431" s="274">
        <f t="shared" si="831"/>
        <v>0</v>
      </c>
      <c r="G3431" s="275">
        <f t="shared" si="831"/>
        <v>0</v>
      </c>
      <c r="H3431" s="276">
        <f t="shared" si="831"/>
        <v>0</v>
      </c>
      <c r="I3431" s="274">
        <f t="shared" si="831"/>
        <v>0</v>
      </c>
      <c r="J3431" s="275">
        <f t="shared" si="831"/>
        <v>0</v>
      </c>
      <c r="K3431" s="276">
        <f t="shared" si="831"/>
        <v>0</v>
      </c>
      <c r="L3431" s="310">
        <f t="shared" si="831"/>
        <v>0</v>
      </c>
      <c r="M3431" s="12" t="str">
        <f t="shared" si="815"/>
        <v/>
      </c>
      <c r="N3431" s="13"/>
    </row>
    <row r="3432" spans="1:14" hidden="1">
      <c r="A3432" s="22">
        <v>250</v>
      </c>
      <c r="B3432" s="291"/>
      <c r="C3432" s="279">
        <v>3301</v>
      </c>
      <c r="D3432" s="359" t="s">
        <v>230</v>
      </c>
      <c r="E3432" s="281">
        <f t="shared" ref="E3432:E3439" si="832">F3432+G3432+H3432</f>
        <v>0</v>
      </c>
      <c r="F3432" s="486">
        <v>0</v>
      </c>
      <c r="G3432" s="487">
        <v>0</v>
      </c>
      <c r="H3432" s="154">
        <v>0</v>
      </c>
      <c r="I3432" s="486">
        <v>0</v>
      </c>
      <c r="J3432" s="487">
        <v>0</v>
      </c>
      <c r="K3432" s="154">
        <v>0</v>
      </c>
      <c r="L3432" s="281">
        <f t="shared" ref="L3432:L3439" si="833">I3432+J3432+K3432</f>
        <v>0</v>
      </c>
      <c r="M3432" s="12" t="str">
        <f t="shared" si="815"/>
        <v/>
      </c>
      <c r="N3432" s="13"/>
    </row>
    <row r="3433" spans="1:14" hidden="1">
      <c r="A3433" s="23">
        <v>255</v>
      </c>
      <c r="B3433" s="291"/>
      <c r="C3433" s="293">
        <v>3302</v>
      </c>
      <c r="D3433" s="360" t="s">
        <v>715</v>
      </c>
      <c r="E3433" s="295">
        <f t="shared" si="832"/>
        <v>0</v>
      </c>
      <c r="F3433" s="488">
        <v>0</v>
      </c>
      <c r="G3433" s="489">
        <v>0</v>
      </c>
      <c r="H3433" s="160">
        <v>0</v>
      </c>
      <c r="I3433" s="488">
        <v>0</v>
      </c>
      <c r="J3433" s="489">
        <v>0</v>
      </c>
      <c r="K3433" s="160">
        <v>0</v>
      </c>
      <c r="L3433" s="295">
        <f t="shared" si="833"/>
        <v>0</v>
      </c>
      <c r="M3433" s="12" t="str">
        <f t="shared" si="815"/>
        <v/>
      </c>
      <c r="N3433" s="13"/>
    </row>
    <row r="3434" spans="1:14" hidden="1">
      <c r="A3434" s="23">
        <v>265</v>
      </c>
      <c r="B3434" s="291"/>
      <c r="C3434" s="293">
        <v>3303</v>
      </c>
      <c r="D3434" s="360" t="s">
        <v>231</v>
      </c>
      <c r="E3434" s="295">
        <f t="shared" si="832"/>
        <v>0</v>
      </c>
      <c r="F3434" s="488">
        <v>0</v>
      </c>
      <c r="G3434" s="489">
        <v>0</v>
      </c>
      <c r="H3434" s="160">
        <v>0</v>
      </c>
      <c r="I3434" s="488">
        <v>0</v>
      </c>
      <c r="J3434" s="489">
        <v>0</v>
      </c>
      <c r="K3434" s="160">
        <v>0</v>
      </c>
      <c r="L3434" s="295">
        <f t="shared" si="833"/>
        <v>0</v>
      </c>
      <c r="M3434" s="12" t="str">
        <f t="shared" si="815"/>
        <v/>
      </c>
      <c r="N3434" s="13"/>
    </row>
    <row r="3435" spans="1:14" hidden="1">
      <c r="A3435" s="22">
        <v>270</v>
      </c>
      <c r="B3435" s="291"/>
      <c r="C3435" s="293">
        <v>3304</v>
      </c>
      <c r="D3435" s="360" t="s">
        <v>232</v>
      </c>
      <c r="E3435" s="295">
        <f t="shared" si="832"/>
        <v>0</v>
      </c>
      <c r="F3435" s="488">
        <v>0</v>
      </c>
      <c r="G3435" s="489">
        <v>0</v>
      </c>
      <c r="H3435" s="160">
        <v>0</v>
      </c>
      <c r="I3435" s="488">
        <v>0</v>
      </c>
      <c r="J3435" s="489">
        <v>0</v>
      </c>
      <c r="K3435" s="160">
        <v>0</v>
      </c>
      <c r="L3435" s="295">
        <f t="shared" si="833"/>
        <v>0</v>
      </c>
      <c r="M3435" s="12" t="str">
        <f t="shared" si="815"/>
        <v/>
      </c>
      <c r="N3435" s="13"/>
    </row>
    <row r="3436" spans="1:14" ht="31.5" hidden="1">
      <c r="A3436" s="22">
        <v>290</v>
      </c>
      <c r="B3436" s="291"/>
      <c r="C3436" s="285">
        <v>3306</v>
      </c>
      <c r="D3436" s="361" t="s">
        <v>1657</v>
      </c>
      <c r="E3436" s="287">
        <f t="shared" si="832"/>
        <v>0</v>
      </c>
      <c r="F3436" s="490">
        <v>0</v>
      </c>
      <c r="G3436" s="491">
        <v>0</v>
      </c>
      <c r="H3436" s="175">
        <v>0</v>
      </c>
      <c r="I3436" s="490">
        <v>0</v>
      </c>
      <c r="J3436" s="491">
        <v>0</v>
      </c>
      <c r="K3436" s="175">
        <v>0</v>
      </c>
      <c r="L3436" s="287">
        <f t="shared" si="833"/>
        <v>0</v>
      </c>
      <c r="M3436" s="12" t="str">
        <f t="shared" si="815"/>
        <v/>
      </c>
      <c r="N3436" s="13"/>
    </row>
    <row r="3437" spans="1:14" hidden="1">
      <c r="A3437" s="39">
        <v>320</v>
      </c>
      <c r="B3437" s="272">
        <v>3900</v>
      </c>
      <c r="C3437" s="1856" t="s">
        <v>233</v>
      </c>
      <c r="D3437" s="1857"/>
      <c r="E3437" s="310">
        <f t="shared" si="832"/>
        <v>0</v>
      </c>
      <c r="F3437" s="1471">
        <v>0</v>
      </c>
      <c r="G3437" s="1472">
        <v>0</v>
      </c>
      <c r="H3437" s="1473">
        <v>0</v>
      </c>
      <c r="I3437" s="1471">
        <v>0</v>
      </c>
      <c r="J3437" s="1472">
        <v>0</v>
      </c>
      <c r="K3437" s="1473">
        <v>0</v>
      </c>
      <c r="L3437" s="310">
        <f t="shared" si="833"/>
        <v>0</v>
      </c>
      <c r="M3437" s="12" t="str">
        <f t="shared" ref="M3437:M3483" si="834">(IF($E3437&lt;&gt;0,$M$2,IF($L3437&lt;&gt;0,$M$2,"")))</f>
        <v/>
      </c>
      <c r="N3437" s="13"/>
    </row>
    <row r="3438" spans="1:14" hidden="1">
      <c r="A3438" s="22">
        <v>330</v>
      </c>
      <c r="B3438" s="272">
        <v>4000</v>
      </c>
      <c r="C3438" s="1856" t="s">
        <v>234</v>
      </c>
      <c r="D3438" s="1857"/>
      <c r="E3438" s="310">
        <f t="shared" si="832"/>
        <v>0</v>
      </c>
      <c r="F3438" s="1422"/>
      <c r="G3438" s="1423"/>
      <c r="H3438" s="1424"/>
      <c r="I3438" s="1422"/>
      <c r="J3438" s="1423"/>
      <c r="K3438" s="1424"/>
      <c r="L3438" s="310">
        <f t="shared" si="833"/>
        <v>0</v>
      </c>
      <c r="M3438" s="12" t="str">
        <f t="shared" si="834"/>
        <v/>
      </c>
      <c r="N3438" s="13"/>
    </row>
    <row r="3439" spans="1:14" hidden="1">
      <c r="A3439" s="22">
        <v>350</v>
      </c>
      <c r="B3439" s="272">
        <v>4100</v>
      </c>
      <c r="C3439" s="1856" t="s">
        <v>235</v>
      </c>
      <c r="D3439" s="1857"/>
      <c r="E3439" s="310">
        <f t="shared" si="832"/>
        <v>0</v>
      </c>
      <c r="F3439" s="1472">
        <v>0</v>
      </c>
      <c r="G3439" s="1472">
        <v>0</v>
      </c>
      <c r="H3439" s="1473">
        <v>0</v>
      </c>
      <c r="I3439" s="1771">
        <v>0</v>
      </c>
      <c r="J3439" s="1472">
        <v>0</v>
      </c>
      <c r="K3439" s="1472">
        <v>0</v>
      </c>
      <c r="L3439" s="310">
        <f t="shared" si="833"/>
        <v>0</v>
      </c>
      <c r="M3439" s="12" t="str">
        <f t="shared" si="834"/>
        <v/>
      </c>
      <c r="N3439" s="13"/>
    </row>
    <row r="3440" spans="1:14" hidden="1">
      <c r="A3440" s="23">
        <v>355</v>
      </c>
      <c r="B3440" s="272">
        <v>4200</v>
      </c>
      <c r="C3440" s="1856" t="s">
        <v>236</v>
      </c>
      <c r="D3440" s="1857"/>
      <c r="E3440" s="310">
        <f t="shared" ref="E3440:L3440" si="835">SUM(E3441:E3446)</f>
        <v>0</v>
      </c>
      <c r="F3440" s="274">
        <f t="shared" si="835"/>
        <v>0</v>
      </c>
      <c r="G3440" s="275">
        <f t="shared" si="835"/>
        <v>0</v>
      </c>
      <c r="H3440" s="276">
        <f>SUM(H3441:H3446)</f>
        <v>0</v>
      </c>
      <c r="I3440" s="274">
        <f t="shared" si="835"/>
        <v>0</v>
      </c>
      <c r="J3440" s="275">
        <f t="shared" si="835"/>
        <v>0</v>
      </c>
      <c r="K3440" s="276">
        <f t="shared" si="835"/>
        <v>0</v>
      </c>
      <c r="L3440" s="310">
        <f t="shared" si="835"/>
        <v>0</v>
      </c>
      <c r="M3440" s="12" t="str">
        <f t="shared" si="834"/>
        <v/>
      </c>
      <c r="N3440" s="13"/>
    </row>
    <row r="3441" spans="1:14" hidden="1">
      <c r="A3441" s="23">
        <v>355</v>
      </c>
      <c r="B3441" s="362"/>
      <c r="C3441" s="279">
        <v>4201</v>
      </c>
      <c r="D3441" s="280" t="s">
        <v>237</v>
      </c>
      <c r="E3441" s="281">
        <f t="shared" ref="E3441:E3446" si="836">F3441+G3441+H3441</f>
        <v>0</v>
      </c>
      <c r="F3441" s="152"/>
      <c r="G3441" s="153"/>
      <c r="H3441" s="1418"/>
      <c r="I3441" s="152"/>
      <c r="J3441" s="153"/>
      <c r="K3441" s="1418"/>
      <c r="L3441" s="281">
        <f t="shared" ref="L3441:L3446" si="837">I3441+J3441+K3441</f>
        <v>0</v>
      </c>
      <c r="M3441" s="12" t="str">
        <f t="shared" si="834"/>
        <v/>
      </c>
      <c r="N3441" s="13"/>
    </row>
    <row r="3442" spans="1:14" hidden="1">
      <c r="A3442" s="23">
        <v>375</v>
      </c>
      <c r="B3442" s="362"/>
      <c r="C3442" s="293">
        <v>4202</v>
      </c>
      <c r="D3442" s="363" t="s">
        <v>238</v>
      </c>
      <c r="E3442" s="295">
        <f t="shared" si="836"/>
        <v>0</v>
      </c>
      <c r="F3442" s="158"/>
      <c r="G3442" s="159"/>
      <c r="H3442" s="1420"/>
      <c r="I3442" s="158"/>
      <c r="J3442" s="159"/>
      <c r="K3442" s="1420"/>
      <c r="L3442" s="295">
        <f t="shared" si="837"/>
        <v>0</v>
      </c>
      <c r="M3442" s="12" t="str">
        <f t="shared" si="834"/>
        <v/>
      </c>
      <c r="N3442" s="13"/>
    </row>
    <row r="3443" spans="1:14" hidden="1">
      <c r="A3443" s="23">
        <v>380</v>
      </c>
      <c r="B3443" s="362"/>
      <c r="C3443" s="293">
        <v>4214</v>
      </c>
      <c r="D3443" s="363" t="s">
        <v>239</v>
      </c>
      <c r="E3443" s="295">
        <f t="shared" si="836"/>
        <v>0</v>
      </c>
      <c r="F3443" s="158"/>
      <c r="G3443" s="159"/>
      <c r="H3443" s="1420"/>
      <c r="I3443" s="158"/>
      <c r="J3443" s="159"/>
      <c r="K3443" s="1420"/>
      <c r="L3443" s="295">
        <f t="shared" si="837"/>
        <v>0</v>
      </c>
      <c r="M3443" s="12" t="str">
        <f t="shared" si="834"/>
        <v/>
      </c>
      <c r="N3443" s="13"/>
    </row>
    <row r="3444" spans="1:14" hidden="1">
      <c r="A3444" s="23">
        <v>385</v>
      </c>
      <c r="B3444" s="362"/>
      <c r="C3444" s="293">
        <v>4217</v>
      </c>
      <c r="D3444" s="363" t="s">
        <v>240</v>
      </c>
      <c r="E3444" s="295">
        <f t="shared" si="836"/>
        <v>0</v>
      </c>
      <c r="F3444" s="158"/>
      <c r="G3444" s="159"/>
      <c r="H3444" s="1420"/>
      <c r="I3444" s="158"/>
      <c r="J3444" s="159"/>
      <c r="K3444" s="1420"/>
      <c r="L3444" s="295">
        <f t="shared" si="837"/>
        <v>0</v>
      </c>
      <c r="M3444" s="12" t="str">
        <f t="shared" si="834"/>
        <v/>
      </c>
      <c r="N3444" s="13"/>
    </row>
    <row r="3445" spans="1:14" hidden="1">
      <c r="A3445" s="23">
        <v>390</v>
      </c>
      <c r="B3445" s="362"/>
      <c r="C3445" s="293">
        <v>4218</v>
      </c>
      <c r="D3445" s="294" t="s">
        <v>241</v>
      </c>
      <c r="E3445" s="295">
        <f t="shared" si="836"/>
        <v>0</v>
      </c>
      <c r="F3445" s="158"/>
      <c r="G3445" s="159"/>
      <c r="H3445" s="1420"/>
      <c r="I3445" s="158"/>
      <c r="J3445" s="159"/>
      <c r="K3445" s="1420"/>
      <c r="L3445" s="295">
        <f t="shared" si="837"/>
        <v>0</v>
      </c>
      <c r="M3445" s="12" t="str">
        <f t="shared" si="834"/>
        <v/>
      </c>
      <c r="N3445" s="13"/>
    </row>
    <row r="3446" spans="1:14" hidden="1">
      <c r="A3446" s="23">
        <v>390</v>
      </c>
      <c r="B3446" s="362"/>
      <c r="C3446" s="285">
        <v>4219</v>
      </c>
      <c r="D3446" s="343" t="s">
        <v>242</v>
      </c>
      <c r="E3446" s="287">
        <f t="shared" si="836"/>
        <v>0</v>
      </c>
      <c r="F3446" s="173"/>
      <c r="G3446" s="174"/>
      <c r="H3446" s="1421"/>
      <c r="I3446" s="173"/>
      <c r="J3446" s="174"/>
      <c r="K3446" s="1421"/>
      <c r="L3446" s="287">
        <f t="shared" si="837"/>
        <v>0</v>
      </c>
      <c r="M3446" s="12" t="str">
        <f t="shared" si="834"/>
        <v/>
      </c>
      <c r="N3446" s="13"/>
    </row>
    <row r="3447" spans="1:14" hidden="1">
      <c r="A3447" s="23">
        <v>395</v>
      </c>
      <c r="B3447" s="272">
        <v>4300</v>
      </c>
      <c r="C3447" s="1856" t="s">
        <v>1661</v>
      </c>
      <c r="D3447" s="1857"/>
      <c r="E3447" s="310">
        <f t="shared" ref="E3447:L3447" si="838">SUM(E3448:E3450)</f>
        <v>0</v>
      </c>
      <c r="F3447" s="274">
        <f t="shared" si="838"/>
        <v>0</v>
      </c>
      <c r="G3447" s="275">
        <f t="shared" si="838"/>
        <v>0</v>
      </c>
      <c r="H3447" s="276">
        <f>SUM(H3448:H3450)</f>
        <v>0</v>
      </c>
      <c r="I3447" s="274">
        <f t="shared" si="838"/>
        <v>0</v>
      </c>
      <c r="J3447" s="275">
        <f t="shared" si="838"/>
        <v>0</v>
      </c>
      <c r="K3447" s="276">
        <f t="shared" si="838"/>
        <v>0</v>
      </c>
      <c r="L3447" s="310">
        <f t="shared" si="838"/>
        <v>0</v>
      </c>
      <c r="M3447" s="12" t="str">
        <f t="shared" si="834"/>
        <v/>
      </c>
      <c r="N3447" s="13"/>
    </row>
    <row r="3448" spans="1:14" hidden="1">
      <c r="A3448" s="18">
        <v>397</v>
      </c>
      <c r="B3448" s="362"/>
      <c r="C3448" s="279">
        <v>4301</v>
      </c>
      <c r="D3448" s="311" t="s">
        <v>243</v>
      </c>
      <c r="E3448" s="281">
        <f t="shared" ref="E3448:E3453" si="839">F3448+G3448+H3448</f>
        <v>0</v>
      </c>
      <c r="F3448" s="152"/>
      <c r="G3448" s="153"/>
      <c r="H3448" s="1418"/>
      <c r="I3448" s="152"/>
      <c r="J3448" s="153"/>
      <c r="K3448" s="1418"/>
      <c r="L3448" s="281">
        <f t="shared" ref="L3448:L3453" si="840">I3448+J3448+K3448</f>
        <v>0</v>
      </c>
      <c r="M3448" s="12" t="str">
        <f t="shared" si="834"/>
        <v/>
      </c>
      <c r="N3448" s="13"/>
    </row>
    <row r="3449" spans="1:14" hidden="1">
      <c r="A3449" s="14">
        <v>398</v>
      </c>
      <c r="B3449" s="362"/>
      <c r="C3449" s="293">
        <v>4302</v>
      </c>
      <c r="D3449" s="363" t="s">
        <v>244</v>
      </c>
      <c r="E3449" s="295">
        <f t="shared" si="839"/>
        <v>0</v>
      </c>
      <c r="F3449" s="158"/>
      <c r="G3449" s="159"/>
      <c r="H3449" s="1420"/>
      <c r="I3449" s="158"/>
      <c r="J3449" s="159"/>
      <c r="K3449" s="1420"/>
      <c r="L3449" s="295">
        <f t="shared" si="840"/>
        <v>0</v>
      </c>
      <c r="M3449" s="12" t="str">
        <f t="shared" si="834"/>
        <v/>
      </c>
      <c r="N3449" s="13"/>
    </row>
    <row r="3450" spans="1:14" hidden="1">
      <c r="A3450" s="14">
        <v>399</v>
      </c>
      <c r="B3450" s="362"/>
      <c r="C3450" s="285">
        <v>4309</v>
      </c>
      <c r="D3450" s="301" t="s">
        <v>245</v>
      </c>
      <c r="E3450" s="287">
        <f t="shared" si="839"/>
        <v>0</v>
      </c>
      <c r="F3450" s="173"/>
      <c r="G3450" s="174"/>
      <c r="H3450" s="1421"/>
      <c r="I3450" s="173"/>
      <c r="J3450" s="174"/>
      <c r="K3450" s="1421"/>
      <c r="L3450" s="287">
        <f t="shared" si="840"/>
        <v>0</v>
      </c>
      <c r="M3450" s="12" t="str">
        <f t="shared" si="834"/>
        <v/>
      </c>
      <c r="N3450" s="13"/>
    </row>
    <row r="3451" spans="1:14" hidden="1">
      <c r="A3451" s="14">
        <v>400</v>
      </c>
      <c r="B3451" s="272">
        <v>4400</v>
      </c>
      <c r="C3451" s="1856" t="s">
        <v>1658</v>
      </c>
      <c r="D3451" s="1857"/>
      <c r="E3451" s="310">
        <f t="shared" si="839"/>
        <v>0</v>
      </c>
      <c r="F3451" s="1422"/>
      <c r="G3451" s="1423"/>
      <c r="H3451" s="1424"/>
      <c r="I3451" s="1422"/>
      <c r="J3451" s="1423"/>
      <c r="K3451" s="1424"/>
      <c r="L3451" s="310">
        <f t="shared" si="840"/>
        <v>0</v>
      </c>
      <c r="M3451" s="12" t="str">
        <f t="shared" si="834"/>
        <v/>
      </c>
      <c r="N3451" s="13"/>
    </row>
    <row r="3452" spans="1:14" hidden="1">
      <c r="A3452" s="14">
        <v>401</v>
      </c>
      <c r="B3452" s="272">
        <v>4500</v>
      </c>
      <c r="C3452" s="1856" t="s">
        <v>1659</v>
      </c>
      <c r="D3452" s="1857"/>
      <c r="E3452" s="310">
        <f t="shared" si="839"/>
        <v>0</v>
      </c>
      <c r="F3452" s="1422"/>
      <c r="G3452" s="1423"/>
      <c r="H3452" s="1424"/>
      <c r="I3452" s="1422"/>
      <c r="J3452" s="1423"/>
      <c r="K3452" s="1424"/>
      <c r="L3452" s="310">
        <f t="shared" si="840"/>
        <v>0</v>
      </c>
      <c r="M3452" s="12" t="str">
        <f t="shared" si="834"/>
        <v/>
      </c>
      <c r="N3452" s="13"/>
    </row>
    <row r="3453" spans="1:14" hidden="1">
      <c r="A3453" s="40">
        <v>404</v>
      </c>
      <c r="B3453" s="272">
        <v>4600</v>
      </c>
      <c r="C3453" s="1862" t="s">
        <v>246</v>
      </c>
      <c r="D3453" s="1863"/>
      <c r="E3453" s="310">
        <f t="shared" si="839"/>
        <v>0</v>
      </c>
      <c r="F3453" s="1422"/>
      <c r="G3453" s="1423"/>
      <c r="H3453" s="1424"/>
      <c r="I3453" s="1422"/>
      <c r="J3453" s="1423"/>
      <c r="K3453" s="1424"/>
      <c r="L3453" s="310">
        <f t="shared" si="840"/>
        <v>0</v>
      </c>
      <c r="M3453" s="12" t="str">
        <f t="shared" si="834"/>
        <v/>
      </c>
      <c r="N3453" s="13"/>
    </row>
    <row r="3454" spans="1:14" hidden="1">
      <c r="A3454" s="40">
        <v>404</v>
      </c>
      <c r="B3454" s="272">
        <v>4900</v>
      </c>
      <c r="C3454" s="1856" t="s">
        <v>273</v>
      </c>
      <c r="D3454" s="1857"/>
      <c r="E3454" s="310">
        <f t="shared" ref="E3454:L3454" si="841">+E3455+E3456</f>
        <v>0</v>
      </c>
      <c r="F3454" s="274">
        <f t="shared" si="841"/>
        <v>0</v>
      </c>
      <c r="G3454" s="275">
        <f t="shared" si="841"/>
        <v>0</v>
      </c>
      <c r="H3454" s="276">
        <f>+H3455+H3456</f>
        <v>0</v>
      </c>
      <c r="I3454" s="274">
        <f t="shared" si="841"/>
        <v>0</v>
      </c>
      <c r="J3454" s="275">
        <f t="shared" si="841"/>
        <v>0</v>
      </c>
      <c r="K3454" s="276">
        <f t="shared" si="841"/>
        <v>0</v>
      </c>
      <c r="L3454" s="310">
        <f t="shared" si="841"/>
        <v>0</v>
      </c>
      <c r="M3454" s="12" t="str">
        <f t="shared" si="834"/>
        <v/>
      </c>
      <c r="N3454" s="13"/>
    </row>
    <row r="3455" spans="1:14" hidden="1">
      <c r="A3455" s="22">
        <v>440</v>
      </c>
      <c r="B3455" s="362"/>
      <c r="C3455" s="279">
        <v>4901</v>
      </c>
      <c r="D3455" s="364" t="s">
        <v>274</v>
      </c>
      <c r="E3455" s="281">
        <f>F3455+G3455+H3455</f>
        <v>0</v>
      </c>
      <c r="F3455" s="152"/>
      <c r="G3455" s="153"/>
      <c r="H3455" s="1418"/>
      <c r="I3455" s="152"/>
      <c r="J3455" s="153"/>
      <c r="K3455" s="1418"/>
      <c r="L3455" s="281">
        <f>I3455+J3455+K3455</f>
        <v>0</v>
      </c>
      <c r="M3455" s="12" t="str">
        <f t="shared" si="834"/>
        <v/>
      </c>
      <c r="N3455" s="13"/>
    </row>
    <row r="3456" spans="1:14" hidden="1">
      <c r="A3456" s="22">
        <v>450</v>
      </c>
      <c r="B3456" s="362"/>
      <c r="C3456" s="285">
        <v>4902</v>
      </c>
      <c r="D3456" s="301" t="s">
        <v>275</v>
      </c>
      <c r="E3456" s="287">
        <f>F3456+G3456+H3456</f>
        <v>0</v>
      </c>
      <c r="F3456" s="173"/>
      <c r="G3456" s="174"/>
      <c r="H3456" s="1421"/>
      <c r="I3456" s="173"/>
      <c r="J3456" s="174"/>
      <c r="K3456" s="1421"/>
      <c r="L3456" s="287">
        <f>I3456+J3456+K3456</f>
        <v>0</v>
      </c>
      <c r="M3456" s="12" t="str">
        <f t="shared" si="834"/>
        <v/>
      </c>
      <c r="N3456" s="13"/>
    </row>
    <row r="3457" spans="1:14" hidden="1">
      <c r="A3457" s="22">
        <v>495</v>
      </c>
      <c r="B3457" s="365">
        <v>5100</v>
      </c>
      <c r="C3457" s="1854" t="s">
        <v>247</v>
      </c>
      <c r="D3457" s="1855"/>
      <c r="E3457" s="310">
        <f>F3457+G3457+H3457</f>
        <v>0</v>
      </c>
      <c r="F3457" s="1422"/>
      <c r="G3457" s="1423"/>
      <c r="H3457" s="1424"/>
      <c r="I3457" s="1422"/>
      <c r="J3457" s="1423"/>
      <c r="K3457" s="1424"/>
      <c r="L3457" s="310">
        <f>I3457+J3457+K3457</f>
        <v>0</v>
      </c>
      <c r="M3457" s="12" t="str">
        <f t="shared" si="834"/>
        <v/>
      </c>
      <c r="N3457" s="13"/>
    </row>
    <row r="3458" spans="1:14" hidden="1">
      <c r="A3458" s="23">
        <v>500</v>
      </c>
      <c r="B3458" s="365">
        <v>5200</v>
      </c>
      <c r="C3458" s="1854" t="s">
        <v>248</v>
      </c>
      <c r="D3458" s="1855"/>
      <c r="E3458" s="310">
        <f t="shared" ref="E3458:L3458" si="842">SUM(E3459:E3465)</f>
        <v>0</v>
      </c>
      <c r="F3458" s="274">
        <f t="shared" si="842"/>
        <v>0</v>
      </c>
      <c r="G3458" s="275">
        <f t="shared" si="842"/>
        <v>0</v>
      </c>
      <c r="H3458" s="276">
        <f>SUM(H3459:H3465)</f>
        <v>0</v>
      </c>
      <c r="I3458" s="274">
        <f t="shared" si="842"/>
        <v>0</v>
      </c>
      <c r="J3458" s="275">
        <f t="shared" si="842"/>
        <v>0</v>
      </c>
      <c r="K3458" s="276">
        <f t="shared" si="842"/>
        <v>0</v>
      </c>
      <c r="L3458" s="310">
        <f t="shared" si="842"/>
        <v>0</v>
      </c>
      <c r="M3458" s="12" t="str">
        <f t="shared" si="834"/>
        <v/>
      </c>
      <c r="N3458" s="13"/>
    </row>
    <row r="3459" spans="1:14" hidden="1">
      <c r="A3459" s="23">
        <v>505</v>
      </c>
      <c r="B3459" s="366"/>
      <c r="C3459" s="367">
        <v>5201</v>
      </c>
      <c r="D3459" s="368" t="s">
        <v>249</v>
      </c>
      <c r="E3459" s="281">
        <f t="shared" ref="E3459:E3465" si="843">F3459+G3459+H3459</f>
        <v>0</v>
      </c>
      <c r="F3459" s="152"/>
      <c r="G3459" s="153"/>
      <c r="H3459" s="1418"/>
      <c r="I3459" s="152"/>
      <c r="J3459" s="153"/>
      <c r="K3459" s="1418"/>
      <c r="L3459" s="281">
        <f t="shared" ref="L3459:L3465" si="844">I3459+J3459+K3459</f>
        <v>0</v>
      </c>
      <c r="M3459" s="12" t="str">
        <f t="shared" si="834"/>
        <v/>
      </c>
      <c r="N3459" s="13"/>
    </row>
    <row r="3460" spans="1:14" hidden="1">
      <c r="A3460" s="23">
        <v>510</v>
      </c>
      <c r="B3460" s="366"/>
      <c r="C3460" s="369">
        <v>5202</v>
      </c>
      <c r="D3460" s="370" t="s">
        <v>250</v>
      </c>
      <c r="E3460" s="295">
        <f t="shared" si="843"/>
        <v>0</v>
      </c>
      <c r="F3460" s="158"/>
      <c r="G3460" s="159"/>
      <c r="H3460" s="1420"/>
      <c r="I3460" s="158"/>
      <c r="J3460" s="159"/>
      <c r="K3460" s="1420"/>
      <c r="L3460" s="295">
        <f t="shared" si="844"/>
        <v>0</v>
      </c>
      <c r="M3460" s="12" t="str">
        <f t="shared" si="834"/>
        <v/>
      </c>
      <c r="N3460" s="13"/>
    </row>
    <row r="3461" spans="1:14" hidden="1">
      <c r="A3461" s="23">
        <v>515</v>
      </c>
      <c r="B3461" s="366"/>
      <c r="C3461" s="369">
        <v>5203</v>
      </c>
      <c r="D3461" s="370" t="s">
        <v>618</v>
      </c>
      <c r="E3461" s="295">
        <f t="shared" si="843"/>
        <v>0</v>
      </c>
      <c r="F3461" s="158"/>
      <c r="G3461" s="159"/>
      <c r="H3461" s="1420"/>
      <c r="I3461" s="158"/>
      <c r="J3461" s="159"/>
      <c r="K3461" s="1420"/>
      <c r="L3461" s="295">
        <f t="shared" si="844"/>
        <v>0</v>
      </c>
      <c r="M3461" s="12" t="str">
        <f t="shared" si="834"/>
        <v/>
      </c>
      <c r="N3461" s="13"/>
    </row>
    <row r="3462" spans="1:14" hidden="1">
      <c r="A3462" s="23">
        <v>520</v>
      </c>
      <c r="B3462" s="366"/>
      <c r="C3462" s="369">
        <v>5204</v>
      </c>
      <c r="D3462" s="370" t="s">
        <v>619</v>
      </c>
      <c r="E3462" s="295">
        <f t="shared" si="843"/>
        <v>0</v>
      </c>
      <c r="F3462" s="158"/>
      <c r="G3462" s="159"/>
      <c r="H3462" s="1420"/>
      <c r="I3462" s="158"/>
      <c r="J3462" s="159"/>
      <c r="K3462" s="1420"/>
      <c r="L3462" s="295">
        <f t="shared" si="844"/>
        <v>0</v>
      </c>
      <c r="M3462" s="12" t="str">
        <f t="shared" si="834"/>
        <v/>
      </c>
      <c r="N3462" s="13"/>
    </row>
    <row r="3463" spans="1:14" hidden="1">
      <c r="A3463" s="23">
        <v>525</v>
      </c>
      <c r="B3463" s="366"/>
      <c r="C3463" s="369">
        <v>5205</v>
      </c>
      <c r="D3463" s="370" t="s">
        <v>620</v>
      </c>
      <c r="E3463" s="295">
        <f t="shared" si="843"/>
        <v>0</v>
      </c>
      <c r="F3463" s="158"/>
      <c r="G3463" s="159"/>
      <c r="H3463" s="1420"/>
      <c r="I3463" s="158"/>
      <c r="J3463" s="159"/>
      <c r="K3463" s="1420"/>
      <c r="L3463" s="295">
        <f t="shared" si="844"/>
        <v>0</v>
      </c>
      <c r="M3463" s="12" t="str">
        <f t="shared" si="834"/>
        <v/>
      </c>
      <c r="N3463" s="13"/>
    </row>
    <row r="3464" spans="1:14" hidden="1">
      <c r="A3464" s="22">
        <v>635</v>
      </c>
      <c r="B3464" s="366"/>
      <c r="C3464" s="369">
        <v>5206</v>
      </c>
      <c r="D3464" s="370" t="s">
        <v>621</v>
      </c>
      <c r="E3464" s="295">
        <f t="shared" si="843"/>
        <v>0</v>
      </c>
      <c r="F3464" s="158"/>
      <c r="G3464" s="159"/>
      <c r="H3464" s="1420"/>
      <c r="I3464" s="158"/>
      <c r="J3464" s="159"/>
      <c r="K3464" s="1420"/>
      <c r="L3464" s="295">
        <f t="shared" si="844"/>
        <v>0</v>
      </c>
      <c r="M3464" s="12" t="str">
        <f t="shared" si="834"/>
        <v/>
      </c>
      <c r="N3464" s="13"/>
    </row>
    <row r="3465" spans="1:14" hidden="1">
      <c r="A3465" s="23">
        <v>640</v>
      </c>
      <c r="B3465" s="366"/>
      <c r="C3465" s="371">
        <v>5219</v>
      </c>
      <c r="D3465" s="372" t="s">
        <v>622</v>
      </c>
      <c r="E3465" s="287">
        <f t="shared" si="843"/>
        <v>0</v>
      </c>
      <c r="F3465" s="173"/>
      <c r="G3465" s="174"/>
      <c r="H3465" s="1421"/>
      <c r="I3465" s="173"/>
      <c r="J3465" s="174"/>
      <c r="K3465" s="1421"/>
      <c r="L3465" s="287">
        <f t="shared" si="844"/>
        <v>0</v>
      </c>
      <c r="M3465" s="12" t="str">
        <f t="shared" si="834"/>
        <v/>
      </c>
      <c r="N3465" s="13"/>
    </row>
    <row r="3466" spans="1:14" hidden="1">
      <c r="A3466" s="23">
        <v>645</v>
      </c>
      <c r="B3466" s="365">
        <v>5300</v>
      </c>
      <c r="C3466" s="1854" t="s">
        <v>623</v>
      </c>
      <c r="D3466" s="1855"/>
      <c r="E3466" s="310">
        <f t="shared" ref="E3466:L3466" si="845">SUM(E3467:E3468)</f>
        <v>0</v>
      </c>
      <c r="F3466" s="274">
        <f t="shared" si="845"/>
        <v>0</v>
      </c>
      <c r="G3466" s="275">
        <f t="shared" si="845"/>
        <v>0</v>
      </c>
      <c r="H3466" s="276">
        <f>SUM(H3467:H3468)</f>
        <v>0</v>
      </c>
      <c r="I3466" s="274">
        <f t="shared" si="845"/>
        <v>0</v>
      </c>
      <c r="J3466" s="275">
        <f t="shared" si="845"/>
        <v>0</v>
      </c>
      <c r="K3466" s="276">
        <f t="shared" si="845"/>
        <v>0</v>
      </c>
      <c r="L3466" s="310">
        <f t="shared" si="845"/>
        <v>0</v>
      </c>
      <c r="M3466" s="12" t="str">
        <f t="shared" si="834"/>
        <v/>
      </c>
      <c r="N3466" s="13"/>
    </row>
    <row r="3467" spans="1:14" hidden="1">
      <c r="A3467" s="23">
        <v>650</v>
      </c>
      <c r="B3467" s="366"/>
      <c r="C3467" s="367">
        <v>5301</v>
      </c>
      <c r="D3467" s="368" t="s">
        <v>307</v>
      </c>
      <c r="E3467" s="281">
        <f>F3467+G3467+H3467</f>
        <v>0</v>
      </c>
      <c r="F3467" s="152"/>
      <c r="G3467" s="153"/>
      <c r="H3467" s="1418"/>
      <c r="I3467" s="152"/>
      <c r="J3467" s="153"/>
      <c r="K3467" s="1418"/>
      <c r="L3467" s="281">
        <f>I3467+J3467+K3467</f>
        <v>0</v>
      </c>
      <c r="M3467" s="12" t="str">
        <f t="shared" si="834"/>
        <v/>
      </c>
      <c r="N3467" s="13"/>
    </row>
    <row r="3468" spans="1:14" hidden="1">
      <c r="A3468" s="22">
        <v>655</v>
      </c>
      <c r="B3468" s="366"/>
      <c r="C3468" s="371">
        <v>5309</v>
      </c>
      <c r="D3468" s="372" t="s">
        <v>624</v>
      </c>
      <c r="E3468" s="287">
        <f>F3468+G3468+H3468</f>
        <v>0</v>
      </c>
      <c r="F3468" s="173"/>
      <c r="G3468" s="174"/>
      <c r="H3468" s="1421"/>
      <c r="I3468" s="173"/>
      <c r="J3468" s="174"/>
      <c r="K3468" s="1421"/>
      <c r="L3468" s="287">
        <f>I3468+J3468+K3468</f>
        <v>0</v>
      </c>
      <c r="M3468" s="12" t="str">
        <f t="shared" si="834"/>
        <v/>
      </c>
      <c r="N3468" s="13"/>
    </row>
    <row r="3469" spans="1:14" hidden="1">
      <c r="A3469" s="22">
        <v>665</v>
      </c>
      <c r="B3469" s="365">
        <v>5400</v>
      </c>
      <c r="C3469" s="1854" t="s">
        <v>685</v>
      </c>
      <c r="D3469" s="1855"/>
      <c r="E3469" s="310">
        <f>F3469+G3469+H3469</f>
        <v>0</v>
      </c>
      <c r="F3469" s="1422"/>
      <c r="G3469" s="1423"/>
      <c r="H3469" s="1424"/>
      <c r="I3469" s="1422"/>
      <c r="J3469" s="1423"/>
      <c r="K3469" s="1424"/>
      <c r="L3469" s="310">
        <f>I3469+J3469+K3469</f>
        <v>0</v>
      </c>
      <c r="M3469" s="12" t="str">
        <f t="shared" si="834"/>
        <v/>
      </c>
      <c r="N3469" s="13"/>
    </row>
    <row r="3470" spans="1:14" hidden="1">
      <c r="A3470" s="22">
        <v>675</v>
      </c>
      <c r="B3470" s="272">
        <v>5500</v>
      </c>
      <c r="C3470" s="1856" t="s">
        <v>686</v>
      </c>
      <c r="D3470" s="1857"/>
      <c r="E3470" s="310">
        <f t="shared" ref="E3470:L3470" si="846">SUM(E3471:E3474)</f>
        <v>0</v>
      </c>
      <c r="F3470" s="274">
        <f t="shared" si="846"/>
        <v>0</v>
      </c>
      <c r="G3470" s="275">
        <f t="shared" si="846"/>
        <v>0</v>
      </c>
      <c r="H3470" s="276">
        <f>SUM(H3471:H3474)</f>
        <v>0</v>
      </c>
      <c r="I3470" s="274">
        <f t="shared" si="846"/>
        <v>0</v>
      </c>
      <c r="J3470" s="275">
        <f t="shared" si="846"/>
        <v>0</v>
      </c>
      <c r="K3470" s="276">
        <f t="shared" si="846"/>
        <v>0</v>
      </c>
      <c r="L3470" s="310">
        <f t="shared" si="846"/>
        <v>0</v>
      </c>
      <c r="M3470" s="12" t="str">
        <f t="shared" si="834"/>
        <v/>
      </c>
      <c r="N3470" s="13"/>
    </row>
    <row r="3471" spans="1:14" hidden="1">
      <c r="A3471" s="22">
        <v>685</v>
      </c>
      <c r="B3471" s="362"/>
      <c r="C3471" s="279">
        <v>5501</v>
      </c>
      <c r="D3471" s="311" t="s">
        <v>687</v>
      </c>
      <c r="E3471" s="281">
        <f>F3471+G3471+H3471</f>
        <v>0</v>
      </c>
      <c r="F3471" s="152"/>
      <c r="G3471" s="153"/>
      <c r="H3471" s="1418"/>
      <c r="I3471" s="152"/>
      <c r="J3471" s="153"/>
      <c r="K3471" s="1418"/>
      <c r="L3471" s="281">
        <f>I3471+J3471+K3471</f>
        <v>0</v>
      </c>
      <c r="M3471" s="12" t="str">
        <f t="shared" si="834"/>
        <v/>
      </c>
      <c r="N3471" s="13"/>
    </row>
    <row r="3472" spans="1:14" hidden="1">
      <c r="A3472" s="23">
        <v>690</v>
      </c>
      <c r="B3472" s="362"/>
      <c r="C3472" s="293">
        <v>5502</v>
      </c>
      <c r="D3472" s="294" t="s">
        <v>688</v>
      </c>
      <c r="E3472" s="295">
        <f>F3472+G3472+H3472</f>
        <v>0</v>
      </c>
      <c r="F3472" s="158"/>
      <c r="G3472" s="159"/>
      <c r="H3472" s="1420"/>
      <c r="I3472" s="158"/>
      <c r="J3472" s="159"/>
      <c r="K3472" s="1420"/>
      <c r="L3472" s="295">
        <f>I3472+J3472+K3472</f>
        <v>0</v>
      </c>
      <c r="M3472" s="12" t="str">
        <f t="shared" si="834"/>
        <v/>
      </c>
      <c r="N3472" s="13"/>
    </row>
    <row r="3473" spans="1:14" hidden="1">
      <c r="A3473" s="23">
        <v>695</v>
      </c>
      <c r="B3473" s="362"/>
      <c r="C3473" s="293">
        <v>5503</v>
      </c>
      <c r="D3473" s="363" t="s">
        <v>689</v>
      </c>
      <c r="E3473" s="295">
        <f>F3473+G3473+H3473</f>
        <v>0</v>
      </c>
      <c r="F3473" s="158"/>
      <c r="G3473" s="159"/>
      <c r="H3473" s="1420"/>
      <c r="I3473" s="158"/>
      <c r="J3473" s="159"/>
      <c r="K3473" s="1420"/>
      <c r="L3473" s="295">
        <f>I3473+J3473+K3473</f>
        <v>0</v>
      </c>
      <c r="M3473" s="12" t="str">
        <f t="shared" si="834"/>
        <v/>
      </c>
      <c r="N3473" s="13"/>
    </row>
    <row r="3474" spans="1:14" hidden="1">
      <c r="A3474" s="22">
        <v>700</v>
      </c>
      <c r="B3474" s="362"/>
      <c r="C3474" s="285">
        <v>5504</v>
      </c>
      <c r="D3474" s="339" t="s">
        <v>690</v>
      </c>
      <c r="E3474" s="287">
        <f>F3474+G3474+H3474</f>
        <v>0</v>
      </c>
      <c r="F3474" s="173"/>
      <c r="G3474" s="174"/>
      <c r="H3474" s="1421"/>
      <c r="I3474" s="173"/>
      <c r="J3474" s="174"/>
      <c r="K3474" s="1421"/>
      <c r="L3474" s="287">
        <f>I3474+J3474+K3474</f>
        <v>0</v>
      </c>
      <c r="M3474" s="12" t="str">
        <f t="shared" si="834"/>
        <v/>
      </c>
      <c r="N3474" s="13"/>
    </row>
    <row r="3475" spans="1:14" hidden="1">
      <c r="A3475" s="22">
        <v>710</v>
      </c>
      <c r="B3475" s="365">
        <v>5700</v>
      </c>
      <c r="C3475" s="1858" t="s">
        <v>914</v>
      </c>
      <c r="D3475" s="1859"/>
      <c r="E3475" s="310">
        <f>SUM(E3476:E3478)</f>
        <v>0</v>
      </c>
      <c r="F3475" s="1471">
        <v>0</v>
      </c>
      <c r="G3475" s="1471">
        <v>0</v>
      </c>
      <c r="H3475" s="1471">
        <v>0</v>
      </c>
      <c r="I3475" s="1471">
        <v>0</v>
      </c>
      <c r="J3475" s="1471">
        <v>0</v>
      </c>
      <c r="K3475" s="1471">
        <v>0</v>
      </c>
      <c r="L3475" s="310">
        <f>SUM(L3476:L3478)</f>
        <v>0</v>
      </c>
      <c r="M3475" s="12" t="str">
        <f t="shared" si="834"/>
        <v/>
      </c>
      <c r="N3475" s="13"/>
    </row>
    <row r="3476" spans="1:14" hidden="1">
      <c r="A3476" s="23">
        <v>715</v>
      </c>
      <c r="B3476" s="366"/>
      <c r="C3476" s="367">
        <v>5701</v>
      </c>
      <c r="D3476" s="368" t="s">
        <v>691</v>
      </c>
      <c r="E3476" s="281">
        <f>F3476+G3476+H3476</f>
        <v>0</v>
      </c>
      <c r="F3476" s="1472">
        <v>0</v>
      </c>
      <c r="G3476" s="1472">
        <v>0</v>
      </c>
      <c r="H3476" s="1473">
        <v>0</v>
      </c>
      <c r="I3476" s="1771">
        <v>0</v>
      </c>
      <c r="J3476" s="1472">
        <v>0</v>
      </c>
      <c r="K3476" s="1472">
        <v>0</v>
      </c>
      <c r="L3476" s="281">
        <f>I3476+J3476+K3476</f>
        <v>0</v>
      </c>
      <c r="M3476" s="12" t="str">
        <f t="shared" si="834"/>
        <v/>
      </c>
      <c r="N3476" s="13"/>
    </row>
    <row r="3477" spans="1:14" hidden="1">
      <c r="A3477" s="23">
        <v>720</v>
      </c>
      <c r="B3477" s="366"/>
      <c r="C3477" s="373">
        <v>5702</v>
      </c>
      <c r="D3477" s="374" t="s">
        <v>692</v>
      </c>
      <c r="E3477" s="314">
        <f>F3477+G3477+H3477</f>
        <v>0</v>
      </c>
      <c r="F3477" s="1472">
        <v>0</v>
      </c>
      <c r="G3477" s="1472">
        <v>0</v>
      </c>
      <c r="H3477" s="1473">
        <v>0</v>
      </c>
      <c r="I3477" s="1771">
        <v>0</v>
      </c>
      <c r="J3477" s="1472">
        <v>0</v>
      </c>
      <c r="K3477" s="1472">
        <v>0</v>
      </c>
      <c r="L3477" s="314">
        <f>I3477+J3477+K3477</f>
        <v>0</v>
      </c>
      <c r="M3477" s="12" t="str">
        <f t="shared" si="834"/>
        <v/>
      </c>
      <c r="N3477" s="13"/>
    </row>
    <row r="3478" spans="1:14" hidden="1">
      <c r="A3478" s="23">
        <v>725</v>
      </c>
      <c r="B3478" s="292"/>
      <c r="C3478" s="375">
        <v>4071</v>
      </c>
      <c r="D3478" s="376" t="s">
        <v>693</v>
      </c>
      <c r="E3478" s="377">
        <f>F3478+G3478+H3478</f>
        <v>0</v>
      </c>
      <c r="F3478" s="1472">
        <v>0</v>
      </c>
      <c r="G3478" s="1472">
        <v>0</v>
      </c>
      <c r="H3478" s="1473">
        <v>0</v>
      </c>
      <c r="I3478" s="1771">
        <v>0</v>
      </c>
      <c r="J3478" s="1472">
        <v>0</v>
      </c>
      <c r="K3478" s="1472">
        <v>0</v>
      </c>
      <c r="L3478" s="377">
        <f>I3478+J3478+K3478</f>
        <v>0</v>
      </c>
      <c r="M3478" s="12" t="str">
        <f t="shared" si="834"/>
        <v/>
      </c>
      <c r="N3478" s="13"/>
    </row>
    <row r="3479" spans="1:14" hidden="1">
      <c r="A3479" s="23">
        <v>730</v>
      </c>
      <c r="B3479" s="582"/>
      <c r="C3479" s="1860" t="s">
        <v>694</v>
      </c>
      <c r="D3479" s="1861"/>
      <c r="E3479" s="1438"/>
      <c r="F3479" s="1438"/>
      <c r="G3479" s="1438"/>
      <c r="H3479" s="1438"/>
      <c r="I3479" s="1438"/>
      <c r="J3479" s="1438"/>
      <c r="K3479" s="1438"/>
      <c r="L3479" s="1439"/>
      <c r="M3479" s="12" t="str">
        <f t="shared" si="834"/>
        <v/>
      </c>
      <c r="N3479" s="13"/>
    </row>
    <row r="3480" spans="1:14" hidden="1">
      <c r="A3480" s="23">
        <v>735</v>
      </c>
      <c r="B3480" s="381">
        <v>98</v>
      </c>
      <c r="C3480" s="1860" t="s">
        <v>694</v>
      </c>
      <c r="D3480" s="1861"/>
      <c r="E3480" s="382">
        <f>F3480+G3480+H3480</f>
        <v>0</v>
      </c>
      <c r="F3480" s="1429"/>
      <c r="G3480" s="1430"/>
      <c r="H3480" s="1431"/>
      <c r="I3480" s="1461">
        <v>0</v>
      </c>
      <c r="J3480" s="1462">
        <v>0</v>
      </c>
      <c r="K3480" s="1463">
        <v>0</v>
      </c>
      <c r="L3480" s="382">
        <f>I3480+J3480+K3480</f>
        <v>0</v>
      </c>
      <c r="M3480" s="12" t="str">
        <f t="shared" si="834"/>
        <v/>
      </c>
      <c r="N3480" s="13"/>
    </row>
    <row r="3481" spans="1:14" hidden="1">
      <c r="A3481" s="23">
        <v>740</v>
      </c>
      <c r="B3481" s="1433"/>
      <c r="C3481" s="1434"/>
      <c r="D3481" s="1435"/>
      <c r="E3481" s="269"/>
      <c r="F3481" s="269"/>
      <c r="G3481" s="269"/>
      <c r="H3481" s="269"/>
      <c r="I3481" s="269"/>
      <c r="J3481" s="269"/>
      <c r="K3481" s="269"/>
      <c r="L3481" s="270"/>
      <c r="M3481" s="12" t="str">
        <f t="shared" si="834"/>
        <v/>
      </c>
      <c r="N3481" s="13"/>
    </row>
    <row r="3482" spans="1:14" hidden="1">
      <c r="A3482" s="23">
        <v>745</v>
      </c>
      <c r="B3482" s="1436"/>
      <c r="C3482" s="111"/>
      <c r="D3482" s="1437"/>
      <c r="E3482" s="218"/>
      <c r="F3482" s="218"/>
      <c r="G3482" s="218"/>
      <c r="H3482" s="218"/>
      <c r="I3482" s="218"/>
      <c r="J3482" s="218"/>
      <c r="K3482" s="218"/>
      <c r="L3482" s="389"/>
      <c r="M3482" s="12" t="str">
        <f t="shared" si="834"/>
        <v/>
      </c>
      <c r="N3482" s="13"/>
    </row>
    <row r="3483" spans="1:14" hidden="1">
      <c r="A3483" s="22">
        <v>750</v>
      </c>
      <c r="B3483" s="1436"/>
      <c r="C3483" s="111"/>
      <c r="D3483" s="1437"/>
      <c r="E3483" s="218"/>
      <c r="F3483" s="218"/>
      <c r="G3483" s="218"/>
      <c r="H3483" s="218"/>
      <c r="I3483" s="218"/>
      <c r="J3483" s="218"/>
      <c r="K3483" s="218"/>
      <c r="L3483" s="389"/>
      <c r="M3483" s="12" t="str">
        <f t="shared" si="834"/>
        <v/>
      </c>
      <c r="N3483" s="13"/>
    </row>
    <row r="3484" spans="1:14" ht="16.5" hidden="1" thickBot="1">
      <c r="A3484" s="23">
        <v>755</v>
      </c>
      <c r="B3484" s="1464"/>
      <c r="C3484" s="393" t="s">
        <v>741</v>
      </c>
      <c r="D3484" s="1432">
        <f>+B3484</f>
        <v>0</v>
      </c>
      <c r="E3484" s="395">
        <f t="shared" ref="E3484:L3484" si="847">SUM(E3369,E3372,E3378,E3386,E3387,E3405,E3409,E3415,E3418,E3419,E3420,E3421,E3422,E3431,E3437,E3438,E3439,E3440,E3447,E3451,E3452,E3453,E3454,E3457,E3458,E3466,E3469,E3470,E3475)+E3480</f>
        <v>0</v>
      </c>
      <c r="F3484" s="396">
        <f t="shared" si="847"/>
        <v>0</v>
      </c>
      <c r="G3484" s="397">
        <f t="shared" si="847"/>
        <v>0</v>
      </c>
      <c r="H3484" s="398">
        <f t="shared" si="847"/>
        <v>0</v>
      </c>
      <c r="I3484" s="396">
        <f t="shared" si="847"/>
        <v>0</v>
      </c>
      <c r="J3484" s="397">
        <f t="shared" si="847"/>
        <v>0</v>
      </c>
      <c r="K3484" s="398">
        <f t="shared" si="847"/>
        <v>0</v>
      </c>
      <c r="L3484" s="395">
        <f t="shared" si="847"/>
        <v>0</v>
      </c>
      <c r="M3484" s="12" t="str">
        <f>(IF($E3484&lt;&gt;0,$M$2,IF($L3484&lt;&gt;0,$M$2,"")))</f>
        <v/>
      </c>
      <c r="N3484" s="73" t="str">
        <f>LEFT(C3366,1)</f>
        <v>5</v>
      </c>
    </row>
    <row r="3485" spans="1:14" hidden="1">
      <c r="A3485" s="23">
        <v>760</v>
      </c>
      <c r="B3485" s="79" t="s">
        <v>120</v>
      </c>
      <c r="C3485" s="1"/>
      <c r="L3485" s="6"/>
      <c r="M3485" s="7" t="str">
        <f>(IF($E3484&lt;&gt;0,$M$2,IF($L3484&lt;&gt;0,$M$2,"")))</f>
        <v/>
      </c>
    </row>
    <row r="3486" spans="1:14" hidden="1">
      <c r="A3486" s="22">
        <v>765</v>
      </c>
      <c r="B3486" s="1367"/>
      <c r="C3486" s="1367"/>
      <c r="D3486" s="1368"/>
      <c r="E3486" s="1367"/>
      <c r="F3486" s="1367"/>
      <c r="G3486" s="1367"/>
      <c r="H3486" s="1367"/>
      <c r="I3486" s="1367"/>
      <c r="J3486" s="1367"/>
      <c r="K3486" s="1367"/>
      <c r="L3486" s="1369"/>
      <c r="M3486" s="7" t="str">
        <f>(IF($E3484&lt;&gt;0,$M$2,IF($L3484&lt;&gt;0,$M$2,"")))</f>
        <v/>
      </c>
    </row>
    <row r="3487" spans="1:14" ht="18.75" hidden="1">
      <c r="A3487" s="22">
        <v>775</v>
      </c>
      <c r="B3487" s="65"/>
      <c r="C3487" s="65"/>
      <c r="D3487" s="65"/>
      <c r="E3487" s="65"/>
      <c r="F3487" s="65"/>
      <c r="G3487" s="65"/>
      <c r="H3487" s="65"/>
      <c r="I3487" s="65"/>
      <c r="J3487" s="65"/>
      <c r="K3487" s="65"/>
      <c r="L3487" s="77"/>
      <c r="M3487" s="74" t="str">
        <f>(IF(E3482&lt;&gt;0,$G$2,IF(L3482&lt;&gt;0,$G$2,"")))</f>
        <v/>
      </c>
      <c r="N3487" s="65"/>
    </row>
    <row r="3488" spans="1:14" hidden="1">
      <c r="A3488" s="23">
        <v>780</v>
      </c>
      <c r="B3488" s="6"/>
      <c r="C3488" s="6"/>
      <c r="D3488" s="521"/>
      <c r="E3488" s="38"/>
      <c r="F3488" s="38"/>
      <c r="G3488" s="38"/>
      <c r="H3488" s="38"/>
      <c r="I3488" s="38"/>
      <c r="J3488" s="38"/>
      <c r="K3488" s="38"/>
      <c r="L3488" s="38"/>
      <c r="M3488" s="7" t="str">
        <f>(IF($E3621&lt;&gt;0,$M$2,IF($L3621&lt;&gt;0,$M$2,"")))</f>
        <v/>
      </c>
    </row>
    <row r="3489" spans="1:13" hidden="1">
      <c r="A3489" s="23">
        <v>785</v>
      </c>
      <c r="B3489" s="6"/>
      <c r="C3489" s="1365"/>
      <c r="D3489" s="1366"/>
      <c r="E3489" s="38"/>
      <c r="F3489" s="38"/>
      <c r="G3489" s="38"/>
      <c r="H3489" s="38"/>
      <c r="I3489" s="38"/>
      <c r="J3489" s="38"/>
      <c r="K3489" s="38"/>
      <c r="L3489" s="38"/>
      <c r="M3489" s="7" t="str">
        <f>(IF($E3621&lt;&gt;0,$M$2,IF($L3621&lt;&gt;0,$M$2,"")))</f>
        <v/>
      </c>
    </row>
    <row r="3490" spans="1:13" hidden="1">
      <c r="A3490" s="23">
        <v>790</v>
      </c>
      <c r="B3490" s="1870" t="str">
        <f>$B$7</f>
        <v>ОТЧЕТНИ ДАННИ ПО ЕБК ЗА ИЗПЪЛНЕНИЕТО НА БЮДЖЕТА</v>
      </c>
      <c r="C3490" s="1871"/>
      <c r="D3490" s="1871"/>
      <c r="E3490" s="242"/>
      <c r="F3490" s="242"/>
      <c r="G3490" s="237"/>
      <c r="H3490" s="237"/>
      <c r="I3490" s="237"/>
      <c r="J3490" s="237"/>
      <c r="K3490" s="237"/>
      <c r="L3490" s="237"/>
      <c r="M3490" s="7" t="str">
        <f>(IF($E3621&lt;&gt;0,$M$2,IF($L3621&lt;&gt;0,$M$2,"")))</f>
        <v/>
      </c>
    </row>
    <row r="3491" spans="1:13" hidden="1">
      <c r="A3491" s="23">
        <v>795</v>
      </c>
      <c r="B3491" s="228"/>
      <c r="C3491" s="391"/>
      <c r="D3491" s="400"/>
      <c r="E3491" s="406" t="s">
        <v>464</v>
      </c>
      <c r="F3491" s="406" t="s">
        <v>835</v>
      </c>
      <c r="G3491" s="237"/>
      <c r="H3491" s="1362" t="s">
        <v>1251</v>
      </c>
      <c r="I3491" s="1363"/>
      <c r="J3491" s="1364"/>
      <c r="K3491" s="237"/>
      <c r="L3491" s="237"/>
      <c r="M3491" s="7" t="str">
        <f>(IF($E3621&lt;&gt;0,$M$2,IF($L3621&lt;&gt;0,$M$2,"")))</f>
        <v/>
      </c>
    </row>
    <row r="3492" spans="1:13" ht="18.75" hidden="1">
      <c r="A3492" s="22">
        <v>805</v>
      </c>
      <c r="B3492" s="1872" t="str">
        <f>$B$9</f>
        <v>ДГ ЩАСТЛИВО ДЕТСТВО</v>
      </c>
      <c r="C3492" s="1873"/>
      <c r="D3492" s="1874"/>
      <c r="E3492" s="115">
        <f>$E$9</f>
        <v>43831</v>
      </c>
      <c r="F3492" s="226" t="str">
        <f>$F$9</f>
        <v>30.06.2020</v>
      </c>
      <c r="G3492" s="237"/>
      <c r="H3492" s="237"/>
      <c r="I3492" s="237"/>
      <c r="J3492" s="237"/>
      <c r="K3492" s="237"/>
      <c r="L3492" s="237"/>
      <c r="M3492" s="7" t="str">
        <f>(IF($E3621&lt;&gt;0,$M$2,IF($L3621&lt;&gt;0,$M$2,"")))</f>
        <v/>
      </c>
    </row>
    <row r="3493" spans="1:13" hidden="1">
      <c r="A3493" s="23">
        <v>810</v>
      </c>
      <c r="B3493" s="227" t="str">
        <f>$B$10</f>
        <v>(наименование на разпоредителя с бюджет)</v>
      </c>
      <c r="C3493" s="228"/>
      <c r="D3493" s="229"/>
      <c r="E3493" s="237"/>
      <c r="F3493" s="237"/>
      <c r="G3493" s="237"/>
      <c r="H3493" s="237"/>
      <c r="I3493" s="237"/>
      <c r="J3493" s="237"/>
      <c r="K3493" s="237"/>
      <c r="L3493" s="237"/>
      <c r="M3493" s="7" t="str">
        <f>(IF($E3621&lt;&gt;0,$M$2,IF($L3621&lt;&gt;0,$M$2,"")))</f>
        <v/>
      </c>
    </row>
    <row r="3494" spans="1:13" hidden="1">
      <c r="A3494" s="23">
        <v>815</v>
      </c>
      <c r="B3494" s="227"/>
      <c r="C3494" s="228"/>
      <c r="D3494" s="229"/>
      <c r="E3494" s="237"/>
      <c r="F3494" s="237"/>
      <c r="G3494" s="237"/>
      <c r="H3494" s="237"/>
      <c r="I3494" s="237"/>
      <c r="J3494" s="237"/>
      <c r="K3494" s="237"/>
      <c r="L3494" s="237"/>
      <c r="M3494" s="7" t="str">
        <f>(IF($E3621&lt;&gt;0,$M$2,IF($L3621&lt;&gt;0,$M$2,"")))</f>
        <v/>
      </c>
    </row>
    <row r="3495" spans="1:13" ht="19.5" hidden="1">
      <c r="A3495" s="28">
        <v>525</v>
      </c>
      <c r="B3495" s="1875" t="str">
        <f>$B$12</f>
        <v>Раковски</v>
      </c>
      <c r="C3495" s="1876"/>
      <c r="D3495" s="1877"/>
      <c r="E3495" s="410" t="s">
        <v>890</v>
      </c>
      <c r="F3495" s="1360" t="str">
        <f>$F$12</f>
        <v>6611</v>
      </c>
      <c r="G3495" s="237"/>
      <c r="H3495" s="237"/>
      <c r="I3495" s="237"/>
      <c r="J3495" s="237"/>
      <c r="K3495" s="237"/>
      <c r="L3495" s="237"/>
      <c r="M3495" s="7" t="str">
        <f>(IF($E3621&lt;&gt;0,$M$2,IF($L3621&lt;&gt;0,$M$2,"")))</f>
        <v/>
      </c>
    </row>
    <row r="3496" spans="1:13" hidden="1">
      <c r="A3496" s="22">
        <v>820</v>
      </c>
      <c r="B3496" s="233" t="str">
        <f>$B$13</f>
        <v>(наименование на първостепенния разпоредител с бюджет)</v>
      </c>
      <c r="C3496" s="228"/>
      <c r="D3496" s="229"/>
      <c r="E3496" s="1361"/>
      <c r="F3496" s="242"/>
      <c r="G3496" s="237"/>
      <c r="H3496" s="237"/>
      <c r="I3496" s="237"/>
      <c r="J3496" s="237"/>
      <c r="K3496" s="237"/>
      <c r="L3496" s="237"/>
      <c r="M3496" s="7" t="str">
        <f>(IF($E3621&lt;&gt;0,$M$2,IF($L3621&lt;&gt;0,$M$2,"")))</f>
        <v/>
      </c>
    </row>
    <row r="3497" spans="1:13" ht="19.5" hidden="1">
      <c r="A3497" s="23">
        <v>821</v>
      </c>
      <c r="B3497" s="236"/>
      <c r="C3497" s="237"/>
      <c r="D3497" s="124" t="s">
        <v>891</v>
      </c>
      <c r="E3497" s="238">
        <f>$E$15</f>
        <v>0</v>
      </c>
      <c r="F3497" s="414" t="str">
        <f>$F$15</f>
        <v>БЮДЖЕТ</v>
      </c>
      <c r="G3497" s="218"/>
      <c r="H3497" s="218"/>
      <c r="I3497" s="218"/>
      <c r="J3497" s="218"/>
      <c r="K3497" s="218"/>
      <c r="L3497" s="218"/>
      <c r="M3497" s="7" t="str">
        <f>(IF($E3621&lt;&gt;0,$M$2,IF($L3621&lt;&gt;0,$M$2,"")))</f>
        <v/>
      </c>
    </row>
    <row r="3498" spans="1:13" hidden="1">
      <c r="A3498" s="23">
        <v>822</v>
      </c>
      <c r="B3498" s="228"/>
      <c r="C3498" s="391"/>
      <c r="D3498" s="400"/>
      <c r="E3498" s="237"/>
      <c r="F3498" s="409"/>
      <c r="G3498" s="409"/>
      <c r="H3498" s="409"/>
      <c r="I3498" s="409"/>
      <c r="J3498" s="409"/>
      <c r="K3498" s="409"/>
      <c r="L3498" s="1377" t="s">
        <v>465</v>
      </c>
      <c r="M3498" s="7" t="str">
        <f>(IF($E3621&lt;&gt;0,$M$2,IF($L3621&lt;&gt;0,$M$2,"")))</f>
        <v/>
      </c>
    </row>
    <row r="3499" spans="1:13" ht="24.95" hidden="1" customHeight="1">
      <c r="A3499" s="23">
        <v>823</v>
      </c>
      <c r="B3499" s="247"/>
      <c r="C3499" s="248"/>
      <c r="D3499" s="249" t="s">
        <v>712</v>
      </c>
      <c r="E3499" s="1878" t="s">
        <v>2108</v>
      </c>
      <c r="F3499" s="1879"/>
      <c r="G3499" s="1879"/>
      <c r="H3499" s="1880"/>
      <c r="I3499" s="1881" t="s">
        <v>2109</v>
      </c>
      <c r="J3499" s="1882"/>
      <c r="K3499" s="1882"/>
      <c r="L3499" s="1883"/>
      <c r="M3499" s="7" t="str">
        <f>(IF($E3621&lt;&gt;0,$M$2,IF($L3621&lt;&gt;0,$M$2,"")))</f>
        <v/>
      </c>
    </row>
    <row r="3500" spans="1:13" ht="54.95" hidden="1" customHeight="1" thickBot="1">
      <c r="A3500" s="23">
        <v>825</v>
      </c>
      <c r="B3500" s="250" t="s">
        <v>62</v>
      </c>
      <c r="C3500" s="251" t="s">
        <v>466</v>
      </c>
      <c r="D3500" s="252" t="s">
        <v>713</v>
      </c>
      <c r="E3500" s="1403" t="str">
        <f>$E$20</f>
        <v>Уточнен план                Общо</v>
      </c>
      <c r="F3500" s="1407" t="str">
        <f>$F$20</f>
        <v>държавни дейности</v>
      </c>
      <c r="G3500" s="1408" t="str">
        <f>$G$20</f>
        <v>местни дейности</v>
      </c>
      <c r="H3500" s="1409" t="str">
        <f>$H$20</f>
        <v>дофинансиране</v>
      </c>
      <c r="I3500" s="253" t="str">
        <f>$I$20</f>
        <v>държавни дейности -ОТЧЕТ</v>
      </c>
      <c r="J3500" s="254" t="str">
        <f>$J$20</f>
        <v>местни дейности - ОТЧЕТ</v>
      </c>
      <c r="K3500" s="255" t="str">
        <f>$K$20</f>
        <v>дофинансиране - ОТЧЕТ</v>
      </c>
      <c r="L3500" s="1735" t="str">
        <f>$L$20</f>
        <v>ОТЧЕТ                                    ОБЩО</v>
      </c>
      <c r="M3500" s="7" t="str">
        <f>(IF($E3621&lt;&gt;0,$M$2,IF($L3621&lt;&gt;0,$M$2,"")))</f>
        <v/>
      </c>
    </row>
    <row r="3501" spans="1:13" ht="18.75" hidden="1">
      <c r="A3501" s="23"/>
      <c r="B3501" s="258"/>
      <c r="C3501" s="259"/>
      <c r="D3501" s="260" t="s">
        <v>743</v>
      </c>
      <c r="E3501" s="1455" t="str">
        <f>$E$21</f>
        <v>(1)</v>
      </c>
      <c r="F3501" s="143" t="str">
        <f>$F$21</f>
        <v>(2)</v>
      </c>
      <c r="G3501" s="144" t="str">
        <f>$G$21</f>
        <v>(3)</v>
      </c>
      <c r="H3501" s="145" t="str">
        <f>$H$21</f>
        <v>(4)</v>
      </c>
      <c r="I3501" s="261" t="str">
        <f>$I$21</f>
        <v>(5)</v>
      </c>
      <c r="J3501" s="262" t="str">
        <f>$J$21</f>
        <v>(6)</v>
      </c>
      <c r="K3501" s="263" t="str">
        <f>$K$21</f>
        <v>(7)</v>
      </c>
      <c r="L3501" s="264" t="str">
        <f>$L$21</f>
        <v>(8)</v>
      </c>
      <c r="M3501" s="7" t="str">
        <f>(IF($E3621&lt;&gt;0,$M$2,IF($L3621&lt;&gt;0,$M$2,"")))</f>
        <v/>
      </c>
    </row>
    <row r="3502" spans="1:13" hidden="1">
      <c r="A3502" s="23"/>
      <c r="B3502" s="1451"/>
      <c r="C3502" s="1598" t="e">
        <f>VLOOKUP(D3502,OP_LIST2,2,FALSE)</f>
        <v>#N/A</v>
      </c>
      <c r="D3502" s="1458"/>
      <c r="E3502" s="389"/>
      <c r="F3502" s="1441"/>
      <c r="G3502" s="1442"/>
      <c r="H3502" s="1443"/>
      <c r="I3502" s="1441"/>
      <c r="J3502" s="1442"/>
      <c r="K3502" s="1443"/>
      <c r="L3502" s="1440"/>
      <c r="M3502" s="7" t="str">
        <f>(IF($E3621&lt;&gt;0,$M$2,IF($L3621&lt;&gt;0,$M$2,"")))</f>
        <v/>
      </c>
    </row>
    <row r="3503" spans="1:13" hidden="1">
      <c r="A3503" s="23"/>
      <c r="B3503" s="1454"/>
      <c r="C3503" s="1459">
        <f>VLOOKUP(D3504,EBK_DEIN2,2,FALSE)</f>
        <v>5532</v>
      </c>
      <c r="D3503" s="1458" t="s">
        <v>792</v>
      </c>
      <c r="E3503" s="389"/>
      <c r="F3503" s="1444"/>
      <c r="G3503" s="1445"/>
      <c r="H3503" s="1446"/>
      <c r="I3503" s="1444"/>
      <c r="J3503" s="1445"/>
      <c r="K3503" s="1446"/>
      <c r="L3503" s="1440"/>
      <c r="M3503" s="7" t="str">
        <f>(IF($E3621&lt;&gt;0,$M$2,IF($L3621&lt;&gt;0,$M$2,"")))</f>
        <v/>
      </c>
    </row>
    <row r="3504" spans="1:13" hidden="1">
      <c r="A3504" s="23"/>
      <c r="B3504" s="1450"/>
      <c r="C3504" s="1587">
        <f>+C3503</f>
        <v>5532</v>
      </c>
      <c r="D3504" s="1452" t="s">
        <v>564</v>
      </c>
      <c r="E3504" s="389"/>
      <c r="F3504" s="1444"/>
      <c r="G3504" s="1445"/>
      <c r="H3504" s="1446"/>
      <c r="I3504" s="1444"/>
      <c r="J3504" s="1445"/>
      <c r="K3504" s="1446"/>
      <c r="L3504" s="1440"/>
      <c r="M3504" s="7" t="str">
        <f>(IF($E3621&lt;&gt;0,$M$2,IF($L3621&lt;&gt;0,$M$2,"")))</f>
        <v/>
      </c>
    </row>
    <row r="3505" spans="1:14" hidden="1">
      <c r="A3505" s="23"/>
      <c r="B3505" s="1456"/>
      <c r="C3505" s="1453"/>
      <c r="D3505" s="1457" t="s">
        <v>714</v>
      </c>
      <c r="E3505" s="389"/>
      <c r="F3505" s="1447"/>
      <c r="G3505" s="1448"/>
      <c r="H3505" s="1449"/>
      <c r="I3505" s="1447"/>
      <c r="J3505" s="1448"/>
      <c r="K3505" s="1449"/>
      <c r="L3505" s="1440"/>
      <c r="M3505" s="7" t="str">
        <f>(IF($E3621&lt;&gt;0,$M$2,IF($L3621&lt;&gt;0,$M$2,"")))</f>
        <v/>
      </c>
    </row>
    <row r="3506" spans="1:14" hidden="1">
      <c r="A3506" s="23"/>
      <c r="B3506" s="272">
        <v>100</v>
      </c>
      <c r="C3506" s="1884" t="s">
        <v>744</v>
      </c>
      <c r="D3506" s="1885"/>
      <c r="E3506" s="273">
        <f t="shared" ref="E3506:L3506" si="848">SUM(E3507:E3508)</f>
        <v>0</v>
      </c>
      <c r="F3506" s="274">
        <f t="shared" si="848"/>
        <v>0</v>
      </c>
      <c r="G3506" s="275">
        <f t="shared" si="848"/>
        <v>0</v>
      </c>
      <c r="H3506" s="276">
        <f>SUM(H3507:H3508)</f>
        <v>0</v>
      </c>
      <c r="I3506" s="274">
        <f t="shared" si="848"/>
        <v>0</v>
      </c>
      <c r="J3506" s="275">
        <f t="shared" si="848"/>
        <v>0</v>
      </c>
      <c r="K3506" s="276">
        <f t="shared" si="848"/>
        <v>0</v>
      </c>
      <c r="L3506" s="273">
        <f t="shared" si="848"/>
        <v>0</v>
      </c>
      <c r="M3506" s="12" t="str">
        <f>(IF($E3506&lt;&gt;0,$M$2,IF($L3506&lt;&gt;0,$M$2,"")))</f>
        <v/>
      </c>
      <c r="N3506" s="13"/>
    </row>
    <row r="3507" spans="1:14" hidden="1">
      <c r="A3507" s="23"/>
      <c r="B3507" s="278"/>
      <c r="C3507" s="279">
        <v>101</v>
      </c>
      <c r="D3507" s="280" t="s">
        <v>745</v>
      </c>
      <c r="E3507" s="281">
        <f>F3507+G3507+H3507</f>
        <v>0</v>
      </c>
      <c r="F3507" s="152"/>
      <c r="G3507" s="153"/>
      <c r="H3507" s="1418"/>
      <c r="I3507" s="152"/>
      <c r="J3507" s="153"/>
      <c r="K3507" s="1418"/>
      <c r="L3507" s="281">
        <f>I3507+J3507+K3507</f>
        <v>0</v>
      </c>
      <c r="M3507" s="12" t="str">
        <f t="shared" ref="M3507:M3573" si="849">(IF($E3507&lt;&gt;0,$M$2,IF($L3507&lt;&gt;0,$M$2,"")))</f>
        <v/>
      </c>
      <c r="N3507" s="13"/>
    </row>
    <row r="3508" spans="1:14" hidden="1">
      <c r="A3508" s="10"/>
      <c r="B3508" s="278"/>
      <c r="C3508" s="285">
        <v>102</v>
      </c>
      <c r="D3508" s="286" t="s">
        <v>746</v>
      </c>
      <c r="E3508" s="287">
        <f>F3508+G3508+H3508</f>
        <v>0</v>
      </c>
      <c r="F3508" s="173"/>
      <c r="G3508" s="174"/>
      <c r="H3508" s="1421"/>
      <c r="I3508" s="173"/>
      <c r="J3508" s="174"/>
      <c r="K3508" s="1421"/>
      <c r="L3508" s="287">
        <f>I3508+J3508+K3508</f>
        <v>0</v>
      </c>
      <c r="M3508" s="12" t="str">
        <f t="shared" si="849"/>
        <v/>
      </c>
      <c r="N3508" s="13"/>
    </row>
    <row r="3509" spans="1:14" hidden="1">
      <c r="A3509" s="10"/>
      <c r="B3509" s="272">
        <v>200</v>
      </c>
      <c r="C3509" s="1864" t="s">
        <v>747</v>
      </c>
      <c r="D3509" s="1865"/>
      <c r="E3509" s="273">
        <f t="shared" ref="E3509:L3509" si="850">SUM(E3510:E3514)</f>
        <v>0</v>
      </c>
      <c r="F3509" s="274">
        <f t="shared" si="850"/>
        <v>0</v>
      </c>
      <c r="G3509" s="275">
        <f t="shared" si="850"/>
        <v>0</v>
      </c>
      <c r="H3509" s="276">
        <f>SUM(H3510:H3514)</f>
        <v>0</v>
      </c>
      <c r="I3509" s="274">
        <f t="shared" si="850"/>
        <v>0</v>
      </c>
      <c r="J3509" s="275">
        <f t="shared" si="850"/>
        <v>0</v>
      </c>
      <c r="K3509" s="276">
        <f t="shared" si="850"/>
        <v>0</v>
      </c>
      <c r="L3509" s="273">
        <f t="shared" si="850"/>
        <v>0</v>
      </c>
      <c r="M3509" s="12" t="str">
        <f t="shared" si="849"/>
        <v/>
      </c>
      <c r="N3509" s="13"/>
    </row>
    <row r="3510" spans="1:14" hidden="1">
      <c r="A3510" s="10"/>
      <c r="B3510" s="291"/>
      <c r="C3510" s="279">
        <v>201</v>
      </c>
      <c r="D3510" s="280" t="s">
        <v>748</v>
      </c>
      <c r="E3510" s="281">
        <f>F3510+G3510+H3510</f>
        <v>0</v>
      </c>
      <c r="F3510" s="152"/>
      <c r="G3510" s="153"/>
      <c r="H3510" s="1418"/>
      <c r="I3510" s="152"/>
      <c r="J3510" s="153"/>
      <c r="K3510" s="1418"/>
      <c r="L3510" s="281">
        <f>I3510+J3510+K3510</f>
        <v>0</v>
      </c>
      <c r="M3510" s="12" t="str">
        <f t="shared" si="849"/>
        <v/>
      </c>
      <c r="N3510" s="13"/>
    </row>
    <row r="3511" spans="1:14" hidden="1">
      <c r="A3511" s="10"/>
      <c r="B3511" s="292"/>
      <c r="C3511" s="293">
        <v>202</v>
      </c>
      <c r="D3511" s="294" t="s">
        <v>749</v>
      </c>
      <c r="E3511" s="295">
        <f>F3511+G3511+H3511</f>
        <v>0</v>
      </c>
      <c r="F3511" s="158"/>
      <c r="G3511" s="159"/>
      <c r="H3511" s="1420"/>
      <c r="I3511" s="158"/>
      <c r="J3511" s="159"/>
      <c r="K3511" s="1420"/>
      <c r="L3511" s="295">
        <f>I3511+J3511+K3511</f>
        <v>0</v>
      </c>
      <c r="M3511" s="12" t="str">
        <f t="shared" si="849"/>
        <v/>
      </c>
      <c r="N3511" s="13"/>
    </row>
    <row r="3512" spans="1:14" ht="31.5" hidden="1">
      <c r="A3512" s="10"/>
      <c r="B3512" s="299"/>
      <c r="C3512" s="293">
        <v>205</v>
      </c>
      <c r="D3512" s="294" t="s">
        <v>595</v>
      </c>
      <c r="E3512" s="295">
        <f>F3512+G3512+H3512</f>
        <v>0</v>
      </c>
      <c r="F3512" s="158"/>
      <c r="G3512" s="159"/>
      <c r="H3512" s="1420"/>
      <c r="I3512" s="158"/>
      <c r="J3512" s="159"/>
      <c r="K3512" s="1420"/>
      <c r="L3512" s="295">
        <f>I3512+J3512+K3512</f>
        <v>0</v>
      </c>
      <c r="M3512" s="12" t="str">
        <f t="shared" si="849"/>
        <v/>
      </c>
      <c r="N3512" s="13"/>
    </row>
    <row r="3513" spans="1:14" hidden="1">
      <c r="A3513" s="10"/>
      <c r="B3513" s="299"/>
      <c r="C3513" s="293">
        <v>208</v>
      </c>
      <c r="D3513" s="300" t="s">
        <v>596</v>
      </c>
      <c r="E3513" s="295">
        <f>F3513+G3513+H3513</f>
        <v>0</v>
      </c>
      <c r="F3513" s="158"/>
      <c r="G3513" s="159"/>
      <c r="H3513" s="1420"/>
      <c r="I3513" s="158"/>
      <c r="J3513" s="159"/>
      <c r="K3513" s="1420"/>
      <c r="L3513" s="295">
        <f>I3513+J3513+K3513</f>
        <v>0</v>
      </c>
      <c r="M3513" s="12" t="str">
        <f t="shared" si="849"/>
        <v/>
      </c>
      <c r="N3513" s="13"/>
    </row>
    <row r="3514" spans="1:14" hidden="1">
      <c r="A3514" s="10"/>
      <c r="B3514" s="291"/>
      <c r="C3514" s="285">
        <v>209</v>
      </c>
      <c r="D3514" s="301" t="s">
        <v>597</v>
      </c>
      <c r="E3514" s="287">
        <f>F3514+G3514+H3514</f>
        <v>0</v>
      </c>
      <c r="F3514" s="173"/>
      <c r="G3514" s="174"/>
      <c r="H3514" s="1421"/>
      <c r="I3514" s="173"/>
      <c r="J3514" s="174"/>
      <c r="K3514" s="1421"/>
      <c r="L3514" s="287">
        <f>I3514+J3514+K3514</f>
        <v>0</v>
      </c>
      <c r="M3514" s="12" t="str">
        <f t="shared" si="849"/>
        <v/>
      </c>
      <c r="N3514" s="13"/>
    </row>
    <row r="3515" spans="1:14" hidden="1">
      <c r="A3515" s="10"/>
      <c r="B3515" s="272">
        <v>500</v>
      </c>
      <c r="C3515" s="1866" t="s">
        <v>193</v>
      </c>
      <c r="D3515" s="1867"/>
      <c r="E3515" s="273">
        <f t="shared" ref="E3515:L3515" si="851">SUM(E3516:E3522)</f>
        <v>0</v>
      </c>
      <c r="F3515" s="274">
        <f t="shared" si="851"/>
        <v>0</v>
      </c>
      <c r="G3515" s="275">
        <f t="shared" si="851"/>
        <v>0</v>
      </c>
      <c r="H3515" s="276">
        <f>SUM(H3516:H3522)</f>
        <v>0</v>
      </c>
      <c r="I3515" s="274">
        <f t="shared" si="851"/>
        <v>0</v>
      </c>
      <c r="J3515" s="275">
        <f t="shared" si="851"/>
        <v>0</v>
      </c>
      <c r="K3515" s="276">
        <f t="shared" si="851"/>
        <v>0</v>
      </c>
      <c r="L3515" s="273">
        <f t="shared" si="851"/>
        <v>0</v>
      </c>
      <c r="M3515" s="12" t="str">
        <f t="shared" si="849"/>
        <v/>
      </c>
      <c r="N3515" s="13"/>
    </row>
    <row r="3516" spans="1:14" ht="18" hidden="1" customHeight="1">
      <c r="A3516" s="10"/>
      <c r="B3516" s="291"/>
      <c r="C3516" s="302">
        <v>551</v>
      </c>
      <c r="D3516" s="303" t="s">
        <v>194</v>
      </c>
      <c r="E3516" s="281">
        <f t="shared" ref="E3516:E3523" si="852">F3516+G3516+H3516</f>
        <v>0</v>
      </c>
      <c r="F3516" s="152"/>
      <c r="G3516" s="153"/>
      <c r="H3516" s="1418"/>
      <c r="I3516" s="152"/>
      <c r="J3516" s="153"/>
      <c r="K3516" s="1418"/>
      <c r="L3516" s="281">
        <f t="shared" ref="L3516:L3523" si="853">I3516+J3516+K3516</f>
        <v>0</v>
      </c>
      <c r="M3516" s="12" t="str">
        <f t="shared" si="849"/>
        <v/>
      </c>
      <c r="N3516" s="13"/>
    </row>
    <row r="3517" spans="1:14" hidden="1">
      <c r="A3517" s="10"/>
      <c r="B3517" s="291"/>
      <c r="C3517" s="304">
        <v>552</v>
      </c>
      <c r="D3517" s="305" t="s">
        <v>909</v>
      </c>
      <c r="E3517" s="295">
        <f t="shared" si="852"/>
        <v>0</v>
      </c>
      <c r="F3517" s="158"/>
      <c r="G3517" s="159"/>
      <c r="H3517" s="1420"/>
      <c r="I3517" s="158"/>
      <c r="J3517" s="159"/>
      <c r="K3517" s="1420"/>
      <c r="L3517" s="295">
        <f t="shared" si="853"/>
        <v>0</v>
      </c>
      <c r="M3517" s="12" t="str">
        <f t="shared" si="849"/>
        <v/>
      </c>
      <c r="N3517" s="13"/>
    </row>
    <row r="3518" spans="1:14" hidden="1">
      <c r="A3518" s="10"/>
      <c r="B3518" s="306"/>
      <c r="C3518" s="304">
        <v>558</v>
      </c>
      <c r="D3518" s="307" t="s">
        <v>871</v>
      </c>
      <c r="E3518" s="295">
        <f>F3518+G3518+H3518</f>
        <v>0</v>
      </c>
      <c r="F3518" s="488">
        <v>0</v>
      </c>
      <c r="G3518" s="489">
        <v>0</v>
      </c>
      <c r="H3518" s="160">
        <v>0</v>
      </c>
      <c r="I3518" s="488">
        <v>0</v>
      </c>
      <c r="J3518" s="489">
        <v>0</v>
      </c>
      <c r="K3518" s="160">
        <v>0</v>
      </c>
      <c r="L3518" s="295">
        <f>I3518+J3518+K3518</f>
        <v>0</v>
      </c>
      <c r="M3518" s="12" t="str">
        <f t="shared" si="849"/>
        <v/>
      </c>
      <c r="N3518" s="13"/>
    </row>
    <row r="3519" spans="1:14" hidden="1">
      <c r="A3519" s="10"/>
      <c r="B3519" s="306"/>
      <c r="C3519" s="304">
        <v>560</v>
      </c>
      <c r="D3519" s="307" t="s">
        <v>195</v>
      </c>
      <c r="E3519" s="295">
        <f t="shared" si="852"/>
        <v>0</v>
      </c>
      <c r="F3519" s="158"/>
      <c r="G3519" s="159"/>
      <c r="H3519" s="1420"/>
      <c r="I3519" s="158"/>
      <c r="J3519" s="159"/>
      <c r="K3519" s="1420"/>
      <c r="L3519" s="295">
        <f t="shared" si="853"/>
        <v>0</v>
      </c>
      <c r="M3519" s="12" t="str">
        <f t="shared" si="849"/>
        <v/>
      </c>
      <c r="N3519" s="13"/>
    </row>
    <row r="3520" spans="1:14" hidden="1">
      <c r="A3520" s="10"/>
      <c r="B3520" s="306"/>
      <c r="C3520" s="304">
        <v>580</v>
      </c>
      <c r="D3520" s="305" t="s">
        <v>196</v>
      </c>
      <c r="E3520" s="295">
        <f t="shared" si="852"/>
        <v>0</v>
      </c>
      <c r="F3520" s="158"/>
      <c r="G3520" s="159"/>
      <c r="H3520" s="1420"/>
      <c r="I3520" s="158"/>
      <c r="J3520" s="159"/>
      <c r="K3520" s="1420"/>
      <c r="L3520" s="295">
        <f t="shared" si="853"/>
        <v>0</v>
      </c>
      <c r="M3520" s="12" t="str">
        <f t="shared" si="849"/>
        <v/>
      </c>
      <c r="N3520" s="13"/>
    </row>
    <row r="3521" spans="1:14" hidden="1">
      <c r="A3521" s="10"/>
      <c r="B3521" s="291"/>
      <c r="C3521" s="304">
        <v>588</v>
      </c>
      <c r="D3521" s="305" t="s">
        <v>873</v>
      </c>
      <c r="E3521" s="295">
        <f>F3521+G3521+H3521</f>
        <v>0</v>
      </c>
      <c r="F3521" s="488">
        <v>0</v>
      </c>
      <c r="G3521" s="489">
        <v>0</v>
      </c>
      <c r="H3521" s="160">
        <v>0</v>
      </c>
      <c r="I3521" s="488">
        <v>0</v>
      </c>
      <c r="J3521" s="489">
        <v>0</v>
      </c>
      <c r="K3521" s="160">
        <v>0</v>
      </c>
      <c r="L3521" s="295">
        <f>I3521+J3521+K3521</f>
        <v>0</v>
      </c>
      <c r="M3521" s="12" t="str">
        <f t="shared" si="849"/>
        <v/>
      </c>
      <c r="N3521" s="13"/>
    </row>
    <row r="3522" spans="1:14" ht="31.5" hidden="1">
      <c r="A3522" s="10"/>
      <c r="B3522" s="291"/>
      <c r="C3522" s="308">
        <v>590</v>
      </c>
      <c r="D3522" s="309" t="s">
        <v>197</v>
      </c>
      <c r="E3522" s="287">
        <f t="shared" si="852"/>
        <v>0</v>
      </c>
      <c r="F3522" s="173"/>
      <c r="G3522" s="174"/>
      <c r="H3522" s="1421"/>
      <c r="I3522" s="173"/>
      <c r="J3522" s="174"/>
      <c r="K3522" s="1421"/>
      <c r="L3522" s="287">
        <f t="shared" si="853"/>
        <v>0</v>
      </c>
      <c r="M3522" s="12" t="str">
        <f t="shared" si="849"/>
        <v/>
      </c>
      <c r="N3522" s="13"/>
    </row>
    <row r="3523" spans="1:14" hidden="1">
      <c r="A3523" s="22">
        <v>5</v>
      </c>
      <c r="B3523" s="272">
        <v>800</v>
      </c>
      <c r="C3523" s="1868" t="s">
        <v>198</v>
      </c>
      <c r="D3523" s="1869"/>
      <c r="E3523" s="310">
        <f t="shared" si="852"/>
        <v>0</v>
      </c>
      <c r="F3523" s="1422"/>
      <c r="G3523" s="1423"/>
      <c r="H3523" s="1424"/>
      <c r="I3523" s="1422"/>
      <c r="J3523" s="1423"/>
      <c r="K3523" s="1424"/>
      <c r="L3523" s="310">
        <f t="shared" si="853"/>
        <v>0</v>
      </c>
      <c r="M3523" s="12" t="str">
        <f t="shared" si="849"/>
        <v/>
      </c>
      <c r="N3523" s="13"/>
    </row>
    <row r="3524" spans="1:14" hidden="1">
      <c r="A3524" s="23">
        <v>10</v>
      </c>
      <c r="B3524" s="272">
        <v>1000</v>
      </c>
      <c r="C3524" s="1864" t="s">
        <v>199</v>
      </c>
      <c r="D3524" s="1865"/>
      <c r="E3524" s="310">
        <f t="shared" ref="E3524:L3524" si="854">SUM(E3525:E3541)</f>
        <v>0</v>
      </c>
      <c r="F3524" s="274">
        <f t="shared" si="854"/>
        <v>0</v>
      </c>
      <c r="G3524" s="275">
        <f t="shared" si="854"/>
        <v>0</v>
      </c>
      <c r="H3524" s="276">
        <f>SUM(H3525:H3541)</f>
        <v>0</v>
      </c>
      <c r="I3524" s="274">
        <f t="shared" si="854"/>
        <v>0</v>
      </c>
      <c r="J3524" s="275">
        <f t="shared" si="854"/>
        <v>0</v>
      </c>
      <c r="K3524" s="276">
        <f t="shared" si="854"/>
        <v>0</v>
      </c>
      <c r="L3524" s="310">
        <f t="shared" si="854"/>
        <v>0</v>
      </c>
      <c r="M3524" s="12" t="str">
        <f t="shared" si="849"/>
        <v/>
      </c>
      <c r="N3524" s="13"/>
    </row>
    <row r="3525" spans="1:14" hidden="1">
      <c r="A3525" s="23">
        <v>15</v>
      </c>
      <c r="B3525" s="292"/>
      <c r="C3525" s="279">
        <v>1011</v>
      </c>
      <c r="D3525" s="311" t="s">
        <v>200</v>
      </c>
      <c r="E3525" s="281">
        <f t="shared" ref="E3525:E3541" si="855">F3525+G3525+H3525</f>
        <v>0</v>
      </c>
      <c r="F3525" s="152"/>
      <c r="G3525" s="153"/>
      <c r="H3525" s="1418"/>
      <c r="I3525" s="152"/>
      <c r="J3525" s="153"/>
      <c r="K3525" s="1418"/>
      <c r="L3525" s="281">
        <f t="shared" ref="L3525:L3541" si="856">I3525+J3525+K3525</f>
        <v>0</v>
      </c>
      <c r="M3525" s="12" t="str">
        <f t="shared" si="849"/>
        <v/>
      </c>
      <c r="N3525" s="13"/>
    </row>
    <row r="3526" spans="1:14" hidden="1">
      <c r="A3526" s="22">
        <v>35</v>
      </c>
      <c r="B3526" s="292"/>
      <c r="C3526" s="293">
        <v>1012</v>
      </c>
      <c r="D3526" s="294" t="s">
        <v>201</v>
      </c>
      <c r="E3526" s="295">
        <f t="shared" si="855"/>
        <v>0</v>
      </c>
      <c r="F3526" s="158"/>
      <c r="G3526" s="159"/>
      <c r="H3526" s="1420"/>
      <c r="I3526" s="158"/>
      <c r="J3526" s="159"/>
      <c r="K3526" s="1420"/>
      <c r="L3526" s="295">
        <f t="shared" si="856"/>
        <v>0</v>
      </c>
      <c r="M3526" s="12" t="str">
        <f t="shared" si="849"/>
        <v/>
      </c>
      <c r="N3526" s="13"/>
    </row>
    <row r="3527" spans="1:14" hidden="1">
      <c r="A3527" s="23">
        <v>40</v>
      </c>
      <c r="B3527" s="292"/>
      <c r="C3527" s="293">
        <v>1013</v>
      </c>
      <c r="D3527" s="294" t="s">
        <v>202</v>
      </c>
      <c r="E3527" s="295">
        <f t="shared" si="855"/>
        <v>0</v>
      </c>
      <c r="F3527" s="158"/>
      <c r="G3527" s="159"/>
      <c r="H3527" s="1420"/>
      <c r="I3527" s="158"/>
      <c r="J3527" s="159"/>
      <c r="K3527" s="1420"/>
      <c r="L3527" s="295">
        <f t="shared" si="856"/>
        <v>0</v>
      </c>
      <c r="M3527" s="12" t="str">
        <f t="shared" si="849"/>
        <v/>
      </c>
      <c r="N3527" s="13"/>
    </row>
    <row r="3528" spans="1:14" hidden="1">
      <c r="A3528" s="23">
        <v>45</v>
      </c>
      <c r="B3528" s="292"/>
      <c r="C3528" s="293">
        <v>1014</v>
      </c>
      <c r="D3528" s="294" t="s">
        <v>203</v>
      </c>
      <c r="E3528" s="295">
        <f t="shared" si="855"/>
        <v>0</v>
      </c>
      <c r="F3528" s="158"/>
      <c r="G3528" s="159"/>
      <c r="H3528" s="1420"/>
      <c r="I3528" s="158"/>
      <c r="J3528" s="159"/>
      <c r="K3528" s="1420"/>
      <c r="L3528" s="295">
        <f t="shared" si="856"/>
        <v>0</v>
      </c>
      <c r="M3528" s="12" t="str">
        <f t="shared" si="849"/>
        <v/>
      </c>
      <c r="N3528" s="13"/>
    </row>
    <row r="3529" spans="1:14" hidden="1">
      <c r="A3529" s="23">
        <v>50</v>
      </c>
      <c r="B3529" s="292"/>
      <c r="C3529" s="293">
        <v>1015</v>
      </c>
      <c r="D3529" s="294" t="s">
        <v>204</v>
      </c>
      <c r="E3529" s="295">
        <f t="shared" si="855"/>
        <v>0</v>
      </c>
      <c r="F3529" s="158"/>
      <c r="G3529" s="159"/>
      <c r="H3529" s="1420"/>
      <c r="I3529" s="158"/>
      <c r="J3529" s="159"/>
      <c r="K3529" s="1420"/>
      <c r="L3529" s="295">
        <f t="shared" si="856"/>
        <v>0</v>
      </c>
      <c r="M3529" s="12" t="str">
        <f t="shared" si="849"/>
        <v/>
      </c>
      <c r="N3529" s="13"/>
    </row>
    <row r="3530" spans="1:14" hidden="1">
      <c r="A3530" s="23">
        <v>55</v>
      </c>
      <c r="B3530" s="292"/>
      <c r="C3530" s="312">
        <v>1016</v>
      </c>
      <c r="D3530" s="313" t="s">
        <v>205</v>
      </c>
      <c r="E3530" s="314">
        <f t="shared" si="855"/>
        <v>0</v>
      </c>
      <c r="F3530" s="164"/>
      <c r="G3530" s="165"/>
      <c r="H3530" s="1419"/>
      <c r="I3530" s="164"/>
      <c r="J3530" s="165"/>
      <c r="K3530" s="1419"/>
      <c r="L3530" s="314">
        <f t="shared" si="856"/>
        <v>0</v>
      </c>
      <c r="M3530" s="12" t="str">
        <f t="shared" si="849"/>
        <v/>
      </c>
      <c r="N3530" s="13"/>
    </row>
    <row r="3531" spans="1:14" hidden="1">
      <c r="A3531" s="23">
        <v>60</v>
      </c>
      <c r="B3531" s="278"/>
      <c r="C3531" s="318">
        <v>1020</v>
      </c>
      <c r="D3531" s="319" t="s">
        <v>206</v>
      </c>
      <c r="E3531" s="320">
        <f t="shared" si="855"/>
        <v>0</v>
      </c>
      <c r="F3531" s="454"/>
      <c r="G3531" s="455"/>
      <c r="H3531" s="1428"/>
      <c r="I3531" s="454"/>
      <c r="J3531" s="455"/>
      <c r="K3531" s="1428"/>
      <c r="L3531" s="320">
        <f t="shared" si="856"/>
        <v>0</v>
      </c>
      <c r="M3531" s="12" t="str">
        <f t="shared" si="849"/>
        <v/>
      </c>
      <c r="N3531" s="13"/>
    </row>
    <row r="3532" spans="1:14" hidden="1">
      <c r="A3532" s="22">
        <v>65</v>
      </c>
      <c r="B3532" s="292"/>
      <c r="C3532" s="324">
        <v>1030</v>
      </c>
      <c r="D3532" s="325" t="s">
        <v>207</v>
      </c>
      <c r="E3532" s="326">
        <f t="shared" si="855"/>
        <v>0</v>
      </c>
      <c r="F3532" s="449"/>
      <c r="G3532" s="450"/>
      <c r="H3532" s="1425"/>
      <c r="I3532" s="449"/>
      <c r="J3532" s="450"/>
      <c r="K3532" s="1425"/>
      <c r="L3532" s="326">
        <f t="shared" si="856"/>
        <v>0</v>
      </c>
      <c r="M3532" s="12" t="str">
        <f t="shared" si="849"/>
        <v/>
      </c>
      <c r="N3532" s="13"/>
    </row>
    <row r="3533" spans="1:14" hidden="1">
      <c r="A3533" s="23">
        <v>70</v>
      </c>
      <c r="B3533" s="292"/>
      <c r="C3533" s="318">
        <v>1051</v>
      </c>
      <c r="D3533" s="331" t="s">
        <v>208</v>
      </c>
      <c r="E3533" s="320">
        <f t="shared" si="855"/>
        <v>0</v>
      </c>
      <c r="F3533" s="454"/>
      <c r="G3533" s="455"/>
      <c r="H3533" s="1428"/>
      <c r="I3533" s="454"/>
      <c r="J3533" s="455"/>
      <c r="K3533" s="1428"/>
      <c r="L3533" s="320">
        <f t="shared" si="856"/>
        <v>0</v>
      </c>
      <c r="M3533" s="12" t="str">
        <f t="shared" si="849"/>
        <v/>
      </c>
      <c r="N3533" s="13"/>
    </row>
    <row r="3534" spans="1:14" hidden="1">
      <c r="A3534" s="23">
        <v>75</v>
      </c>
      <c r="B3534" s="292"/>
      <c r="C3534" s="293">
        <v>1052</v>
      </c>
      <c r="D3534" s="294" t="s">
        <v>209</v>
      </c>
      <c r="E3534" s="295">
        <f t="shared" si="855"/>
        <v>0</v>
      </c>
      <c r="F3534" s="158"/>
      <c r="G3534" s="159"/>
      <c r="H3534" s="1420"/>
      <c r="I3534" s="158"/>
      <c r="J3534" s="159"/>
      <c r="K3534" s="1420"/>
      <c r="L3534" s="295">
        <f t="shared" si="856"/>
        <v>0</v>
      </c>
      <c r="M3534" s="12" t="str">
        <f t="shared" si="849"/>
        <v/>
      </c>
      <c r="N3534" s="13"/>
    </row>
    <row r="3535" spans="1:14" hidden="1">
      <c r="A3535" s="23">
        <v>80</v>
      </c>
      <c r="B3535" s="292"/>
      <c r="C3535" s="324">
        <v>1053</v>
      </c>
      <c r="D3535" s="325" t="s">
        <v>874</v>
      </c>
      <c r="E3535" s="326">
        <f t="shared" si="855"/>
        <v>0</v>
      </c>
      <c r="F3535" s="449"/>
      <c r="G3535" s="450"/>
      <c r="H3535" s="1425"/>
      <c r="I3535" s="449"/>
      <c r="J3535" s="450"/>
      <c r="K3535" s="1425"/>
      <c r="L3535" s="326">
        <f t="shared" si="856"/>
        <v>0</v>
      </c>
      <c r="M3535" s="12" t="str">
        <f t="shared" si="849"/>
        <v/>
      </c>
      <c r="N3535" s="13"/>
    </row>
    <row r="3536" spans="1:14" hidden="1">
      <c r="A3536" s="23">
        <v>80</v>
      </c>
      <c r="B3536" s="292"/>
      <c r="C3536" s="318">
        <v>1062</v>
      </c>
      <c r="D3536" s="319" t="s">
        <v>210</v>
      </c>
      <c r="E3536" s="320">
        <f t="shared" si="855"/>
        <v>0</v>
      </c>
      <c r="F3536" s="454"/>
      <c r="G3536" s="455"/>
      <c r="H3536" s="1428"/>
      <c r="I3536" s="454"/>
      <c r="J3536" s="455"/>
      <c r="K3536" s="1428"/>
      <c r="L3536" s="320">
        <f t="shared" si="856"/>
        <v>0</v>
      </c>
      <c r="M3536" s="12" t="str">
        <f t="shared" si="849"/>
        <v/>
      </c>
      <c r="N3536" s="13"/>
    </row>
    <row r="3537" spans="1:14" hidden="1">
      <c r="A3537" s="23">
        <v>85</v>
      </c>
      <c r="B3537" s="292"/>
      <c r="C3537" s="324">
        <v>1063</v>
      </c>
      <c r="D3537" s="332" t="s">
        <v>801</v>
      </c>
      <c r="E3537" s="326">
        <f t="shared" si="855"/>
        <v>0</v>
      </c>
      <c r="F3537" s="449"/>
      <c r="G3537" s="450"/>
      <c r="H3537" s="1425"/>
      <c r="I3537" s="449"/>
      <c r="J3537" s="450"/>
      <c r="K3537" s="1425"/>
      <c r="L3537" s="326">
        <f t="shared" si="856"/>
        <v>0</v>
      </c>
      <c r="M3537" s="12" t="str">
        <f t="shared" si="849"/>
        <v/>
      </c>
      <c r="N3537" s="13"/>
    </row>
    <row r="3538" spans="1:14" hidden="1">
      <c r="A3538" s="23">
        <v>90</v>
      </c>
      <c r="B3538" s="292"/>
      <c r="C3538" s="333">
        <v>1069</v>
      </c>
      <c r="D3538" s="334" t="s">
        <v>211</v>
      </c>
      <c r="E3538" s="335">
        <f t="shared" si="855"/>
        <v>0</v>
      </c>
      <c r="F3538" s="600"/>
      <c r="G3538" s="601"/>
      <c r="H3538" s="1427"/>
      <c r="I3538" s="600"/>
      <c r="J3538" s="601"/>
      <c r="K3538" s="1427"/>
      <c r="L3538" s="335">
        <f t="shared" si="856"/>
        <v>0</v>
      </c>
      <c r="M3538" s="12" t="str">
        <f t="shared" si="849"/>
        <v/>
      </c>
      <c r="N3538" s="13"/>
    </row>
    <row r="3539" spans="1:14" hidden="1">
      <c r="A3539" s="23">
        <v>90</v>
      </c>
      <c r="B3539" s="278"/>
      <c r="C3539" s="318">
        <v>1091</v>
      </c>
      <c r="D3539" s="331" t="s">
        <v>910</v>
      </c>
      <c r="E3539" s="320">
        <f t="shared" si="855"/>
        <v>0</v>
      </c>
      <c r="F3539" s="454"/>
      <c r="G3539" s="455"/>
      <c r="H3539" s="1428"/>
      <c r="I3539" s="454"/>
      <c r="J3539" s="455"/>
      <c r="K3539" s="1428"/>
      <c r="L3539" s="320">
        <f t="shared" si="856"/>
        <v>0</v>
      </c>
      <c r="M3539" s="12" t="str">
        <f t="shared" si="849"/>
        <v/>
      </c>
      <c r="N3539" s="13"/>
    </row>
    <row r="3540" spans="1:14" hidden="1">
      <c r="A3540" s="22">
        <v>115</v>
      </c>
      <c r="B3540" s="292"/>
      <c r="C3540" s="293">
        <v>1092</v>
      </c>
      <c r="D3540" s="294" t="s">
        <v>305</v>
      </c>
      <c r="E3540" s="295">
        <f t="shared" si="855"/>
        <v>0</v>
      </c>
      <c r="F3540" s="158"/>
      <c r="G3540" s="159"/>
      <c r="H3540" s="1420"/>
      <c r="I3540" s="158"/>
      <c r="J3540" s="159"/>
      <c r="K3540" s="1420"/>
      <c r="L3540" s="295">
        <f t="shared" si="856"/>
        <v>0</v>
      </c>
      <c r="M3540" s="12" t="str">
        <f t="shared" si="849"/>
        <v/>
      </c>
      <c r="N3540" s="13"/>
    </row>
    <row r="3541" spans="1:14" hidden="1">
      <c r="A3541" s="22">
        <v>125</v>
      </c>
      <c r="B3541" s="292"/>
      <c r="C3541" s="285">
        <v>1098</v>
      </c>
      <c r="D3541" s="339" t="s">
        <v>212</v>
      </c>
      <c r="E3541" s="287">
        <f t="shared" si="855"/>
        <v>0</v>
      </c>
      <c r="F3541" s="173"/>
      <c r="G3541" s="174"/>
      <c r="H3541" s="1421"/>
      <c r="I3541" s="173"/>
      <c r="J3541" s="174"/>
      <c r="K3541" s="1421"/>
      <c r="L3541" s="287">
        <f t="shared" si="856"/>
        <v>0</v>
      </c>
      <c r="M3541" s="12" t="str">
        <f t="shared" si="849"/>
        <v/>
      </c>
      <c r="N3541" s="13"/>
    </row>
    <row r="3542" spans="1:14" hidden="1">
      <c r="A3542" s="23">
        <v>130</v>
      </c>
      <c r="B3542" s="272">
        <v>1900</v>
      </c>
      <c r="C3542" s="1856" t="s">
        <v>272</v>
      </c>
      <c r="D3542" s="1857"/>
      <c r="E3542" s="310">
        <f t="shared" ref="E3542:L3542" si="857">SUM(E3543:E3545)</f>
        <v>0</v>
      </c>
      <c r="F3542" s="274">
        <f t="shared" si="857"/>
        <v>0</v>
      </c>
      <c r="G3542" s="275">
        <f t="shared" si="857"/>
        <v>0</v>
      </c>
      <c r="H3542" s="276">
        <f>SUM(H3543:H3545)</f>
        <v>0</v>
      </c>
      <c r="I3542" s="274">
        <f t="shared" si="857"/>
        <v>0</v>
      </c>
      <c r="J3542" s="275">
        <f t="shared" si="857"/>
        <v>0</v>
      </c>
      <c r="K3542" s="276">
        <f t="shared" si="857"/>
        <v>0</v>
      </c>
      <c r="L3542" s="310">
        <f t="shared" si="857"/>
        <v>0</v>
      </c>
      <c r="M3542" s="12" t="str">
        <f t="shared" si="849"/>
        <v/>
      </c>
      <c r="N3542" s="13"/>
    </row>
    <row r="3543" spans="1:14" hidden="1">
      <c r="A3543" s="23">
        <v>135</v>
      </c>
      <c r="B3543" s="292"/>
      <c r="C3543" s="279">
        <v>1901</v>
      </c>
      <c r="D3543" s="340" t="s">
        <v>911</v>
      </c>
      <c r="E3543" s="281">
        <f>F3543+G3543+H3543</f>
        <v>0</v>
      </c>
      <c r="F3543" s="152"/>
      <c r="G3543" s="153"/>
      <c r="H3543" s="1418"/>
      <c r="I3543" s="152"/>
      <c r="J3543" s="153"/>
      <c r="K3543" s="1418"/>
      <c r="L3543" s="281">
        <f>I3543+J3543+K3543</f>
        <v>0</v>
      </c>
      <c r="M3543" s="12" t="str">
        <f t="shared" si="849"/>
        <v/>
      </c>
      <c r="N3543" s="13"/>
    </row>
    <row r="3544" spans="1:14" hidden="1">
      <c r="A3544" s="23">
        <v>140</v>
      </c>
      <c r="B3544" s="341"/>
      <c r="C3544" s="293">
        <v>1981</v>
      </c>
      <c r="D3544" s="342" t="s">
        <v>912</v>
      </c>
      <c r="E3544" s="295">
        <f>F3544+G3544+H3544</f>
        <v>0</v>
      </c>
      <c r="F3544" s="158"/>
      <c r="G3544" s="159"/>
      <c r="H3544" s="1420"/>
      <c r="I3544" s="158"/>
      <c r="J3544" s="159"/>
      <c r="K3544" s="1420"/>
      <c r="L3544" s="295">
        <f>I3544+J3544+K3544</f>
        <v>0</v>
      </c>
      <c r="M3544" s="12" t="str">
        <f t="shared" si="849"/>
        <v/>
      </c>
      <c r="N3544" s="13"/>
    </row>
    <row r="3545" spans="1:14" hidden="1">
      <c r="A3545" s="23">
        <v>145</v>
      </c>
      <c r="B3545" s="292"/>
      <c r="C3545" s="285">
        <v>1991</v>
      </c>
      <c r="D3545" s="343" t="s">
        <v>913</v>
      </c>
      <c r="E3545" s="287">
        <f>F3545+G3545+H3545</f>
        <v>0</v>
      </c>
      <c r="F3545" s="173"/>
      <c r="G3545" s="174"/>
      <c r="H3545" s="1421"/>
      <c r="I3545" s="173"/>
      <c r="J3545" s="174"/>
      <c r="K3545" s="1421"/>
      <c r="L3545" s="287">
        <f>I3545+J3545+K3545</f>
        <v>0</v>
      </c>
      <c r="M3545" s="12" t="str">
        <f t="shared" si="849"/>
        <v/>
      </c>
      <c r="N3545" s="13"/>
    </row>
    <row r="3546" spans="1:14" hidden="1">
      <c r="A3546" s="23">
        <v>150</v>
      </c>
      <c r="B3546" s="272">
        <v>2100</v>
      </c>
      <c r="C3546" s="1856" t="s">
        <v>722</v>
      </c>
      <c r="D3546" s="1857"/>
      <c r="E3546" s="310">
        <f t="shared" ref="E3546:L3546" si="858">SUM(E3547:E3551)</f>
        <v>0</v>
      </c>
      <c r="F3546" s="274">
        <f t="shared" si="858"/>
        <v>0</v>
      </c>
      <c r="G3546" s="275">
        <f t="shared" si="858"/>
        <v>0</v>
      </c>
      <c r="H3546" s="276">
        <f>SUM(H3547:H3551)</f>
        <v>0</v>
      </c>
      <c r="I3546" s="274">
        <f t="shared" si="858"/>
        <v>0</v>
      </c>
      <c r="J3546" s="275">
        <f t="shared" si="858"/>
        <v>0</v>
      </c>
      <c r="K3546" s="276">
        <f t="shared" si="858"/>
        <v>0</v>
      </c>
      <c r="L3546" s="310">
        <f t="shared" si="858"/>
        <v>0</v>
      </c>
      <c r="M3546" s="12" t="str">
        <f t="shared" si="849"/>
        <v/>
      </c>
      <c r="N3546" s="13"/>
    </row>
    <row r="3547" spans="1:14" hidden="1">
      <c r="A3547" s="23">
        <v>155</v>
      </c>
      <c r="B3547" s="292"/>
      <c r="C3547" s="279">
        <v>2110</v>
      </c>
      <c r="D3547" s="344" t="s">
        <v>213</v>
      </c>
      <c r="E3547" s="281">
        <f>F3547+G3547+H3547</f>
        <v>0</v>
      </c>
      <c r="F3547" s="152"/>
      <c r="G3547" s="153"/>
      <c r="H3547" s="1418"/>
      <c r="I3547" s="152"/>
      <c r="J3547" s="153"/>
      <c r="K3547" s="1418"/>
      <c r="L3547" s="281">
        <f>I3547+J3547+K3547</f>
        <v>0</v>
      </c>
      <c r="M3547" s="12" t="str">
        <f t="shared" si="849"/>
        <v/>
      </c>
      <c r="N3547" s="13"/>
    </row>
    <row r="3548" spans="1:14" hidden="1">
      <c r="A3548" s="23">
        <v>160</v>
      </c>
      <c r="B3548" s="341"/>
      <c r="C3548" s="293">
        <v>2120</v>
      </c>
      <c r="D3548" s="300" t="s">
        <v>214</v>
      </c>
      <c r="E3548" s="295">
        <f>F3548+G3548+H3548</f>
        <v>0</v>
      </c>
      <c r="F3548" s="158"/>
      <c r="G3548" s="159"/>
      <c r="H3548" s="1420"/>
      <c r="I3548" s="158"/>
      <c r="J3548" s="159"/>
      <c r="K3548" s="1420"/>
      <c r="L3548" s="295">
        <f>I3548+J3548+K3548</f>
        <v>0</v>
      </c>
      <c r="M3548" s="12" t="str">
        <f t="shared" si="849"/>
        <v/>
      </c>
      <c r="N3548" s="13"/>
    </row>
    <row r="3549" spans="1:14" hidden="1">
      <c r="A3549" s="23">
        <v>165</v>
      </c>
      <c r="B3549" s="341"/>
      <c r="C3549" s="293">
        <v>2125</v>
      </c>
      <c r="D3549" s="300" t="s">
        <v>215</v>
      </c>
      <c r="E3549" s="295">
        <f>F3549+G3549+H3549</f>
        <v>0</v>
      </c>
      <c r="F3549" s="488">
        <v>0</v>
      </c>
      <c r="G3549" s="489">
        <v>0</v>
      </c>
      <c r="H3549" s="160">
        <v>0</v>
      </c>
      <c r="I3549" s="488">
        <v>0</v>
      </c>
      <c r="J3549" s="489">
        <v>0</v>
      </c>
      <c r="K3549" s="160">
        <v>0</v>
      </c>
      <c r="L3549" s="295">
        <f>I3549+J3549+K3549</f>
        <v>0</v>
      </c>
      <c r="M3549" s="12" t="str">
        <f t="shared" si="849"/>
        <v/>
      </c>
      <c r="N3549" s="13"/>
    </row>
    <row r="3550" spans="1:14" hidden="1">
      <c r="A3550" s="23">
        <v>175</v>
      </c>
      <c r="B3550" s="291"/>
      <c r="C3550" s="293">
        <v>2140</v>
      </c>
      <c r="D3550" s="300" t="s">
        <v>216</v>
      </c>
      <c r="E3550" s="295">
        <f>F3550+G3550+H3550</f>
        <v>0</v>
      </c>
      <c r="F3550" s="488">
        <v>0</v>
      </c>
      <c r="G3550" s="489">
        <v>0</v>
      </c>
      <c r="H3550" s="160">
        <v>0</v>
      </c>
      <c r="I3550" s="488">
        <v>0</v>
      </c>
      <c r="J3550" s="489">
        <v>0</v>
      </c>
      <c r="K3550" s="160">
        <v>0</v>
      </c>
      <c r="L3550" s="295">
        <f>I3550+J3550+K3550</f>
        <v>0</v>
      </c>
      <c r="M3550" s="12" t="str">
        <f t="shared" si="849"/>
        <v/>
      </c>
      <c r="N3550" s="13"/>
    </row>
    <row r="3551" spans="1:14" hidden="1">
      <c r="A3551" s="23">
        <v>180</v>
      </c>
      <c r="B3551" s="292"/>
      <c r="C3551" s="285">
        <v>2190</v>
      </c>
      <c r="D3551" s="345" t="s">
        <v>217</v>
      </c>
      <c r="E3551" s="287">
        <f>F3551+G3551+H3551</f>
        <v>0</v>
      </c>
      <c r="F3551" s="173"/>
      <c r="G3551" s="174"/>
      <c r="H3551" s="1421"/>
      <c r="I3551" s="173"/>
      <c r="J3551" s="174"/>
      <c r="K3551" s="1421"/>
      <c r="L3551" s="287">
        <f>I3551+J3551+K3551</f>
        <v>0</v>
      </c>
      <c r="M3551" s="12" t="str">
        <f t="shared" si="849"/>
        <v/>
      </c>
      <c r="N3551" s="13"/>
    </row>
    <row r="3552" spans="1:14" hidden="1">
      <c r="A3552" s="23">
        <v>185</v>
      </c>
      <c r="B3552" s="272">
        <v>2200</v>
      </c>
      <c r="C3552" s="1856" t="s">
        <v>218</v>
      </c>
      <c r="D3552" s="1857"/>
      <c r="E3552" s="310">
        <f t="shared" ref="E3552:L3552" si="859">SUM(E3553:E3554)</f>
        <v>0</v>
      </c>
      <c r="F3552" s="274">
        <f t="shared" si="859"/>
        <v>0</v>
      </c>
      <c r="G3552" s="275">
        <f t="shared" si="859"/>
        <v>0</v>
      </c>
      <c r="H3552" s="276">
        <f>SUM(H3553:H3554)</f>
        <v>0</v>
      </c>
      <c r="I3552" s="274">
        <f t="shared" si="859"/>
        <v>0</v>
      </c>
      <c r="J3552" s="275">
        <f t="shared" si="859"/>
        <v>0</v>
      </c>
      <c r="K3552" s="276">
        <f t="shared" si="859"/>
        <v>0</v>
      </c>
      <c r="L3552" s="310">
        <f t="shared" si="859"/>
        <v>0</v>
      </c>
      <c r="M3552" s="12" t="str">
        <f t="shared" si="849"/>
        <v/>
      </c>
      <c r="N3552" s="13"/>
    </row>
    <row r="3553" spans="1:14" hidden="1">
      <c r="A3553" s="23">
        <v>190</v>
      </c>
      <c r="B3553" s="292"/>
      <c r="C3553" s="279">
        <v>2221</v>
      </c>
      <c r="D3553" s="280" t="s">
        <v>306</v>
      </c>
      <c r="E3553" s="281">
        <f t="shared" ref="E3553:E3558" si="860">F3553+G3553+H3553</f>
        <v>0</v>
      </c>
      <c r="F3553" s="152"/>
      <c r="G3553" s="153"/>
      <c r="H3553" s="1418"/>
      <c r="I3553" s="152"/>
      <c r="J3553" s="153"/>
      <c r="K3553" s="1418"/>
      <c r="L3553" s="281">
        <f t="shared" ref="L3553:L3558" si="861">I3553+J3553+K3553</f>
        <v>0</v>
      </c>
      <c r="M3553" s="12" t="str">
        <f t="shared" si="849"/>
        <v/>
      </c>
      <c r="N3553" s="13"/>
    </row>
    <row r="3554" spans="1:14" hidden="1">
      <c r="A3554" s="23">
        <v>200</v>
      </c>
      <c r="B3554" s="292"/>
      <c r="C3554" s="285">
        <v>2224</v>
      </c>
      <c r="D3554" s="286" t="s">
        <v>219</v>
      </c>
      <c r="E3554" s="287">
        <f t="shared" si="860"/>
        <v>0</v>
      </c>
      <c r="F3554" s="173"/>
      <c r="G3554" s="174"/>
      <c r="H3554" s="1421"/>
      <c r="I3554" s="173"/>
      <c r="J3554" s="174"/>
      <c r="K3554" s="1421"/>
      <c r="L3554" s="287">
        <f t="shared" si="861"/>
        <v>0</v>
      </c>
      <c r="M3554" s="12" t="str">
        <f t="shared" si="849"/>
        <v/>
      </c>
      <c r="N3554" s="13"/>
    </row>
    <row r="3555" spans="1:14" hidden="1">
      <c r="A3555" s="23">
        <v>200</v>
      </c>
      <c r="B3555" s="272">
        <v>2500</v>
      </c>
      <c r="C3555" s="1856" t="s">
        <v>220</v>
      </c>
      <c r="D3555" s="1857"/>
      <c r="E3555" s="310">
        <f t="shared" si="860"/>
        <v>0</v>
      </c>
      <c r="F3555" s="1422"/>
      <c r="G3555" s="1423"/>
      <c r="H3555" s="1424"/>
      <c r="I3555" s="1422"/>
      <c r="J3555" s="1423"/>
      <c r="K3555" s="1424"/>
      <c r="L3555" s="310">
        <f t="shared" si="861"/>
        <v>0</v>
      </c>
      <c r="M3555" s="12" t="str">
        <f t="shared" si="849"/>
        <v/>
      </c>
      <c r="N3555" s="13"/>
    </row>
    <row r="3556" spans="1:14" hidden="1">
      <c r="A3556" s="23">
        <v>205</v>
      </c>
      <c r="B3556" s="272">
        <v>2600</v>
      </c>
      <c r="C3556" s="1862" t="s">
        <v>221</v>
      </c>
      <c r="D3556" s="1863"/>
      <c r="E3556" s="310">
        <f t="shared" si="860"/>
        <v>0</v>
      </c>
      <c r="F3556" s="1422"/>
      <c r="G3556" s="1423"/>
      <c r="H3556" s="1424"/>
      <c r="I3556" s="1422"/>
      <c r="J3556" s="1423"/>
      <c r="K3556" s="1424"/>
      <c r="L3556" s="310">
        <f t="shared" si="861"/>
        <v>0</v>
      </c>
      <c r="M3556" s="12" t="str">
        <f t="shared" si="849"/>
        <v/>
      </c>
      <c r="N3556" s="13"/>
    </row>
    <row r="3557" spans="1:14" hidden="1">
      <c r="A3557" s="23">
        <v>210</v>
      </c>
      <c r="B3557" s="272">
        <v>2700</v>
      </c>
      <c r="C3557" s="1862" t="s">
        <v>222</v>
      </c>
      <c r="D3557" s="1863"/>
      <c r="E3557" s="310">
        <f t="shared" si="860"/>
        <v>0</v>
      </c>
      <c r="F3557" s="1422"/>
      <c r="G3557" s="1423"/>
      <c r="H3557" s="1424"/>
      <c r="I3557" s="1422"/>
      <c r="J3557" s="1423"/>
      <c r="K3557" s="1424"/>
      <c r="L3557" s="310">
        <f t="shared" si="861"/>
        <v>0</v>
      </c>
      <c r="M3557" s="12" t="str">
        <f t="shared" si="849"/>
        <v/>
      </c>
      <c r="N3557" s="13"/>
    </row>
    <row r="3558" spans="1:14" ht="36" hidden="1" customHeight="1">
      <c r="A3558" s="23">
        <v>215</v>
      </c>
      <c r="B3558" s="272">
        <v>2800</v>
      </c>
      <c r="C3558" s="1862" t="s">
        <v>1660</v>
      </c>
      <c r="D3558" s="1863"/>
      <c r="E3558" s="310">
        <f t="shared" si="860"/>
        <v>0</v>
      </c>
      <c r="F3558" s="1422"/>
      <c r="G3558" s="1423"/>
      <c r="H3558" s="1424"/>
      <c r="I3558" s="1422"/>
      <c r="J3558" s="1423"/>
      <c r="K3558" s="1424"/>
      <c r="L3558" s="310">
        <f t="shared" si="861"/>
        <v>0</v>
      </c>
      <c r="M3558" s="12" t="str">
        <f t="shared" si="849"/>
        <v/>
      </c>
      <c r="N3558" s="13"/>
    </row>
    <row r="3559" spans="1:14" hidden="1">
      <c r="A3559" s="22">
        <v>220</v>
      </c>
      <c r="B3559" s="272">
        <v>2900</v>
      </c>
      <c r="C3559" s="1856" t="s">
        <v>223</v>
      </c>
      <c r="D3559" s="1857"/>
      <c r="E3559" s="310">
        <f>SUM(E3560:E3567)</f>
        <v>0</v>
      </c>
      <c r="F3559" s="274">
        <f>SUM(F3560:F3567)</f>
        <v>0</v>
      </c>
      <c r="G3559" s="274">
        <f t="shared" ref="G3559:L3559" si="862">SUM(G3560:G3567)</f>
        <v>0</v>
      </c>
      <c r="H3559" s="274">
        <f t="shared" si="862"/>
        <v>0</v>
      </c>
      <c r="I3559" s="274">
        <f t="shared" si="862"/>
        <v>0</v>
      </c>
      <c r="J3559" s="274">
        <f t="shared" si="862"/>
        <v>0</v>
      </c>
      <c r="K3559" s="274">
        <f t="shared" si="862"/>
        <v>0</v>
      </c>
      <c r="L3559" s="274">
        <f t="shared" si="862"/>
        <v>0</v>
      </c>
      <c r="M3559" s="12" t="str">
        <f t="shared" si="849"/>
        <v/>
      </c>
      <c r="N3559" s="13"/>
    </row>
    <row r="3560" spans="1:14" hidden="1">
      <c r="A3560" s="23">
        <v>225</v>
      </c>
      <c r="B3560" s="346"/>
      <c r="C3560" s="279">
        <v>2910</v>
      </c>
      <c r="D3560" s="347" t="s">
        <v>2048</v>
      </c>
      <c r="E3560" s="281">
        <f>F3560+G3560+H3560</f>
        <v>0</v>
      </c>
      <c r="F3560" s="152"/>
      <c r="G3560" s="153"/>
      <c r="H3560" s="1418"/>
      <c r="I3560" s="152"/>
      <c r="J3560" s="153"/>
      <c r="K3560" s="1418"/>
      <c r="L3560" s="281">
        <f>I3560+J3560+K3560</f>
        <v>0</v>
      </c>
      <c r="M3560" s="12" t="str">
        <f t="shared" si="849"/>
        <v/>
      </c>
      <c r="N3560" s="13"/>
    </row>
    <row r="3561" spans="1:14" hidden="1">
      <c r="A3561" s="23">
        <v>230</v>
      </c>
      <c r="B3561" s="346"/>
      <c r="C3561" s="279">
        <v>2920</v>
      </c>
      <c r="D3561" s="347" t="s">
        <v>224</v>
      </c>
      <c r="E3561" s="281">
        <f t="shared" ref="E3561:E3567" si="863">F3561+G3561+H3561</f>
        <v>0</v>
      </c>
      <c r="F3561" s="152"/>
      <c r="G3561" s="153"/>
      <c r="H3561" s="1418"/>
      <c r="I3561" s="152"/>
      <c r="J3561" s="153"/>
      <c r="K3561" s="1418"/>
      <c r="L3561" s="281">
        <f t="shared" ref="L3561:L3567" si="864">I3561+J3561+K3561</f>
        <v>0</v>
      </c>
      <c r="M3561" s="12" t="str">
        <f t="shared" si="849"/>
        <v/>
      </c>
      <c r="N3561" s="13"/>
    </row>
    <row r="3562" spans="1:14" ht="31.5" hidden="1">
      <c r="A3562" s="23">
        <v>245</v>
      </c>
      <c r="B3562" s="346"/>
      <c r="C3562" s="324">
        <v>2969</v>
      </c>
      <c r="D3562" s="348" t="s">
        <v>225</v>
      </c>
      <c r="E3562" s="326">
        <f t="shared" si="863"/>
        <v>0</v>
      </c>
      <c r="F3562" s="449"/>
      <c r="G3562" s="450"/>
      <c r="H3562" s="1425"/>
      <c r="I3562" s="449"/>
      <c r="J3562" s="450"/>
      <c r="K3562" s="1425"/>
      <c r="L3562" s="326">
        <f t="shared" si="864"/>
        <v>0</v>
      </c>
      <c r="M3562" s="12" t="str">
        <f t="shared" si="849"/>
        <v/>
      </c>
      <c r="N3562" s="13"/>
    </row>
    <row r="3563" spans="1:14" ht="31.5" hidden="1">
      <c r="A3563" s="22">
        <v>220</v>
      </c>
      <c r="B3563" s="346"/>
      <c r="C3563" s="349">
        <v>2970</v>
      </c>
      <c r="D3563" s="350" t="s">
        <v>226</v>
      </c>
      <c r="E3563" s="351">
        <f t="shared" si="863"/>
        <v>0</v>
      </c>
      <c r="F3563" s="636"/>
      <c r="G3563" s="637"/>
      <c r="H3563" s="1426"/>
      <c r="I3563" s="636"/>
      <c r="J3563" s="637"/>
      <c r="K3563" s="1426"/>
      <c r="L3563" s="351">
        <f t="shared" si="864"/>
        <v>0</v>
      </c>
      <c r="M3563" s="12" t="str">
        <f t="shared" si="849"/>
        <v/>
      </c>
      <c r="N3563" s="13"/>
    </row>
    <row r="3564" spans="1:14" hidden="1">
      <c r="A3564" s="23">
        <v>225</v>
      </c>
      <c r="B3564" s="346"/>
      <c r="C3564" s="333">
        <v>2989</v>
      </c>
      <c r="D3564" s="355" t="s">
        <v>227</v>
      </c>
      <c r="E3564" s="335">
        <f t="shared" si="863"/>
        <v>0</v>
      </c>
      <c r="F3564" s="600"/>
      <c r="G3564" s="601"/>
      <c r="H3564" s="1427"/>
      <c r="I3564" s="600"/>
      <c r="J3564" s="601"/>
      <c r="K3564" s="1427"/>
      <c r="L3564" s="335">
        <f t="shared" si="864"/>
        <v>0</v>
      </c>
      <c r="M3564" s="12" t="str">
        <f t="shared" si="849"/>
        <v/>
      </c>
      <c r="N3564" s="13"/>
    </row>
    <row r="3565" spans="1:14" hidden="1">
      <c r="A3565" s="23">
        <v>230</v>
      </c>
      <c r="B3565" s="292"/>
      <c r="C3565" s="318">
        <v>2990</v>
      </c>
      <c r="D3565" s="356" t="s">
        <v>2067</v>
      </c>
      <c r="E3565" s="320">
        <f>F3565+G3565+H3565</f>
        <v>0</v>
      </c>
      <c r="F3565" s="454"/>
      <c r="G3565" s="455"/>
      <c r="H3565" s="1428"/>
      <c r="I3565" s="454"/>
      <c r="J3565" s="455"/>
      <c r="K3565" s="1428"/>
      <c r="L3565" s="320">
        <f>I3565+J3565+K3565</f>
        <v>0</v>
      </c>
      <c r="M3565" s="12" t="str">
        <f t="shared" si="849"/>
        <v/>
      </c>
      <c r="N3565" s="13"/>
    </row>
    <row r="3566" spans="1:14" hidden="1">
      <c r="A3566" s="23">
        <v>235</v>
      </c>
      <c r="B3566" s="292"/>
      <c r="C3566" s="318">
        <v>2991</v>
      </c>
      <c r="D3566" s="356" t="s">
        <v>228</v>
      </c>
      <c r="E3566" s="320">
        <f t="shared" si="863"/>
        <v>0</v>
      </c>
      <c r="F3566" s="454"/>
      <c r="G3566" s="455"/>
      <c r="H3566" s="1428"/>
      <c r="I3566" s="454"/>
      <c r="J3566" s="455"/>
      <c r="K3566" s="1428"/>
      <c r="L3566" s="320">
        <f t="shared" si="864"/>
        <v>0</v>
      </c>
      <c r="M3566" s="12" t="str">
        <f t="shared" si="849"/>
        <v/>
      </c>
      <c r="N3566" s="13"/>
    </row>
    <row r="3567" spans="1:14" hidden="1">
      <c r="A3567" s="23">
        <v>240</v>
      </c>
      <c r="B3567" s="292"/>
      <c r="C3567" s="285">
        <v>2992</v>
      </c>
      <c r="D3567" s="357" t="s">
        <v>229</v>
      </c>
      <c r="E3567" s="287">
        <f t="shared" si="863"/>
        <v>0</v>
      </c>
      <c r="F3567" s="173"/>
      <c r="G3567" s="174"/>
      <c r="H3567" s="1421"/>
      <c r="I3567" s="173"/>
      <c r="J3567" s="174"/>
      <c r="K3567" s="1421"/>
      <c r="L3567" s="287">
        <f t="shared" si="864"/>
        <v>0</v>
      </c>
      <c r="M3567" s="12" t="str">
        <f t="shared" si="849"/>
        <v/>
      </c>
      <c r="N3567" s="13"/>
    </row>
    <row r="3568" spans="1:14" hidden="1">
      <c r="A3568" s="23">
        <v>245</v>
      </c>
      <c r="B3568" s="272">
        <v>3300</v>
      </c>
      <c r="C3568" s="358" t="s">
        <v>2098</v>
      </c>
      <c r="D3568" s="1773"/>
      <c r="E3568" s="310">
        <f t="shared" ref="E3568:L3568" si="865">SUM(E3569:E3573)</f>
        <v>0</v>
      </c>
      <c r="F3568" s="274">
        <f t="shared" si="865"/>
        <v>0</v>
      </c>
      <c r="G3568" s="275">
        <f t="shared" si="865"/>
        <v>0</v>
      </c>
      <c r="H3568" s="276">
        <f t="shared" si="865"/>
        <v>0</v>
      </c>
      <c r="I3568" s="274">
        <f t="shared" si="865"/>
        <v>0</v>
      </c>
      <c r="J3568" s="275">
        <f t="shared" si="865"/>
        <v>0</v>
      </c>
      <c r="K3568" s="276">
        <f t="shared" si="865"/>
        <v>0</v>
      </c>
      <c r="L3568" s="310">
        <f t="shared" si="865"/>
        <v>0</v>
      </c>
      <c r="M3568" s="12" t="str">
        <f t="shared" si="849"/>
        <v/>
      </c>
      <c r="N3568" s="13"/>
    </row>
    <row r="3569" spans="1:14" hidden="1">
      <c r="A3569" s="22">
        <v>250</v>
      </c>
      <c r="B3569" s="291"/>
      <c r="C3569" s="279">
        <v>3301</v>
      </c>
      <c r="D3569" s="359" t="s">
        <v>230</v>
      </c>
      <c r="E3569" s="281">
        <f t="shared" ref="E3569:E3576" si="866">F3569+G3569+H3569</f>
        <v>0</v>
      </c>
      <c r="F3569" s="486">
        <v>0</v>
      </c>
      <c r="G3569" s="487">
        <v>0</v>
      </c>
      <c r="H3569" s="154">
        <v>0</v>
      </c>
      <c r="I3569" s="486">
        <v>0</v>
      </c>
      <c r="J3569" s="487">
        <v>0</v>
      </c>
      <c r="K3569" s="154">
        <v>0</v>
      </c>
      <c r="L3569" s="281">
        <f t="shared" ref="L3569:L3576" si="867">I3569+J3569+K3569</f>
        <v>0</v>
      </c>
      <c r="M3569" s="12" t="str">
        <f t="shared" si="849"/>
        <v/>
      </c>
      <c r="N3569" s="13"/>
    </row>
    <row r="3570" spans="1:14" hidden="1">
      <c r="A3570" s="23">
        <v>255</v>
      </c>
      <c r="B3570" s="291"/>
      <c r="C3570" s="293">
        <v>3302</v>
      </c>
      <c r="D3570" s="360" t="s">
        <v>715</v>
      </c>
      <c r="E3570" s="295">
        <f t="shared" si="866"/>
        <v>0</v>
      </c>
      <c r="F3570" s="488">
        <v>0</v>
      </c>
      <c r="G3570" s="489">
        <v>0</v>
      </c>
      <c r="H3570" s="160">
        <v>0</v>
      </c>
      <c r="I3570" s="488">
        <v>0</v>
      </c>
      <c r="J3570" s="489">
        <v>0</v>
      </c>
      <c r="K3570" s="160">
        <v>0</v>
      </c>
      <c r="L3570" s="295">
        <f t="shared" si="867"/>
        <v>0</v>
      </c>
      <c r="M3570" s="12" t="str">
        <f t="shared" si="849"/>
        <v/>
      </c>
      <c r="N3570" s="13"/>
    </row>
    <row r="3571" spans="1:14" hidden="1">
      <c r="A3571" s="23">
        <v>265</v>
      </c>
      <c r="B3571" s="291"/>
      <c r="C3571" s="293">
        <v>3303</v>
      </c>
      <c r="D3571" s="360" t="s">
        <v>231</v>
      </c>
      <c r="E3571" s="295">
        <f t="shared" si="866"/>
        <v>0</v>
      </c>
      <c r="F3571" s="488">
        <v>0</v>
      </c>
      <c r="G3571" s="489">
        <v>0</v>
      </c>
      <c r="H3571" s="160">
        <v>0</v>
      </c>
      <c r="I3571" s="488">
        <v>0</v>
      </c>
      <c r="J3571" s="489">
        <v>0</v>
      </c>
      <c r="K3571" s="160">
        <v>0</v>
      </c>
      <c r="L3571" s="295">
        <f t="shared" si="867"/>
        <v>0</v>
      </c>
      <c r="M3571" s="12" t="str">
        <f t="shared" si="849"/>
        <v/>
      </c>
      <c r="N3571" s="13"/>
    </row>
    <row r="3572" spans="1:14" hidden="1">
      <c r="A3572" s="22">
        <v>270</v>
      </c>
      <c r="B3572" s="291"/>
      <c r="C3572" s="293">
        <v>3304</v>
      </c>
      <c r="D3572" s="360" t="s">
        <v>232</v>
      </c>
      <c r="E3572" s="295">
        <f t="shared" si="866"/>
        <v>0</v>
      </c>
      <c r="F3572" s="488">
        <v>0</v>
      </c>
      <c r="G3572" s="489">
        <v>0</v>
      </c>
      <c r="H3572" s="160">
        <v>0</v>
      </c>
      <c r="I3572" s="488">
        <v>0</v>
      </c>
      <c r="J3572" s="489">
        <v>0</v>
      </c>
      <c r="K3572" s="160">
        <v>0</v>
      </c>
      <c r="L3572" s="295">
        <f t="shared" si="867"/>
        <v>0</v>
      </c>
      <c r="M3572" s="12" t="str">
        <f t="shared" si="849"/>
        <v/>
      </c>
      <c r="N3572" s="13"/>
    </row>
    <row r="3573" spans="1:14" ht="31.5" hidden="1">
      <c r="A3573" s="22">
        <v>290</v>
      </c>
      <c r="B3573" s="291"/>
      <c r="C3573" s="285">
        <v>3306</v>
      </c>
      <c r="D3573" s="361" t="s">
        <v>1657</v>
      </c>
      <c r="E3573" s="287">
        <f t="shared" si="866"/>
        <v>0</v>
      </c>
      <c r="F3573" s="490">
        <v>0</v>
      </c>
      <c r="G3573" s="491">
        <v>0</v>
      </c>
      <c r="H3573" s="175">
        <v>0</v>
      </c>
      <c r="I3573" s="490">
        <v>0</v>
      </c>
      <c r="J3573" s="491">
        <v>0</v>
      </c>
      <c r="K3573" s="175">
        <v>0</v>
      </c>
      <c r="L3573" s="287">
        <f t="shared" si="867"/>
        <v>0</v>
      </c>
      <c r="M3573" s="12" t="str">
        <f t="shared" si="849"/>
        <v/>
      </c>
      <c r="N3573" s="13"/>
    </row>
    <row r="3574" spans="1:14" hidden="1">
      <c r="A3574" s="39">
        <v>320</v>
      </c>
      <c r="B3574" s="272">
        <v>3900</v>
      </c>
      <c r="C3574" s="1856" t="s">
        <v>233</v>
      </c>
      <c r="D3574" s="1857"/>
      <c r="E3574" s="310">
        <f t="shared" si="866"/>
        <v>0</v>
      </c>
      <c r="F3574" s="1471">
        <v>0</v>
      </c>
      <c r="G3574" s="1472">
        <v>0</v>
      </c>
      <c r="H3574" s="1473">
        <v>0</v>
      </c>
      <c r="I3574" s="1471">
        <v>0</v>
      </c>
      <c r="J3574" s="1472">
        <v>0</v>
      </c>
      <c r="K3574" s="1473">
        <v>0</v>
      </c>
      <c r="L3574" s="310">
        <f t="shared" si="867"/>
        <v>0</v>
      </c>
      <c r="M3574" s="12" t="str">
        <f t="shared" ref="M3574:M3620" si="868">(IF($E3574&lt;&gt;0,$M$2,IF($L3574&lt;&gt;0,$M$2,"")))</f>
        <v/>
      </c>
      <c r="N3574" s="13"/>
    </row>
    <row r="3575" spans="1:14" hidden="1">
      <c r="A3575" s="22">
        <v>330</v>
      </c>
      <c r="B3575" s="272">
        <v>4000</v>
      </c>
      <c r="C3575" s="1856" t="s">
        <v>234</v>
      </c>
      <c r="D3575" s="1857"/>
      <c r="E3575" s="310">
        <f t="shared" si="866"/>
        <v>0</v>
      </c>
      <c r="F3575" s="1422"/>
      <c r="G3575" s="1423"/>
      <c r="H3575" s="1424"/>
      <c r="I3575" s="1422"/>
      <c r="J3575" s="1423"/>
      <c r="K3575" s="1424"/>
      <c r="L3575" s="310">
        <f t="shared" si="867"/>
        <v>0</v>
      </c>
      <c r="M3575" s="12" t="str">
        <f t="shared" si="868"/>
        <v/>
      </c>
      <c r="N3575" s="13"/>
    </row>
    <row r="3576" spans="1:14" hidden="1">
      <c r="A3576" s="22">
        <v>350</v>
      </c>
      <c r="B3576" s="272">
        <v>4100</v>
      </c>
      <c r="C3576" s="1856" t="s">
        <v>235</v>
      </c>
      <c r="D3576" s="1857"/>
      <c r="E3576" s="310">
        <f t="shared" si="866"/>
        <v>0</v>
      </c>
      <c r="F3576" s="1472">
        <v>0</v>
      </c>
      <c r="G3576" s="1472">
        <v>0</v>
      </c>
      <c r="H3576" s="1473">
        <v>0</v>
      </c>
      <c r="I3576" s="1771">
        <v>0</v>
      </c>
      <c r="J3576" s="1472">
        <v>0</v>
      </c>
      <c r="K3576" s="1472">
        <v>0</v>
      </c>
      <c r="L3576" s="310">
        <f t="shared" si="867"/>
        <v>0</v>
      </c>
      <c r="M3576" s="12" t="str">
        <f t="shared" si="868"/>
        <v/>
      </c>
      <c r="N3576" s="13"/>
    </row>
    <row r="3577" spans="1:14" hidden="1">
      <c r="A3577" s="23">
        <v>355</v>
      </c>
      <c r="B3577" s="272">
        <v>4200</v>
      </c>
      <c r="C3577" s="1856" t="s">
        <v>236</v>
      </c>
      <c r="D3577" s="1857"/>
      <c r="E3577" s="310">
        <f t="shared" ref="E3577:L3577" si="869">SUM(E3578:E3583)</f>
        <v>0</v>
      </c>
      <c r="F3577" s="274">
        <f t="shared" si="869"/>
        <v>0</v>
      </c>
      <c r="G3577" s="275">
        <f t="shared" si="869"/>
        <v>0</v>
      </c>
      <c r="H3577" s="276">
        <f>SUM(H3578:H3583)</f>
        <v>0</v>
      </c>
      <c r="I3577" s="274">
        <f t="shared" si="869"/>
        <v>0</v>
      </c>
      <c r="J3577" s="275">
        <f t="shared" si="869"/>
        <v>0</v>
      </c>
      <c r="K3577" s="276">
        <f t="shared" si="869"/>
        <v>0</v>
      </c>
      <c r="L3577" s="310">
        <f t="shared" si="869"/>
        <v>0</v>
      </c>
      <c r="M3577" s="12" t="str">
        <f t="shared" si="868"/>
        <v/>
      </c>
      <c r="N3577" s="13"/>
    </row>
    <row r="3578" spans="1:14" hidden="1">
      <c r="A3578" s="23">
        <v>355</v>
      </c>
      <c r="B3578" s="362"/>
      <c r="C3578" s="279">
        <v>4201</v>
      </c>
      <c r="D3578" s="280" t="s">
        <v>237</v>
      </c>
      <c r="E3578" s="281">
        <f t="shared" ref="E3578:E3583" si="870">F3578+G3578+H3578</f>
        <v>0</v>
      </c>
      <c r="F3578" s="152"/>
      <c r="G3578" s="153"/>
      <c r="H3578" s="1418"/>
      <c r="I3578" s="152"/>
      <c r="J3578" s="153"/>
      <c r="K3578" s="1418"/>
      <c r="L3578" s="281">
        <f t="shared" ref="L3578:L3583" si="871">I3578+J3578+K3578</f>
        <v>0</v>
      </c>
      <c r="M3578" s="12" t="str">
        <f t="shared" si="868"/>
        <v/>
      </c>
      <c r="N3578" s="13"/>
    </row>
    <row r="3579" spans="1:14" hidden="1">
      <c r="A3579" s="23">
        <v>375</v>
      </c>
      <c r="B3579" s="362"/>
      <c r="C3579" s="293">
        <v>4202</v>
      </c>
      <c r="D3579" s="363" t="s">
        <v>238</v>
      </c>
      <c r="E3579" s="295">
        <f t="shared" si="870"/>
        <v>0</v>
      </c>
      <c r="F3579" s="158"/>
      <c r="G3579" s="159"/>
      <c r="H3579" s="1420"/>
      <c r="I3579" s="158"/>
      <c r="J3579" s="159"/>
      <c r="K3579" s="1420"/>
      <c r="L3579" s="295">
        <f t="shared" si="871"/>
        <v>0</v>
      </c>
      <c r="M3579" s="12" t="str">
        <f t="shared" si="868"/>
        <v/>
      </c>
      <c r="N3579" s="13"/>
    </row>
    <row r="3580" spans="1:14" hidden="1">
      <c r="A3580" s="23">
        <v>380</v>
      </c>
      <c r="B3580" s="362"/>
      <c r="C3580" s="293">
        <v>4214</v>
      </c>
      <c r="D3580" s="363" t="s">
        <v>239</v>
      </c>
      <c r="E3580" s="295">
        <f t="shared" si="870"/>
        <v>0</v>
      </c>
      <c r="F3580" s="158"/>
      <c r="G3580" s="159"/>
      <c r="H3580" s="1420"/>
      <c r="I3580" s="158"/>
      <c r="J3580" s="159"/>
      <c r="K3580" s="1420"/>
      <c r="L3580" s="295">
        <f t="shared" si="871"/>
        <v>0</v>
      </c>
      <c r="M3580" s="12" t="str">
        <f t="shared" si="868"/>
        <v/>
      </c>
      <c r="N3580" s="13"/>
    </row>
    <row r="3581" spans="1:14" hidden="1">
      <c r="A3581" s="23">
        <v>385</v>
      </c>
      <c r="B3581" s="362"/>
      <c r="C3581" s="293">
        <v>4217</v>
      </c>
      <c r="D3581" s="363" t="s">
        <v>240</v>
      </c>
      <c r="E3581" s="295">
        <f t="shared" si="870"/>
        <v>0</v>
      </c>
      <c r="F3581" s="158"/>
      <c r="G3581" s="159"/>
      <c r="H3581" s="1420"/>
      <c r="I3581" s="158"/>
      <c r="J3581" s="159"/>
      <c r="K3581" s="1420"/>
      <c r="L3581" s="295">
        <f t="shared" si="871"/>
        <v>0</v>
      </c>
      <c r="M3581" s="12" t="str">
        <f t="shared" si="868"/>
        <v/>
      </c>
      <c r="N3581" s="13"/>
    </row>
    <row r="3582" spans="1:14" hidden="1">
      <c r="A3582" s="23">
        <v>390</v>
      </c>
      <c r="B3582" s="362"/>
      <c r="C3582" s="293">
        <v>4218</v>
      </c>
      <c r="D3582" s="294" t="s">
        <v>241</v>
      </c>
      <c r="E3582" s="295">
        <f t="shared" si="870"/>
        <v>0</v>
      </c>
      <c r="F3582" s="158"/>
      <c r="G3582" s="159"/>
      <c r="H3582" s="1420"/>
      <c r="I3582" s="158"/>
      <c r="J3582" s="159"/>
      <c r="K3582" s="1420"/>
      <c r="L3582" s="295">
        <f t="shared" si="871"/>
        <v>0</v>
      </c>
      <c r="M3582" s="12" t="str">
        <f t="shared" si="868"/>
        <v/>
      </c>
      <c r="N3582" s="13"/>
    </row>
    <row r="3583" spans="1:14" hidden="1">
      <c r="A3583" s="23">
        <v>390</v>
      </c>
      <c r="B3583" s="362"/>
      <c r="C3583" s="285">
        <v>4219</v>
      </c>
      <c r="D3583" s="343" t="s">
        <v>242</v>
      </c>
      <c r="E3583" s="287">
        <f t="shared" si="870"/>
        <v>0</v>
      </c>
      <c r="F3583" s="173"/>
      <c r="G3583" s="174"/>
      <c r="H3583" s="1421"/>
      <c r="I3583" s="173"/>
      <c r="J3583" s="174"/>
      <c r="K3583" s="1421"/>
      <c r="L3583" s="287">
        <f t="shared" si="871"/>
        <v>0</v>
      </c>
      <c r="M3583" s="12" t="str">
        <f t="shared" si="868"/>
        <v/>
      </c>
      <c r="N3583" s="13"/>
    </row>
    <row r="3584" spans="1:14" hidden="1">
      <c r="A3584" s="23">
        <v>395</v>
      </c>
      <c r="B3584" s="272">
        <v>4300</v>
      </c>
      <c r="C3584" s="1856" t="s">
        <v>1661</v>
      </c>
      <c r="D3584" s="1857"/>
      <c r="E3584" s="310">
        <f t="shared" ref="E3584:L3584" si="872">SUM(E3585:E3587)</f>
        <v>0</v>
      </c>
      <c r="F3584" s="274">
        <f t="shared" si="872"/>
        <v>0</v>
      </c>
      <c r="G3584" s="275">
        <f t="shared" si="872"/>
        <v>0</v>
      </c>
      <c r="H3584" s="276">
        <f>SUM(H3585:H3587)</f>
        <v>0</v>
      </c>
      <c r="I3584" s="274">
        <f t="shared" si="872"/>
        <v>0</v>
      </c>
      <c r="J3584" s="275">
        <f t="shared" si="872"/>
        <v>0</v>
      </c>
      <c r="K3584" s="276">
        <f t="shared" si="872"/>
        <v>0</v>
      </c>
      <c r="L3584" s="310">
        <f t="shared" si="872"/>
        <v>0</v>
      </c>
      <c r="M3584" s="12" t="str">
        <f t="shared" si="868"/>
        <v/>
      </c>
      <c r="N3584" s="13"/>
    </row>
    <row r="3585" spans="1:14" hidden="1">
      <c r="A3585" s="18">
        <v>397</v>
      </c>
      <c r="B3585" s="362"/>
      <c r="C3585" s="279">
        <v>4301</v>
      </c>
      <c r="D3585" s="311" t="s">
        <v>243</v>
      </c>
      <c r="E3585" s="281">
        <f t="shared" ref="E3585:E3590" si="873">F3585+G3585+H3585</f>
        <v>0</v>
      </c>
      <c r="F3585" s="152"/>
      <c r="G3585" s="153"/>
      <c r="H3585" s="1418"/>
      <c r="I3585" s="152"/>
      <c r="J3585" s="153"/>
      <c r="K3585" s="1418"/>
      <c r="L3585" s="281">
        <f t="shared" ref="L3585:L3590" si="874">I3585+J3585+K3585</f>
        <v>0</v>
      </c>
      <c r="M3585" s="12" t="str">
        <f t="shared" si="868"/>
        <v/>
      </c>
      <c r="N3585" s="13"/>
    </row>
    <row r="3586" spans="1:14" hidden="1">
      <c r="A3586" s="14">
        <v>398</v>
      </c>
      <c r="B3586" s="362"/>
      <c r="C3586" s="293">
        <v>4302</v>
      </c>
      <c r="D3586" s="363" t="s">
        <v>244</v>
      </c>
      <c r="E3586" s="295">
        <f t="shared" si="873"/>
        <v>0</v>
      </c>
      <c r="F3586" s="158"/>
      <c r="G3586" s="159"/>
      <c r="H3586" s="1420"/>
      <c r="I3586" s="158"/>
      <c r="J3586" s="159"/>
      <c r="K3586" s="1420"/>
      <c r="L3586" s="295">
        <f t="shared" si="874"/>
        <v>0</v>
      </c>
      <c r="M3586" s="12" t="str">
        <f t="shared" si="868"/>
        <v/>
      </c>
      <c r="N3586" s="13"/>
    </row>
    <row r="3587" spans="1:14" hidden="1">
      <c r="A3587" s="14">
        <v>399</v>
      </c>
      <c r="B3587" s="362"/>
      <c r="C3587" s="285">
        <v>4309</v>
      </c>
      <c r="D3587" s="301" t="s">
        <v>245</v>
      </c>
      <c r="E3587" s="287">
        <f t="shared" si="873"/>
        <v>0</v>
      </c>
      <c r="F3587" s="173"/>
      <c r="G3587" s="174"/>
      <c r="H3587" s="1421"/>
      <c r="I3587" s="173"/>
      <c r="J3587" s="174"/>
      <c r="K3587" s="1421"/>
      <c r="L3587" s="287">
        <f t="shared" si="874"/>
        <v>0</v>
      </c>
      <c r="M3587" s="12" t="str">
        <f t="shared" si="868"/>
        <v/>
      </c>
      <c r="N3587" s="13"/>
    </row>
    <row r="3588" spans="1:14" hidden="1">
      <c r="A3588" s="14">
        <v>400</v>
      </c>
      <c r="B3588" s="272">
        <v>4400</v>
      </c>
      <c r="C3588" s="1856" t="s">
        <v>1658</v>
      </c>
      <c r="D3588" s="1857"/>
      <c r="E3588" s="310">
        <f t="shared" si="873"/>
        <v>0</v>
      </c>
      <c r="F3588" s="1422"/>
      <c r="G3588" s="1423"/>
      <c r="H3588" s="1424"/>
      <c r="I3588" s="1422"/>
      <c r="J3588" s="1423"/>
      <c r="K3588" s="1424"/>
      <c r="L3588" s="310">
        <f t="shared" si="874"/>
        <v>0</v>
      </c>
      <c r="M3588" s="12" t="str">
        <f t="shared" si="868"/>
        <v/>
      </c>
      <c r="N3588" s="13"/>
    </row>
    <row r="3589" spans="1:14" hidden="1">
      <c r="A3589" s="14">
        <v>401</v>
      </c>
      <c r="B3589" s="272">
        <v>4500</v>
      </c>
      <c r="C3589" s="1856" t="s">
        <v>1659</v>
      </c>
      <c r="D3589" s="1857"/>
      <c r="E3589" s="310">
        <f t="shared" si="873"/>
        <v>0</v>
      </c>
      <c r="F3589" s="1422"/>
      <c r="G3589" s="1423"/>
      <c r="H3589" s="1424"/>
      <c r="I3589" s="1422"/>
      <c r="J3589" s="1423"/>
      <c r="K3589" s="1424"/>
      <c r="L3589" s="310">
        <f t="shared" si="874"/>
        <v>0</v>
      </c>
      <c r="M3589" s="12" t="str">
        <f t="shared" si="868"/>
        <v/>
      </c>
      <c r="N3589" s="13"/>
    </row>
    <row r="3590" spans="1:14" hidden="1">
      <c r="A3590" s="40">
        <v>404</v>
      </c>
      <c r="B3590" s="272">
        <v>4600</v>
      </c>
      <c r="C3590" s="1862" t="s">
        <v>246</v>
      </c>
      <c r="D3590" s="1863"/>
      <c r="E3590" s="310">
        <f t="shared" si="873"/>
        <v>0</v>
      </c>
      <c r="F3590" s="1422"/>
      <c r="G3590" s="1423"/>
      <c r="H3590" s="1424"/>
      <c r="I3590" s="1422"/>
      <c r="J3590" s="1423"/>
      <c r="K3590" s="1424"/>
      <c r="L3590" s="310">
        <f t="shared" si="874"/>
        <v>0</v>
      </c>
      <c r="M3590" s="12" t="str">
        <f t="shared" si="868"/>
        <v/>
      </c>
      <c r="N3590" s="13"/>
    </row>
    <row r="3591" spans="1:14" hidden="1">
      <c r="A3591" s="40">
        <v>404</v>
      </c>
      <c r="B3591" s="272">
        <v>4900</v>
      </c>
      <c r="C3591" s="1856" t="s">
        <v>273</v>
      </c>
      <c r="D3591" s="1857"/>
      <c r="E3591" s="310">
        <f t="shared" ref="E3591:L3591" si="875">+E3592+E3593</f>
        <v>0</v>
      </c>
      <c r="F3591" s="274">
        <f t="shared" si="875"/>
        <v>0</v>
      </c>
      <c r="G3591" s="275">
        <f t="shared" si="875"/>
        <v>0</v>
      </c>
      <c r="H3591" s="276">
        <f>+H3592+H3593</f>
        <v>0</v>
      </c>
      <c r="I3591" s="274">
        <f t="shared" si="875"/>
        <v>0</v>
      </c>
      <c r="J3591" s="275">
        <f t="shared" si="875"/>
        <v>0</v>
      </c>
      <c r="K3591" s="276">
        <f t="shared" si="875"/>
        <v>0</v>
      </c>
      <c r="L3591" s="310">
        <f t="shared" si="875"/>
        <v>0</v>
      </c>
      <c r="M3591" s="12" t="str">
        <f t="shared" si="868"/>
        <v/>
      </c>
      <c r="N3591" s="13"/>
    </row>
    <row r="3592" spans="1:14" hidden="1">
      <c r="A3592" s="22">
        <v>440</v>
      </c>
      <c r="B3592" s="362"/>
      <c r="C3592" s="279">
        <v>4901</v>
      </c>
      <c r="D3592" s="364" t="s">
        <v>274</v>
      </c>
      <c r="E3592" s="281">
        <f>F3592+G3592+H3592</f>
        <v>0</v>
      </c>
      <c r="F3592" s="152"/>
      <c r="G3592" s="153"/>
      <c r="H3592" s="1418"/>
      <c r="I3592" s="152"/>
      <c r="J3592" s="153"/>
      <c r="K3592" s="1418"/>
      <c r="L3592" s="281">
        <f>I3592+J3592+K3592</f>
        <v>0</v>
      </c>
      <c r="M3592" s="12" t="str">
        <f t="shared" si="868"/>
        <v/>
      </c>
      <c r="N3592" s="13"/>
    </row>
    <row r="3593" spans="1:14" hidden="1">
      <c r="A3593" s="22">
        <v>450</v>
      </c>
      <c r="B3593" s="362"/>
      <c r="C3593" s="285">
        <v>4902</v>
      </c>
      <c r="D3593" s="301" t="s">
        <v>275</v>
      </c>
      <c r="E3593" s="287">
        <f>F3593+G3593+H3593</f>
        <v>0</v>
      </c>
      <c r="F3593" s="173"/>
      <c r="G3593" s="174"/>
      <c r="H3593" s="1421"/>
      <c r="I3593" s="173"/>
      <c r="J3593" s="174"/>
      <c r="K3593" s="1421"/>
      <c r="L3593" s="287">
        <f>I3593+J3593+K3593</f>
        <v>0</v>
      </c>
      <c r="M3593" s="12" t="str">
        <f t="shared" si="868"/>
        <v/>
      </c>
      <c r="N3593" s="13"/>
    </row>
    <row r="3594" spans="1:14" hidden="1">
      <c r="A3594" s="22">
        <v>495</v>
      </c>
      <c r="B3594" s="365">
        <v>5100</v>
      </c>
      <c r="C3594" s="1854" t="s">
        <v>247</v>
      </c>
      <c r="D3594" s="1855"/>
      <c r="E3594" s="310">
        <f>F3594+G3594+H3594</f>
        <v>0</v>
      </c>
      <c r="F3594" s="1422"/>
      <c r="G3594" s="1423"/>
      <c r="H3594" s="1424"/>
      <c r="I3594" s="1422"/>
      <c r="J3594" s="1423"/>
      <c r="K3594" s="1424"/>
      <c r="L3594" s="310">
        <f>I3594+J3594+K3594</f>
        <v>0</v>
      </c>
      <c r="M3594" s="12" t="str">
        <f t="shared" si="868"/>
        <v/>
      </c>
      <c r="N3594" s="13"/>
    </row>
    <row r="3595" spans="1:14" hidden="1">
      <c r="A3595" s="23">
        <v>500</v>
      </c>
      <c r="B3595" s="365">
        <v>5200</v>
      </c>
      <c r="C3595" s="1854" t="s">
        <v>248</v>
      </c>
      <c r="D3595" s="1855"/>
      <c r="E3595" s="310">
        <f t="shared" ref="E3595:L3595" si="876">SUM(E3596:E3602)</f>
        <v>0</v>
      </c>
      <c r="F3595" s="274">
        <f t="shared" si="876"/>
        <v>0</v>
      </c>
      <c r="G3595" s="275">
        <f t="shared" si="876"/>
        <v>0</v>
      </c>
      <c r="H3595" s="276">
        <f>SUM(H3596:H3602)</f>
        <v>0</v>
      </c>
      <c r="I3595" s="274">
        <f t="shared" si="876"/>
        <v>0</v>
      </c>
      <c r="J3595" s="275">
        <f t="shared" si="876"/>
        <v>0</v>
      </c>
      <c r="K3595" s="276">
        <f t="shared" si="876"/>
        <v>0</v>
      </c>
      <c r="L3595" s="310">
        <f t="shared" si="876"/>
        <v>0</v>
      </c>
      <c r="M3595" s="12" t="str">
        <f t="shared" si="868"/>
        <v/>
      </c>
      <c r="N3595" s="13"/>
    </row>
    <row r="3596" spans="1:14" hidden="1">
      <c r="A3596" s="23">
        <v>505</v>
      </c>
      <c r="B3596" s="366"/>
      <c r="C3596" s="367">
        <v>5201</v>
      </c>
      <c r="D3596" s="368" t="s">
        <v>249</v>
      </c>
      <c r="E3596" s="281">
        <f t="shared" ref="E3596:E3602" si="877">F3596+G3596+H3596</f>
        <v>0</v>
      </c>
      <c r="F3596" s="152"/>
      <c r="G3596" s="153"/>
      <c r="H3596" s="1418"/>
      <c r="I3596" s="152"/>
      <c r="J3596" s="153"/>
      <c r="K3596" s="1418"/>
      <c r="L3596" s="281">
        <f t="shared" ref="L3596:L3602" si="878">I3596+J3596+K3596</f>
        <v>0</v>
      </c>
      <c r="M3596" s="12" t="str">
        <f t="shared" si="868"/>
        <v/>
      </c>
      <c r="N3596" s="13"/>
    </row>
    <row r="3597" spans="1:14" hidden="1">
      <c r="A3597" s="23">
        <v>510</v>
      </c>
      <c r="B3597" s="366"/>
      <c r="C3597" s="369">
        <v>5202</v>
      </c>
      <c r="D3597" s="370" t="s">
        <v>250</v>
      </c>
      <c r="E3597" s="295">
        <f t="shared" si="877"/>
        <v>0</v>
      </c>
      <c r="F3597" s="158"/>
      <c r="G3597" s="159"/>
      <c r="H3597" s="1420"/>
      <c r="I3597" s="158"/>
      <c r="J3597" s="159"/>
      <c r="K3597" s="1420"/>
      <c r="L3597" s="295">
        <f t="shared" si="878"/>
        <v>0</v>
      </c>
      <c r="M3597" s="12" t="str">
        <f t="shared" si="868"/>
        <v/>
      </c>
      <c r="N3597" s="13"/>
    </row>
    <row r="3598" spans="1:14" hidden="1">
      <c r="A3598" s="23">
        <v>515</v>
      </c>
      <c r="B3598" s="366"/>
      <c r="C3598" s="369">
        <v>5203</v>
      </c>
      <c r="D3598" s="370" t="s">
        <v>618</v>
      </c>
      <c r="E3598" s="295">
        <f t="shared" si="877"/>
        <v>0</v>
      </c>
      <c r="F3598" s="158"/>
      <c r="G3598" s="159"/>
      <c r="H3598" s="1420"/>
      <c r="I3598" s="158"/>
      <c r="J3598" s="159"/>
      <c r="K3598" s="1420"/>
      <c r="L3598" s="295">
        <f t="shared" si="878"/>
        <v>0</v>
      </c>
      <c r="M3598" s="12" t="str">
        <f t="shared" si="868"/>
        <v/>
      </c>
      <c r="N3598" s="13"/>
    </row>
    <row r="3599" spans="1:14" hidden="1">
      <c r="A3599" s="23">
        <v>520</v>
      </c>
      <c r="B3599" s="366"/>
      <c r="C3599" s="369">
        <v>5204</v>
      </c>
      <c r="D3599" s="370" t="s">
        <v>619</v>
      </c>
      <c r="E3599" s="295">
        <f t="shared" si="877"/>
        <v>0</v>
      </c>
      <c r="F3599" s="158"/>
      <c r="G3599" s="159"/>
      <c r="H3599" s="1420"/>
      <c r="I3599" s="158"/>
      <c r="J3599" s="159"/>
      <c r="K3599" s="1420"/>
      <c r="L3599" s="295">
        <f t="shared" si="878"/>
        <v>0</v>
      </c>
      <c r="M3599" s="12" t="str">
        <f t="shared" si="868"/>
        <v/>
      </c>
      <c r="N3599" s="13"/>
    </row>
    <row r="3600" spans="1:14" hidden="1">
      <c r="A3600" s="23">
        <v>525</v>
      </c>
      <c r="B3600" s="366"/>
      <c r="C3600" s="369">
        <v>5205</v>
      </c>
      <c r="D3600" s="370" t="s">
        <v>620</v>
      </c>
      <c r="E3600" s="295">
        <f t="shared" si="877"/>
        <v>0</v>
      </c>
      <c r="F3600" s="158"/>
      <c r="G3600" s="159"/>
      <c r="H3600" s="1420"/>
      <c r="I3600" s="158"/>
      <c r="J3600" s="159"/>
      <c r="K3600" s="1420"/>
      <c r="L3600" s="295">
        <f t="shared" si="878"/>
        <v>0</v>
      </c>
      <c r="M3600" s="12" t="str">
        <f t="shared" si="868"/>
        <v/>
      </c>
      <c r="N3600" s="13"/>
    </row>
    <row r="3601" spans="1:14" hidden="1">
      <c r="A3601" s="22">
        <v>635</v>
      </c>
      <c r="B3601" s="366"/>
      <c r="C3601" s="369">
        <v>5206</v>
      </c>
      <c r="D3601" s="370" t="s">
        <v>621</v>
      </c>
      <c r="E3601" s="295">
        <f t="shared" si="877"/>
        <v>0</v>
      </c>
      <c r="F3601" s="158"/>
      <c r="G3601" s="159"/>
      <c r="H3601" s="1420"/>
      <c r="I3601" s="158"/>
      <c r="J3601" s="159"/>
      <c r="K3601" s="1420"/>
      <c r="L3601" s="295">
        <f t="shared" si="878"/>
        <v>0</v>
      </c>
      <c r="M3601" s="12" t="str">
        <f t="shared" si="868"/>
        <v/>
      </c>
      <c r="N3601" s="13"/>
    </row>
    <row r="3602" spans="1:14" hidden="1">
      <c r="A3602" s="23">
        <v>640</v>
      </c>
      <c r="B3602" s="366"/>
      <c r="C3602" s="371">
        <v>5219</v>
      </c>
      <c r="D3602" s="372" t="s">
        <v>622</v>
      </c>
      <c r="E3602" s="287">
        <f t="shared" si="877"/>
        <v>0</v>
      </c>
      <c r="F3602" s="173"/>
      <c r="G3602" s="174"/>
      <c r="H3602" s="1421"/>
      <c r="I3602" s="173"/>
      <c r="J3602" s="174"/>
      <c r="K3602" s="1421"/>
      <c r="L3602" s="287">
        <f t="shared" si="878"/>
        <v>0</v>
      </c>
      <c r="M3602" s="12" t="str">
        <f t="shared" si="868"/>
        <v/>
      </c>
      <c r="N3602" s="13"/>
    </row>
    <row r="3603" spans="1:14" hidden="1">
      <c r="A3603" s="23">
        <v>645</v>
      </c>
      <c r="B3603" s="365">
        <v>5300</v>
      </c>
      <c r="C3603" s="1854" t="s">
        <v>623</v>
      </c>
      <c r="D3603" s="1855"/>
      <c r="E3603" s="310">
        <f t="shared" ref="E3603:L3603" si="879">SUM(E3604:E3605)</f>
        <v>0</v>
      </c>
      <c r="F3603" s="274">
        <f t="shared" si="879"/>
        <v>0</v>
      </c>
      <c r="G3603" s="275">
        <f t="shared" si="879"/>
        <v>0</v>
      </c>
      <c r="H3603" s="276">
        <f>SUM(H3604:H3605)</f>
        <v>0</v>
      </c>
      <c r="I3603" s="274">
        <f t="shared" si="879"/>
        <v>0</v>
      </c>
      <c r="J3603" s="275">
        <f t="shared" si="879"/>
        <v>0</v>
      </c>
      <c r="K3603" s="276">
        <f t="shared" si="879"/>
        <v>0</v>
      </c>
      <c r="L3603" s="310">
        <f t="shared" si="879"/>
        <v>0</v>
      </c>
      <c r="M3603" s="12" t="str">
        <f t="shared" si="868"/>
        <v/>
      </c>
      <c r="N3603" s="13"/>
    </row>
    <row r="3604" spans="1:14" hidden="1">
      <c r="A3604" s="23">
        <v>650</v>
      </c>
      <c r="B3604" s="366"/>
      <c r="C3604" s="367">
        <v>5301</v>
      </c>
      <c r="D3604" s="368" t="s">
        <v>307</v>
      </c>
      <c r="E3604" s="281">
        <f>F3604+G3604+H3604</f>
        <v>0</v>
      </c>
      <c r="F3604" s="152"/>
      <c r="G3604" s="153"/>
      <c r="H3604" s="1418"/>
      <c r="I3604" s="152"/>
      <c r="J3604" s="153"/>
      <c r="K3604" s="1418"/>
      <c r="L3604" s="281">
        <f>I3604+J3604+K3604</f>
        <v>0</v>
      </c>
      <c r="M3604" s="12" t="str">
        <f t="shared" si="868"/>
        <v/>
      </c>
      <c r="N3604" s="13"/>
    </row>
    <row r="3605" spans="1:14" hidden="1">
      <c r="A3605" s="22">
        <v>655</v>
      </c>
      <c r="B3605" s="366"/>
      <c r="C3605" s="371">
        <v>5309</v>
      </c>
      <c r="D3605" s="372" t="s">
        <v>624</v>
      </c>
      <c r="E3605" s="287">
        <f>F3605+G3605+H3605</f>
        <v>0</v>
      </c>
      <c r="F3605" s="173"/>
      <c r="G3605" s="174"/>
      <c r="H3605" s="1421"/>
      <c r="I3605" s="173"/>
      <c r="J3605" s="174"/>
      <c r="K3605" s="1421"/>
      <c r="L3605" s="287">
        <f>I3605+J3605+K3605</f>
        <v>0</v>
      </c>
      <c r="M3605" s="12" t="str">
        <f t="shared" si="868"/>
        <v/>
      </c>
      <c r="N3605" s="13"/>
    </row>
    <row r="3606" spans="1:14" hidden="1">
      <c r="A3606" s="22">
        <v>665</v>
      </c>
      <c r="B3606" s="365">
        <v>5400</v>
      </c>
      <c r="C3606" s="1854" t="s">
        <v>685</v>
      </c>
      <c r="D3606" s="1855"/>
      <c r="E3606" s="310">
        <f>F3606+G3606+H3606</f>
        <v>0</v>
      </c>
      <c r="F3606" s="1422"/>
      <c r="G3606" s="1423"/>
      <c r="H3606" s="1424"/>
      <c r="I3606" s="1422"/>
      <c r="J3606" s="1423"/>
      <c r="K3606" s="1424"/>
      <c r="L3606" s="310">
        <f>I3606+J3606+K3606</f>
        <v>0</v>
      </c>
      <c r="M3606" s="12" t="str">
        <f t="shared" si="868"/>
        <v/>
      </c>
      <c r="N3606" s="13"/>
    </row>
    <row r="3607" spans="1:14" hidden="1">
      <c r="A3607" s="22">
        <v>675</v>
      </c>
      <c r="B3607" s="272">
        <v>5500</v>
      </c>
      <c r="C3607" s="1856" t="s">
        <v>686</v>
      </c>
      <c r="D3607" s="1857"/>
      <c r="E3607" s="310">
        <f t="shared" ref="E3607:L3607" si="880">SUM(E3608:E3611)</f>
        <v>0</v>
      </c>
      <c r="F3607" s="274">
        <f t="shared" si="880"/>
        <v>0</v>
      </c>
      <c r="G3607" s="275">
        <f t="shared" si="880"/>
        <v>0</v>
      </c>
      <c r="H3607" s="276">
        <f>SUM(H3608:H3611)</f>
        <v>0</v>
      </c>
      <c r="I3607" s="274">
        <f t="shared" si="880"/>
        <v>0</v>
      </c>
      <c r="J3607" s="275">
        <f t="shared" si="880"/>
        <v>0</v>
      </c>
      <c r="K3607" s="276">
        <f t="shared" si="880"/>
        <v>0</v>
      </c>
      <c r="L3607" s="310">
        <f t="shared" si="880"/>
        <v>0</v>
      </c>
      <c r="M3607" s="12" t="str">
        <f t="shared" si="868"/>
        <v/>
      </c>
      <c r="N3607" s="13"/>
    </row>
    <row r="3608" spans="1:14" hidden="1">
      <c r="A3608" s="22">
        <v>685</v>
      </c>
      <c r="B3608" s="362"/>
      <c r="C3608" s="279">
        <v>5501</v>
      </c>
      <c r="D3608" s="311" t="s">
        <v>687</v>
      </c>
      <c r="E3608" s="281">
        <f>F3608+G3608+H3608</f>
        <v>0</v>
      </c>
      <c r="F3608" s="152"/>
      <c r="G3608" s="153"/>
      <c r="H3608" s="1418"/>
      <c r="I3608" s="152"/>
      <c r="J3608" s="153"/>
      <c r="K3608" s="1418"/>
      <c r="L3608" s="281">
        <f>I3608+J3608+K3608</f>
        <v>0</v>
      </c>
      <c r="M3608" s="12" t="str">
        <f t="shared" si="868"/>
        <v/>
      </c>
      <c r="N3608" s="13"/>
    </row>
    <row r="3609" spans="1:14" hidden="1">
      <c r="A3609" s="23">
        <v>690</v>
      </c>
      <c r="B3609" s="362"/>
      <c r="C3609" s="293">
        <v>5502</v>
      </c>
      <c r="D3609" s="294" t="s">
        <v>688</v>
      </c>
      <c r="E3609" s="295">
        <f>F3609+G3609+H3609</f>
        <v>0</v>
      </c>
      <c r="F3609" s="158"/>
      <c r="G3609" s="159"/>
      <c r="H3609" s="1420"/>
      <c r="I3609" s="158"/>
      <c r="J3609" s="159"/>
      <c r="K3609" s="1420"/>
      <c r="L3609" s="295">
        <f>I3609+J3609+K3609</f>
        <v>0</v>
      </c>
      <c r="M3609" s="12" t="str">
        <f t="shared" si="868"/>
        <v/>
      </c>
      <c r="N3609" s="13"/>
    </row>
    <row r="3610" spans="1:14" hidden="1">
      <c r="A3610" s="23">
        <v>695</v>
      </c>
      <c r="B3610" s="362"/>
      <c r="C3610" s="293">
        <v>5503</v>
      </c>
      <c r="D3610" s="363" t="s">
        <v>689</v>
      </c>
      <c r="E3610" s="295">
        <f>F3610+G3610+H3610</f>
        <v>0</v>
      </c>
      <c r="F3610" s="158"/>
      <c r="G3610" s="159"/>
      <c r="H3610" s="1420"/>
      <c r="I3610" s="158"/>
      <c r="J3610" s="159"/>
      <c r="K3610" s="1420"/>
      <c r="L3610" s="295">
        <f>I3610+J3610+K3610</f>
        <v>0</v>
      </c>
      <c r="M3610" s="12" t="str">
        <f t="shared" si="868"/>
        <v/>
      </c>
      <c r="N3610" s="13"/>
    </row>
    <row r="3611" spans="1:14" hidden="1">
      <c r="A3611" s="22">
        <v>700</v>
      </c>
      <c r="B3611" s="362"/>
      <c r="C3611" s="285">
        <v>5504</v>
      </c>
      <c r="D3611" s="339" t="s">
        <v>690</v>
      </c>
      <c r="E3611" s="287">
        <f>F3611+G3611+H3611</f>
        <v>0</v>
      </c>
      <c r="F3611" s="173"/>
      <c r="G3611" s="174"/>
      <c r="H3611" s="1421"/>
      <c r="I3611" s="173"/>
      <c r="J3611" s="174"/>
      <c r="K3611" s="1421"/>
      <c r="L3611" s="287">
        <f>I3611+J3611+K3611</f>
        <v>0</v>
      </c>
      <c r="M3611" s="12" t="str">
        <f t="shared" si="868"/>
        <v/>
      </c>
      <c r="N3611" s="13"/>
    </row>
    <row r="3612" spans="1:14" hidden="1">
      <c r="A3612" s="22">
        <v>710</v>
      </c>
      <c r="B3612" s="365">
        <v>5700</v>
      </c>
      <c r="C3612" s="1858" t="s">
        <v>914</v>
      </c>
      <c r="D3612" s="1859"/>
      <c r="E3612" s="310">
        <f>SUM(E3613:E3615)</f>
        <v>0</v>
      </c>
      <c r="F3612" s="1471">
        <v>0</v>
      </c>
      <c r="G3612" s="1471">
        <v>0</v>
      </c>
      <c r="H3612" s="1471">
        <v>0</v>
      </c>
      <c r="I3612" s="1471">
        <v>0</v>
      </c>
      <c r="J3612" s="1471">
        <v>0</v>
      </c>
      <c r="K3612" s="1471">
        <v>0</v>
      </c>
      <c r="L3612" s="310">
        <f>SUM(L3613:L3615)</f>
        <v>0</v>
      </c>
      <c r="M3612" s="12" t="str">
        <f t="shared" si="868"/>
        <v/>
      </c>
      <c r="N3612" s="13"/>
    </row>
    <row r="3613" spans="1:14" hidden="1">
      <c r="A3613" s="23">
        <v>715</v>
      </c>
      <c r="B3613" s="366"/>
      <c r="C3613" s="367">
        <v>5701</v>
      </c>
      <c r="D3613" s="368" t="s">
        <v>691</v>
      </c>
      <c r="E3613" s="281">
        <f>F3613+G3613+H3613</f>
        <v>0</v>
      </c>
      <c r="F3613" s="1472">
        <v>0</v>
      </c>
      <c r="G3613" s="1472">
        <v>0</v>
      </c>
      <c r="H3613" s="1473">
        <v>0</v>
      </c>
      <c r="I3613" s="1771">
        <v>0</v>
      </c>
      <c r="J3613" s="1472">
        <v>0</v>
      </c>
      <c r="K3613" s="1472">
        <v>0</v>
      </c>
      <c r="L3613" s="281">
        <f>I3613+J3613+K3613</f>
        <v>0</v>
      </c>
      <c r="M3613" s="12" t="str">
        <f t="shared" si="868"/>
        <v/>
      </c>
      <c r="N3613" s="13"/>
    </row>
    <row r="3614" spans="1:14" hidden="1">
      <c r="A3614" s="23">
        <v>720</v>
      </c>
      <c r="B3614" s="366"/>
      <c r="C3614" s="373">
        <v>5702</v>
      </c>
      <c r="D3614" s="374" t="s">
        <v>692</v>
      </c>
      <c r="E3614" s="314">
        <f>F3614+G3614+H3614</f>
        <v>0</v>
      </c>
      <c r="F3614" s="1472">
        <v>0</v>
      </c>
      <c r="G3614" s="1472">
        <v>0</v>
      </c>
      <c r="H3614" s="1473">
        <v>0</v>
      </c>
      <c r="I3614" s="1771">
        <v>0</v>
      </c>
      <c r="J3614" s="1472">
        <v>0</v>
      </c>
      <c r="K3614" s="1472">
        <v>0</v>
      </c>
      <c r="L3614" s="314">
        <f>I3614+J3614+K3614</f>
        <v>0</v>
      </c>
      <c r="M3614" s="12" t="str">
        <f t="shared" si="868"/>
        <v/>
      </c>
      <c r="N3614" s="13"/>
    </row>
    <row r="3615" spans="1:14" hidden="1">
      <c r="A3615" s="23">
        <v>725</v>
      </c>
      <c r="B3615" s="292"/>
      <c r="C3615" s="375">
        <v>4071</v>
      </c>
      <c r="D3615" s="376" t="s">
        <v>693</v>
      </c>
      <c r="E3615" s="377">
        <f>F3615+G3615+H3615</f>
        <v>0</v>
      </c>
      <c r="F3615" s="1472">
        <v>0</v>
      </c>
      <c r="G3615" s="1472">
        <v>0</v>
      </c>
      <c r="H3615" s="1473">
        <v>0</v>
      </c>
      <c r="I3615" s="1771">
        <v>0</v>
      </c>
      <c r="J3615" s="1472">
        <v>0</v>
      </c>
      <c r="K3615" s="1472">
        <v>0</v>
      </c>
      <c r="L3615" s="377">
        <f>I3615+J3615+K3615</f>
        <v>0</v>
      </c>
      <c r="M3615" s="12" t="str">
        <f t="shared" si="868"/>
        <v/>
      </c>
      <c r="N3615" s="13"/>
    </row>
    <row r="3616" spans="1:14" hidden="1">
      <c r="A3616" s="23">
        <v>730</v>
      </c>
      <c r="B3616" s="582"/>
      <c r="C3616" s="1860" t="s">
        <v>694</v>
      </c>
      <c r="D3616" s="1861"/>
      <c r="E3616" s="1438"/>
      <c r="F3616" s="1438"/>
      <c r="G3616" s="1438"/>
      <c r="H3616" s="1438"/>
      <c r="I3616" s="1438"/>
      <c r="J3616" s="1438"/>
      <c r="K3616" s="1438"/>
      <c r="L3616" s="1439"/>
      <c r="M3616" s="12" t="str">
        <f t="shared" si="868"/>
        <v/>
      </c>
      <c r="N3616" s="13"/>
    </row>
    <row r="3617" spans="1:14" hidden="1">
      <c r="A3617" s="23">
        <v>735</v>
      </c>
      <c r="B3617" s="381">
        <v>98</v>
      </c>
      <c r="C3617" s="1860" t="s">
        <v>694</v>
      </c>
      <c r="D3617" s="1861"/>
      <c r="E3617" s="382">
        <f>F3617+G3617+H3617</f>
        <v>0</v>
      </c>
      <c r="F3617" s="1429"/>
      <c r="G3617" s="1430"/>
      <c r="H3617" s="1431"/>
      <c r="I3617" s="1461">
        <v>0</v>
      </c>
      <c r="J3617" s="1462">
        <v>0</v>
      </c>
      <c r="K3617" s="1463">
        <v>0</v>
      </c>
      <c r="L3617" s="382">
        <f>I3617+J3617+K3617</f>
        <v>0</v>
      </c>
      <c r="M3617" s="12" t="str">
        <f t="shared" si="868"/>
        <v/>
      </c>
      <c r="N3617" s="13"/>
    </row>
    <row r="3618" spans="1:14" hidden="1">
      <c r="A3618" s="23">
        <v>740</v>
      </c>
      <c r="B3618" s="1433"/>
      <c r="C3618" s="1434"/>
      <c r="D3618" s="1435"/>
      <c r="E3618" s="269"/>
      <c r="F3618" s="269"/>
      <c r="G3618" s="269"/>
      <c r="H3618" s="269"/>
      <c r="I3618" s="269"/>
      <c r="J3618" s="269"/>
      <c r="K3618" s="269"/>
      <c r="L3618" s="270"/>
      <c r="M3618" s="12" t="str">
        <f t="shared" si="868"/>
        <v/>
      </c>
      <c r="N3618" s="13"/>
    </row>
    <row r="3619" spans="1:14" hidden="1">
      <c r="A3619" s="23">
        <v>745</v>
      </c>
      <c r="B3619" s="1436"/>
      <c r="C3619" s="111"/>
      <c r="D3619" s="1437"/>
      <c r="E3619" s="218"/>
      <c r="F3619" s="218"/>
      <c r="G3619" s="218"/>
      <c r="H3619" s="218"/>
      <c r="I3619" s="218"/>
      <c r="J3619" s="218"/>
      <c r="K3619" s="218"/>
      <c r="L3619" s="389"/>
      <c r="M3619" s="12" t="str">
        <f t="shared" si="868"/>
        <v/>
      </c>
      <c r="N3619" s="13"/>
    </row>
    <row r="3620" spans="1:14" hidden="1">
      <c r="A3620" s="22">
        <v>750</v>
      </c>
      <c r="B3620" s="1436"/>
      <c r="C3620" s="111"/>
      <c r="D3620" s="1437"/>
      <c r="E3620" s="218"/>
      <c r="F3620" s="218"/>
      <c r="G3620" s="218"/>
      <c r="H3620" s="218"/>
      <c r="I3620" s="218"/>
      <c r="J3620" s="218"/>
      <c r="K3620" s="218"/>
      <c r="L3620" s="389"/>
      <c r="M3620" s="12" t="str">
        <f t="shared" si="868"/>
        <v/>
      </c>
      <c r="N3620" s="13"/>
    </row>
    <row r="3621" spans="1:14" ht="16.5" hidden="1" thickBot="1">
      <c r="A3621" s="23">
        <v>755</v>
      </c>
      <c r="B3621" s="1464"/>
      <c r="C3621" s="393" t="s">
        <v>741</v>
      </c>
      <c r="D3621" s="1432">
        <f>+B3621</f>
        <v>0</v>
      </c>
      <c r="E3621" s="395">
        <f t="shared" ref="E3621:L3621" si="881">SUM(E3506,E3509,E3515,E3523,E3524,E3542,E3546,E3552,E3555,E3556,E3557,E3558,E3559,E3568,E3574,E3575,E3576,E3577,E3584,E3588,E3589,E3590,E3591,E3594,E3595,E3603,E3606,E3607,E3612)+E3617</f>
        <v>0</v>
      </c>
      <c r="F3621" s="396">
        <f t="shared" si="881"/>
        <v>0</v>
      </c>
      <c r="G3621" s="397">
        <f t="shared" si="881"/>
        <v>0</v>
      </c>
      <c r="H3621" s="398">
        <f t="shared" si="881"/>
        <v>0</v>
      </c>
      <c r="I3621" s="396">
        <f t="shared" si="881"/>
        <v>0</v>
      </c>
      <c r="J3621" s="397">
        <f t="shared" si="881"/>
        <v>0</v>
      </c>
      <c r="K3621" s="398">
        <f t="shared" si="881"/>
        <v>0</v>
      </c>
      <c r="L3621" s="395">
        <f t="shared" si="881"/>
        <v>0</v>
      </c>
      <c r="M3621" s="12" t="str">
        <f>(IF($E3621&lt;&gt;0,$M$2,IF($L3621&lt;&gt;0,$M$2,"")))</f>
        <v/>
      </c>
      <c r="N3621" s="73" t="str">
        <f>LEFT(C3503,1)</f>
        <v>5</v>
      </c>
    </row>
    <row r="3622" spans="1:14" hidden="1">
      <c r="A3622" s="23">
        <v>760</v>
      </c>
      <c r="B3622" s="79" t="s">
        <v>120</v>
      </c>
      <c r="C3622" s="1"/>
      <c r="L3622" s="6"/>
      <c r="M3622" s="7" t="str">
        <f>(IF($E3621&lt;&gt;0,$M$2,IF($L3621&lt;&gt;0,$M$2,"")))</f>
        <v/>
      </c>
    </row>
    <row r="3623" spans="1:14" hidden="1">
      <c r="A3623" s="22">
        <v>765</v>
      </c>
      <c r="B3623" s="1367"/>
      <c r="C3623" s="1367"/>
      <c r="D3623" s="1368"/>
      <c r="E3623" s="1367"/>
      <c r="F3623" s="1367"/>
      <c r="G3623" s="1367"/>
      <c r="H3623" s="1367"/>
      <c r="I3623" s="1367"/>
      <c r="J3623" s="1367"/>
      <c r="K3623" s="1367"/>
      <c r="L3623" s="1369"/>
      <c r="M3623" s="7" t="str">
        <f>(IF($E3621&lt;&gt;0,$M$2,IF($L3621&lt;&gt;0,$M$2,"")))</f>
        <v/>
      </c>
    </row>
    <row r="3624" spans="1:14" ht="18.75" hidden="1">
      <c r="A3624" s="22">
        <v>775</v>
      </c>
      <c r="B3624" s="65"/>
      <c r="C3624" s="65"/>
      <c r="D3624" s="65"/>
      <c r="E3624" s="65"/>
      <c r="F3624" s="65"/>
      <c r="G3624" s="65"/>
      <c r="H3624" s="65"/>
      <c r="I3624" s="65"/>
      <c r="J3624" s="65"/>
      <c r="K3624" s="65"/>
      <c r="L3624" s="77"/>
      <c r="M3624" s="74" t="str">
        <f>(IF(E3619&lt;&gt;0,$G$2,IF(L3619&lt;&gt;0,$G$2,"")))</f>
        <v/>
      </c>
      <c r="N3624" s="65"/>
    </row>
    <row r="3625" spans="1:14" hidden="1">
      <c r="A3625" s="23">
        <v>780</v>
      </c>
      <c r="B3625" s="6"/>
      <c r="C3625" s="6"/>
      <c r="D3625" s="521"/>
      <c r="E3625" s="38"/>
      <c r="F3625" s="38"/>
      <c r="G3625" s="38"/>
      <c r="H3625" s="38"/>
      <c r="I3625" s="38"/>
      <c r="J3625" s="38"/>
      <c r="K3625" s="38"/>
      <c r="L3625" s="38"/>
      <c r="M3625" s="7" t="str">
        <f>(IF($E3758&lt;&gt;0,$M$2,IF($L3758&lt;&gt;0,$M$2,"")))</f>
        <v/>
      </c>
    </row>
    <row r="3626" spans="1:14" hidden="1">
      <c r="A3626" s="23">
        <v>785</v>
      </c>
      <c r="B3626" s="6"/>
      <c r="C3626" s="1365"/>
      <c r="D3626" s="1366"/>
      <c r="E3626" s="38"/>
      <c r="F3626" s="38"/>
      <c r="G3626" s="38"/>
      <c r="H3626" s="38"/>
      <c r="I3626" s="38"/>
      <c r="J3626" s="38"/>
      <c r="K3626" s="38"/>
      <c r="L3626" s="38"/>
      <c r="M3626" s="7" t="str">
        <f>(IF($E3758&lt;&gt;0,$M$2,IF($L3758&lt;&gt;0,$M$2,"")))</f>
        <v/>
      </c>
    </row>
    <row r="3627" spans="1:14" hidden="1">
      <c r="A3627" s="23">
        <v>790</v>
      </c>
      <c r="B3627" s="1870" t="str">
        <f>$B$7</f>
        <v>ОТЧЕТНИ ДАННИ ПО ЕБК ЗА ИЗПЪЛНЕНИЕТО НА БЮДЖЕТА</v>
      </c>
      <c r="C3627" s="1871"/>
      <c r="D3627" s="1871"/>
      <c r="E3627" s="242"/>
      <c r="F3627" s="242"/>
      <c r="G3627" s="237"/>
      <c r="H3627" s="237"/>
      <c r="I3627" s="237"/>
      <c r="J3627" s="237"/>
      <c r="K3627" s="237"/>
      <c r="L3627" s="237"/>
      <c r="M3627" s="7" t="str">
        <f>(IF($E3758&lt;&gt;0,$M$2,IF($L3758&lt;&gt;0,$M$2,"")))</f>
        <v/>
      </c>
    </row>
    <row r="3628" spans="1:14" hidden="1">
      <c r="A3628" s="23">
        <v>795</v>
      </c>
      <c r="B3628" s="228"/>
      <c r="C3628" s="391"/>
      <c r="D3628" s="400"/>
      <c r="E3628" s="406" t="s">
        <v>464</v>
      </c>
      <c r="F3628" s="406" t="s">
        <v>835</v>
      </c>
      <c r="G3628" s="237"/>
      <c r="H3628" s="1362" t="s">
        <v>1251</v>
      </c>
      <c r="I3628" s="1363"/>
      <c r="J3628" s="1364"/>
      <c r="K3628" s="237"/>
      <c r="L3628" s="237"/>
      <c r="M3628" s="7" t="str">
        <f>(IF($E3758&lt;&gt;0,$M$2,IF($L3758&lt;&gt;0,$M$2,"")))</f>
        <v/>
      </c>
    </row>
    <row r="3629" spans="1:14" ht="18.75" hidden="1">
      <c r="A3629" s="22">
        <v>805</v>
      </c>
      <c r="B3629" s="1872" t="str">
        <f>$B$9</f>
        <v>ДГ ЩАСТЛИВО ДЕТСТВО</v>
      </c>
      <c r="C3629" s="1873"/>
      <c r="D3629" s="1874"/>
      <c r="E3629" s="115">
        <f>$E$9</f>
        <v>43831</v>
      </c>
      <c r="F3629" s="226" t="str">
        <f>$F$9</f>
        <v>30.06.2020</v>
      </c>
      <c r="G3629" s="237"/>
      <c r="H3629" s="237"/>
      <c r="I3629" s="237"/>
      <c r="J3629" s="237"/>
      <c r="K3629" s="237"/>
      <c r="L3629" s="237"/>
      <c r="M3629" s="7" t="str">
        <f>(IF($E3758&lt;&gt;0,$M$2,IF($L3758&lt;&gt;0,$M$2,"")))</f>
        <v/>
      </c>
    </row>
    <row r="3630" spans="1:14" hidden="1">
      <c r="A3630" s="23">
        <v>810</v>
      </c>
      <c r="B3630" s="227" t="str">
        <f>$B$10</f>
        <v>(наименование на разпоредителя с бюджет)</v>
      </c>
      <c r="C3630" s="228"/>
      <c r="D3630" s="229"/>
      <c r="E3630" s="237"/>
      <c r="F3630" s="237"/>
      <c r="G3630" s="237"/>
      <c r="H3630" s="237"/>
      <c r="I3630" s="237"/>
      <c r="J3630" s="237"/>
      <c r="K3630" s="237"/>
      <c r="L3630" s="237"/>
      <c r="M3630" s="7" t="str">
        <f>(IF($E3758&lt;&gt;0,$M$2,IF($L3758&lt;&gt;0,$M$2,"")))</f>
        <v/>
      </c>
    </row>
    <row r="3631" spans="1:14" hidden="1">
      <c r="A3631" s="23">
        <v>815</v>
      </c>
      <c r="B3631" s="227"/>
      <c r="C3631" s="228"/>
      <c r="D3631" s="229"/>
      <c r="E3631" s="237"/>
      <c r="F3631" s="237"/>
      <c r="G3631" s="237"/>
      <c r="H3631" s="237"/>
      <c r="I3631" s="237"/>
      <c r="J3631" s="237"/>
      <c r="K3631" s="237"/>
      <c r="L3631" s="237"/>
      <c r="M3631" s="7" t="str">
        <f>(IF($E3758&lt;&gt;0,$M$2,IF($L3758&lt;&gt;0,$M$2,"")))</f>
        <v/>
      </c>
    </row>
    <row r="3632" spans="1:14" ht="19.5" hidden="1">
      <c r="A3632" s="28">
        <v>525</v>
      </c>
      <c r="B3632" s="1875" t="str">
        <f>$B$12</f>
        <v>Раковски</v>
      </c>
      <c r="C3632" s="1876"/>
      <c r="D3632" s="1877"/>
      <c r="E3632" s="410" t="s">
        <v>890</v>
      </c>
      <c r="F3632" s="1360" t="str">
        <f>$F$12</f>
        <v>6611</v>
      </c>
      <c r="G3632" s="237"/>
      <c r="H3632" s="237"/>
      <c r="I3632" s="237"/>
      <c r="J3632" s="237"/>
      <c r="K3632" s="237"/>
      <c r="L3632" s="237"/>
      <c r="M3632" s="7" t="str">
        <f>(IF($E3758&lt;&gt;0,$M$2,IF($L3758&lt;&gt;0,$M$2,"")))</f>
        <v/>
      </c>
    </row>
    <row r="3633" spans="1:14" hidden="1">
      <c r="A3633" s="22">
        <v>820</v>
      </c>
      <c r="B3633" s="233" t="str">
        <f>$B$13</f>
        <v>(наименование на първостепенния разпоредител с бюджет)</v>
      </c>
      <c r="C3633" s="228"/>
      <c r="D3633" s="229"/>
      <c r="E3633" s="1361"/>
      <c r="F3633" s="242"/>
      <c r="G3633" s="237"/>
      <c r="H3633" s="237"/>
      <c r="I3633" s="237"/>
      <c r="J3633" s="237"/>
      <c r="K3633" s="237"/>
      <c r="L3633" s="237"/>
      <c r="M3633" s="7" t="str">
        <f>(IF($E3758&lt;&gt;0,$M$2,IF($L3758&lt;&gt;0,$M$2,"")))</f>
        <v/>
      </c>
    </row>
    <row r="3634" spans="1:14" ht="19.5" hidden="1">
      <c r="A3634" s="23">
        <v>821</v>
      </c>
      <c r="B3634" s="236"/>
      <c r="C3634" s="237"/>
      <c r="D3634" s="124" t="s">
        <v>891</v>
      </c>
      <c r="E3634" s="238">
        <f>$E$15</f>
        <v>0</v>
      </c>
      <c r="F3634" s="414" t="str">
        <f>$F$15</f>
        <v>БЮДЖЕТ</v>
      </c>
      <c r="G3634" s="218"/>
      <c r="H3634" s="218"/>
      <c r="I3634" s="218"/>
      <c r="J3634" s="218"/>
      <c r="K3634" s="218"/>
      <c r="L3634" s="218"/>
      <c r="M3634" s="7" t="str">
        <f>(IF($E3758&lt;&gt;0,$M$2,IF($L3758&lt;&gt;0,$M$2,"")))</f>
        <v/>
      </c>
    </row>
    <row r="3635" spans="1:14" hidden="1">
      <c r="A3635" s="23">
        <v>822</v>
      </c>
      <c r="B3635" s="228"/>
      <c r="C3635" s="391"/>
      <c r="D3635" s="400"/>
      <c r="E3635" s="237"/>
      <c r="F3635" s="409"/>
      <c r="G3635" s="409"/>
      <c r="H3635" s="409"/>
      <c r="I3635" s="409"/>
      <c r="J3635" s="409"/>
      <c r="K3635" s="409"/>
      <c r="L3635" s="1377" t="s">
        <v>465</v>
      </c>
      <c r="M3635" s="7" t="str">
        <f>(IF($E3758&lt;&gt;0,$M$2,IF($L3758&lt;&gt;0,$M$2,"")))</f>
        <v/>
      </c>
    </row>
    <row r="3636" spans="1:14" ht="24.95" hidden="1" customHeight="1">
      <c r="A3636" s="23">
        <v>823</v>
      </c>
      <c r="B3636" s="247"/>
      <c r="C3636" s="248"/>
      <c r="D3636" s="249" t="s">
        <v>712</v>
      </c>
      <c r="E3636" s="1878" t="s">
        <v>2108</v>
      </c>
      <c r="F3636" s="1879"/>
      <c r="G3636" s="1879"/>
      <c r="H3636" s="1880"/>
      <c r="I3636" s="1881" t="s">
        <v>2109</v>
      </c>
      <c r="J3636" s="1882"/>
      <c r="K3636" s="1882"/>
      <c r="L3636" s="1883"/>
      <c r="M3636" s="7" t="str">
        <f>(IF($E3758&lt;&gt;0,$M$2,IF($L3758&lt;&gt;0,$M$2,"")))</f>
        <v/>
      </c>
    </row>
    <row r="3637" spans="1:14" ht="54.95" hidden="1" customHeight="1" thickBot="1">
      <c r="A3637" s="23">
        <v>825</v>
      </c>
      <c r="B3637" s="250" t="s">
        <v>62</v>
      </c>
      <c r="C3637" s="251" t="s">
        <v>466</v>
      </c>
      <c r="D3637" s="252" t="s">
        <v>713</v>
      </c>
      <c r="E3637" s="1403" t="str">
        <f>$E$20</f>
        <v>Уточнен план                Общо</v>
      </c>
      <c r="F3637" s="1407" t="str">
        <f>$F$20</f>
        <v>държавни дейности</v>
      </c>
      <c r="G3637" s="1408" t="str">
        <f>$G$20</f>
        <v>местни дейности</v>
      </c>
      <c r="H3637" s="1409" t="str">
        <f>$H$20</f>
        <v>дофинансиране</v>
      </c>
      <c r="I3637" s="253" t="str">
        <f>$I$20</f>
        <v>държавни дейности -ОТЧЕТ</v>
      </c>
      <c r="J3637" s="254" t="str">
        <f>$J$20</f>
        <v>местни дейности - ОТЧЕТ</v>
      </c>
      <c r="K3637" s="255" t="str">
        <f>$K$20</f>
        <v>дофинансиране - ОТЧЕТ</v>
      </c>
      <c r="L3637" s="1735" t="str">
        <f>$L$20</f>
        <v>ОТЧЕТ                                    ОБЩО</v>
      </c>
      <c r="M3637" s="7" t="str">
        <f>(IF($E3758&lt;&gt;0,$M$2,IF($L3758&lt;&gt;0,$M$2,"")))</f>
        <v/>
      </c>
    </row>
    <row r="3638" spans="1:14" ht="18.75" hidden="1">
      <c r="A3638" s="23"/>
      <c r="B3638" s="258"/>
      <c r="C3638" s="259"/>
      <c r="D3638" s="260" t="s">
        <v>743</v>
      </c>
      <c r="E3638" s="1455" t="str">
        <f>$E$21</f>
        <v>(1)</v>
      </c>
      <c r="F3638" s="143" t="str">
        <f>$F$21</f>
        <v>(2)</v>
      </c>
      <c r="G3638" s="144" t="str">
        <f>$G$21</f>
        <v>(3)</v>
      </c>
      <c r="H3638" s="145" t="str">
        <f>$H$21</f>
        <v>(4)</v>
      </c>
      <c r="I3638" s="261" t="str">
        <f>$I$21</f>
        <v>(5)</v>
      </c>
      <c r="J3638" s="262" t="str">
        <f>$J$21</f>
        <v>(6)</v>
      </c>
      <c r="K3638" s="263" t="str">
        <f>$K$21</f>
        <v>(7)</v>
      </c>
      <c r="L3638" s="264" t="str">
        <f>$L$21</f>
        <v>(8)</v>
      </c>
      <c r="M3638" s="7" t="str">
        <f>(IF($E3758&lt;&gt;0,$M$2,IF($L3758&lt;&gt;0,$M$2,"")))</f>
        <v/>
      </c>
    </row>
    <row r="3639" spans="1:14" hidden="1">
      <c r="A3639" s="23"/>
      <c r="B3639" s="1451"/>
      <c r="C3639" s="1598" t="e">
        <f>VLOOKUP(D3639,OP_LIST2,2,FALSE)</f>
        <v>#N/A</v>
      </c>
      <c r="D3639" s="1458"/>
      <c r="E3639" s="389"/>
      <c r="F3639" s="1441"/>
      <c r="G3639" s="1442"/>
      <c r="H3639" s="1443"/>
      <c r="I3639" s="1441"/>
      <c r="J3639" s="1442"/>
      <c r="K3639" s="1443"/>
      <c r="L3639" s="1440"/>
      <c r="M3639" s="7" t="str">
        <f>(IF($E3758&lt;&gt;0,$M$2,IF($L3758&lt;&gt;0,$M$2,"")))</f>
        <v/>
      </c>
    </row>
    <row r="3640" spans="1:14" hidden="1">
      <c r="A3640" s="23"/>
      <c r="B3640" s="1454"/>
      <c r="C3640" s="1459">
        <f>VLOOKUP(D3641,EBK_DEIN2,2,FALSE)</f>
        <v>5562</v>
      </c>
      <c r="D3640" s="1458" t="s">
        <v>792</v>
      </c>
      <c r="E3640" s="389"/>
      <c r="F3640" s="1444"/>
      <c r="G3640" s="1445"/>
      <c r="H3640" s="1446"/>
      <c r="I3640" s="1444"/>
      <c r="J3640" s="1445"/>
      <c r="K3640" s="1446"/>
      <c r="L3640" s="1440"/>
      <c r="M3640" s="7" t="str">
        <f>(IF($E3758&lt;&gt;0,$M$2,IF($L3758&lt;&gt;0,$M$2,"")))</f>
        <v/>
      </c>
    </row>
    <row r="3641" spans="1:14" hidden="1">
      <c r="A3641" s="23"/>
      <c r="B3641" s="1450"/>
      <c r="C3641" s="1587">
        <f>+C3640</f>
        <v>5562</v>
      </c>
      <c r="D3641" s="1452" t="s">
        <v>2107</v>
      </c>
      <c r="E3641" s="389"/>
      <c r="F3641" s="1444"/>
      <c r="G3641" s="1445"/>
      <c r="H3641" s="1446"/>
      <c r="I3641" s="1444"/>
      <c r="J3641" s="1445"/>
      <c r="K3641" s="1446"/>
      <c r="L3641" s="1440"/>
      <c r="M3641" s="7" t="str">
        <f>(IF($E3758&lt;&gt;0,$M$2,IF($L3758&lt;&gt;0,$M$2,"")))</f>
        <v/>
      </c>
    </row>
    <row r="3642" spans="1:14" hidden="1">
      <c r="A3642" s="23"/>
      <c r="B3642" s="1456"/>
      <c r="C3642" s="1453"/>
      <c r="D3642" s="1457" t="s">
        <v>714</v>
      </c>
      <c r="E3642" s="389"/>
      <c r="F3642" s="1447"/>
      <c r="G3642" s="1448"/>
      <c r="H3642" s="1449"/>
      <c r="I3642" s="1447"/>
      <c r="J3642" s="1448"/>
      <c r="K3642" s="1449"/>
      <c r="L3642" s="1440"/>
      <c r="M3642" s="7" t="str">
        <f>(IF($E3758&lt;&gt;0,$M$2,IF($L3758&lt;&gt;0,$M$2,"")))</f>
        <v/>
      </c>
    </row>
    <row r="3643" spans="1:14" hidden="1">
      <c r="A3643" s="23"/>
      <c r="B3643" s="272">
        <v>100</v>
      </c>
      <c r="C3643" s="1884" t="s">
        <v>744</v>
      </c>
      <c r="D3643" s="1885"/>
      <c r="E3643" s="273">
        <f t="shared" ref="E3643:L3643" si="882">SUM(E3644:E3645)</f>
        <v>0</v>
      </c>
      <c r="F3643" s="274">
        <f t="shared" si="882"/>
        <v>0</v>
      </c>
      <c r="G3643" s="275">
        <f t="shared" si="882"/>
        <v>0</v>
      </c>
      <c r="H3643" s="276">
        <f>SUM(H3644:H3645)</f>
        <v>0</v>
      </c>
      <c r="I3643" s="274">
        <f t="shared" si="882"/>
        <v>0</v>
      </c>
      <c r="J3643" s="275">
        <f t="shared" si="882"/>
        <v>0</v>
      </c>
      <c r="K3643" s="276">
        <f t="shared" si="882"/>
        <v>0</v>
      </c>
      <c r="L3643" s="273">
        <f t="shared" si="882"/>
        <v>0</v>
      </c>
      <c r="M3643" s="12" t="str">
        <f>(IF($E3643&lt;&gt;0,$M$2,IF($L3643&lt;&gt;0,$M$2,"")))</f>
        <v/>
      </c>
      <c r="N3643" s="13"/>
    </row>
    <row r="3644" spans="1:14" hidden="1">
      <c r="A3644" s="23"/>
      <c r="B3644" s="278"/>
      <c r="C3644" s="279">
        <v>101</v>
      </c>
      <c r="D3644" s="280" t="s">
        <v>745</v>
      </c>
      <c r="E3644" s="281">
        <f>F3644+G3644+H3644</f>
        <v>0</v>
      </c>
      <c r="F3644" s="152"/>
      <c r="G3644" s="153"/>
      <c r="H3644" s="1418"/>
      <c r="I3644" s="152"/>
      <c r="J3644" s="153"/>
      <c r="K3644" s="1418"/>
      <c r="L3644" s="281">
        <f>I3644+J3644+K3644</f>
        <v>0</v>
      </c>
      <c r="M3644" s="12" t="str">
        <f t="shared" ref="M3644:M3710" si="883">(IF($E3644&lt;&gt;0,$M$2,IF($L3644&lt;&gt;0,$M$2,"")))</f>
        <v/>
      </c>
      <c r="N3644" s="13"/>
    </row>
    <row r="3645" spans="1:14" hidden="1">
      <c r="A3645" s="10"/>
      <c r="B3645" s="278"/>
      <c r="C3645" s="285">
        <v>102</v>
      </c>
      <c r="D3645" s="286" t="s">
        <v>746</v>
      </c>
      <c r="E3645" s="287">
        <f>F3645+G3645+H3645</f>
        <v>0</v>
      </c>
      <c r="F3645" s="173"/>
      <c r="G3645" s="174"/>
      <c r="H3645" s="1421"/>
      <c r="I3645" s="173"/>
      <c r="J3645" s="174"/>
      <c r="K3645" s="1421"/>
      <c r="L3645" s="287">
        <f>I3645+J3645+K3645</f>
        <v>0</v>
      </c>
      <c r="M3645" s="12" t="str">
        <f t="shared" si="883"/>
        <v/>
      </c>
      <c r="N3645" s="13"/>
    </row>
    <row r="3646" spans="1:14" hidden="1">
      <c r="A3646" s="10"/>
      <c r="B3646" s="272">
        <v>200</v>
      </c>
      <c r="C3646" s="1864" t="s">
        <v>747</v>
      </c>
      <c r="D3646" s="1865"/>
      <c r="E3646" s="273">
        <f t="shared" ref="E3646:L3646" si="884">SUM(E3647:E3651)</f>
        <v>0</v>
      </c>
      <c r="F3646" s="274">
        <f t="shared" si="884"/>
        <v>0</v>
      </c>
      <c r="G3646" s="275">
        <f t="shared" si="884"/>
        <v>0</v>
      </c>
      <c r="H3646" s="276">
        <f>SUM(H3647:H3651)</f>
        <v>0</v>
      </c>
      <c r="I3646" s="274">
        <f t="shared" si="884"/>
        <v>0</v>
      </c>
      <c r="J3646" s="275">
        <f t="shared" si="884"/>
        <v>0</v>
      </c>
      <c r="K3646" s="276">
        <f t="shared" si="884"/>
        <v>0</v>
      </c>
      <c r="L3646" s="273">
        <f t="shared" si="884"/>
        <v>0</v>
      </c>
      <c r="M3646" s="12" t="str">
        <f t="shared" si="883"/>
        <v/>
      </c>
      <c r="N3646" s="13"/>
    </row>
    <row r="3647" spans="1:14" hidden="1">
      <c r="A3647" s="10"/>
      <c r="B3647" s="291"/>
      <c r="C3647" s="279">
        <v>201</v>
      </c>
      <c r="D3647" s="280" t="s">
        <v>748</v>
      </c>
      <c r="E3647" s="281">
        <f>F3647+G3647+H3647</f>
        <v>0</v>
      </c>
      <c r="F3647" s="152"/>
      <c r="G3647" s="153"/>
      <c r="H3647" s="1418"/>
      <c r="I3647" s="152"/>
      <c r="J3647" s="153"/>
      <c r="K3647" s="1418"/>
      <c r="L3647" s="281">
        <f>I3647+J3647+K3647</f>
        <v>0</v>
      </c>
      <c r="M3647" s="12" t="str">
        <f t="shared" si="883"/>
        <v/>
      </c>
      <c r="N3647" s="13"/>
    </row>
    <row r="3648" spans="1:14" hidden="1">
      <c r="A3648" s="10"/>
      <c r="B3648" s="292"/>
      <c r="C3648" s="293">
        <v>202</v>
      </c>
      <c r="D3648" s="294" t="s">
        <v>749</v>
      </c>
      <c r="E3648" s="295">
        <f>F3648+G3648+H3648</f>
        <v>0</v>
      </c>
      <c r="F3648" s="158"/>
      <c r="G3648" s="159"/>
      <c r="H3648" s="1420"/>
      <c r="I3648" s="158"/>
      <c r="J3648" s="159"/>
      <c r="K3648" s="1420"/>
      <c r="L3648" s="295">
        <f>I3648+J3648+K3648</f>
        <v>0</v>
      </c>
      <c r="M3648" s="12" t="str">
        <f t="shared" si="883"/>
        <v/>
      </c>
      <c r="N3648" s="13"/>
    </row>
    <row r="3649" spans="1:14" ht="31.5" hidden="1">
      <c r="A3649" s="10"/>
      <c r="B3649" s="299"/>
      <c r="C3649" s="293">
        <v>205</v>
      </c>
      <c r="D3649" s="294" t="s">
        <v>595</v>
      </c>
      <c r="E3649" s="295">
        <f>F3649+G3649+H3649</f>
        <v>0</v>
      </c>
      <c r="F3649" s="158"/>
      <c r="G3649" s="159"/>
      <c r="H3649" s="1420"/>
      <c r="I3649" s="158"/>
      <c r="J3649" s="159"/>
      <c r="K3649" s="1420"/>
      <c r="L3649" s="295">
        <f>I3649+J3649+K3649</f>
        <v>0</v>
      </c>
      <c r="M3649" s="12" t="str">
        <f t="shared" si="883"/>
        <v/>
      </c>
      <c r="N3649" s="13"/>
    </row>
    <row r="3650" spans="1:14" hidden="1">
      <c r="A3650" s="10"/>
      <c r="B3650" s="299"/>
      <c r="C3650" s="293">
        <v>208</v>
      </c>
      <c r="D3650" s="300" t="s">
        <v>596</v>
      </c>
      <c r="E3650" s="295">
        <f>F3650+G3650+H3650</f>
        <v>0</v>
      </c>
      <c r="F3650" s="158"/>
      <c r="G3650" s="159"/>
      <c r="H3650" s="1420"/>
      <c r="I3650" s="158"/>
      <c r="J3650" s="159"/>
      <c r="K3650" s="1420"/>
      <c r="L3650" s="295">
        <f>I3650+J3650+K3650</f>
        <v>0</v>
      </c>
      <c r="M3650" s="12" t="str">
        <f t="shared" si="883"/>
        <v/>
      </c>
      <c r="N3650" s="13"/>
    </row>
    <row r="3651" spans="1:14" hidden="1">
      <c r="A3651" s="10"/>
      <c r="B3651" s="291"/>
      <c r="C3651" s="285">
        <v>209</v>
      </c>
      <c r="D3651" s="301" t="s">
        <v>597</v>
      </c>
      <c r="E3651" s="287">
        <f>F3651+G3651+H3651</f>
        <v>0</v>
      </c>
      <c r="F3651" s="173"/>
      <c r="G3651" s="174"/>
      <c r="H3651" s="1421"/>
      <c r="I3651" s="173"/>
      <c r="J3651" s="174"/>
      <c r="K3651" s="1421"/>
      <c r="L3651" s="287">
        <f>I3651+J3651+K3651</f>
        <v>0</v>
      </c>
      <c r="M3651" s="12" t="str">
        <f t="shared" si="883"/>
        <v/>
      </c>
      <c r="N3651" s="13"/>
    </row>
    <row r="3652" spans="1:14" hidden="1">
      <c r="A3652" s="10"/>
      <c r="B3652" s="272">
        <v>500</v>
      </c>
      <c r="C3652" s="1866" t="s">
        <v>193</v>
      </c>
      <c r="D3652" s="1867"/>
      <c r="E3652" s="273">
        <f t="shared" ref="E3652:L3652" si="885">SUM(E3653:E3659)</f>
        <v>0</v>
      </c>
      <c r="F3652" s="274">
        <f t="shared" si="885"/>
        <v>0</v>
      </c>
      <c r="G3652" s="275">
        <f t="shared" si="885"/>
        <v>0</v>
      </c>
      <c r="H3652" s="276">
        <f>SUM(H3653:H3659)</f>
        <v>0</v>
      </c>
      <c r="I3652" s="274">
        <f t="shared" si="885"/>
        <v>0</v>
      </c>
      <c r="J3652" s="275">
        <f t="shared" si="885"/>
        <v>0</v>
      </c>
      <c r="K3652" s="276">
        <f t="shared" si="885"/>
        <v>0</v>
      </c>
      <c r="L3652" s="273">
        <f t="shared" si="885"/>
        <v>0</v>
      </c>
      <c r="M3652" s="12" t="str">
        <f t="shared" si="883"/>
        <v/>
      </c>
      <c r="N3652" s="13"/>
    </row>
    <row r="3653" spans="1:14" ht="18" hidden="1" customHeight="1">
      <c r="A3653" s="10"/>
      <c r="B3653" s="291"/>
      <c r="C3653" s="302">
        <v>551</v>
      </c>
      <c r="D3653" s="303" t="s">
        <v>194</v>
      </c>
      <c r="E3653" s="281">
        <f t="shared" ref="E3653:E3660" si="886">F3653+G3653+H3653</f>
        <v>0</v>
      </c>
      <c r="F3653" s="152"/>
      <c r="G3653" s="153"/>
      <c r="H3653" s="1418"/>
      <c r="I3653" s="152"/>
      <c r="J3653" s="153"/>
      <c r="K3653" s="1418"/>
      <c r="L3653" s="281">
        <f t="shared" ref="L3653:L3660" si="887">I3653+J3653+K3653</f>
        <v>0</v>
      </c>
      <c r="M3653" s="12" t="str">
        <f t="shared" si="883"/>
        <v/>
      </c>
      <c r="N3653" s="13"/>
    </row>
    <row r="3654" spans="1:14" hidden="1">
      <c r="A3654" s="10"/>
      <c r="B3654" s="291"/>
      <c r="C3654" s="304">
        <v>552</v>
      </c>
      <c r="D3654" s="305" t="s">
        <v>909</v>
      </c>
      <c r="E3654" s="295">
        <f t="shared" si="886"/>
        <v>0</v>
      </c>
      <c r="F3654" s="158"/>
      <c r="G3654" s="159"/>
      <c r="H3654" s="1420"/>
      <c r="I3654" s="158"/>
      <c r="J3654" s="159"/>
      <c r="K3654" s="1420"/>
      <c r="L3654" s="295">
        <f t="shared" si="887"/>
        <v>0</v>
      </c>
      <c r="M3654" s="12" t="str">
        <f t="shared" si="883"/>
        <v/>
      </c>
      <c r="N3654" s="13"/>
    </row>
    <row r="3655" spans="1:14" hidden="1">
      <c r="A3655" s="10"/>
      <c r="B3655" s="306"/>
      <c r="C3655" s="304">
        <v>558</v>
      </c>
      <c r="D3655" s="307" t="s">
        <v>871</v>
      </c>
      <c r="E3655" s="295">
        <f>F3655+G3655+H3655</f>
        <v>0</v>
      </c>
      <c r="F3655" s="488">
        <v>0</v>
      </c>
      <c r="G3655" s="489">
        <v>0</v>
      </c>
      <c r="H3655" s="160">
        <v>0</v>
      </c>
      <c r="I3655" s="488">
        <v>0</v>
      </c>
      <c r="J3655" s="489">
        <v>0</v>
      </c>
      <c r="K3655" s="160">
        <v>0</v>
      </c>
      <c r="L3655" s="295">
        <f>I3655+J3655+K3655</f>
        <v>0</v>
      </c>
      <c r="M3655" s="12" t="str">
        <f t="shared" si="883"/>
        <v/>
      </c>
      <c r="N3655" s="13"/>
    </row>
    <row r="3656" spans="1:14" hidden="1">
      <c r="A3656" s="10"/>
      <c r="B3656" s="306"/>
      <c r="C3656" s="304">
        <v>560</v>
      </c>
      <c r="D3656" s="307" t="s">
        <v>195</v>
      </c>
      <c r="E3656" s="295">
        <f t="shared" si="886"/>
        <v>0</v>
      </c>
      <c r="F3656" s="158"/>
      <c r="G3656" s="159"/>
      <c r="H3656" s="1420"/>
      <c r="I3656" s="158"/>
      <c r="J3656" s="159"/>
      <c r="K3656" s="1420"/>
      <c r="L3656" s="295">
        <f t="shared" si="887"/>
        <v>0</v>
      </c>
      <c r="M3656" s="12" t="str">
        <f t="shared" si="883"/>
        <v/>
      </c>
      <c r="N3656" s="13"/>
    </row>
    <row r="3657" spans="1:14" hidden="1">
      <c r="A3657" s="10"/>
      <c r="B3657" s="306"/>
      <c r="C3657" s="304">
        <v>580</v>
      </c>
      <c r="D3657" s="305" t="s">
        <v>196</v>
      </c>
      <c r="E3657" s="295">
        <f t="shared" si="886"/>
        <v>0</v>
      </c>
      <c r="F3657" s="158"/>
      <c r="G3657" s="159"/>
      <c r="H3657" s="1420"/>
      <c r="I3657" s="158"/>
      <c r="J3657" s="159"/>
      <c r="K3657" s="1420"/>
      <c r="L3657" s="295">
        <f t="shared" si="887"/>
        <v>0</v>
      </c>
      <c r="M3657" s="12" t="str">
        <f t="shared" si="883"/>
        <v/>
      </c>
      <c r="N3657" s="13"/>
    </row>
    <row r="3658" spans="1:14" hidden="1">
      <c r="A3658" s="10"/>
      <c r="B3658" s="291"/>
      <c r="C3658" s="304">
        <v>588</v>
      </c>
      <c r="D3658" s="305" t="s">
        <v>873</v>
      </c>
      <c r="E3658" s="295">
        <f>F3658+G3658+H3658</f>
        <v>0</v>
      </c>
      <c r="F3658" s="488">
        <v>0</v>
      </c>
      <c r="G3658" s="489">
        <v>0</v>
      </c>
      <c r="H3658" s="160">
        <v>0</v>
      </c>
      <c r="I3658" s="488">
        <v>0</v>
      </c>
      <c r="J3658" s="489">
        <v>0</v>
      </c>
      <c r="K3658" s="160">
        <v>0</v>
      </c>
      <c r="L3658" s="295">
        <f>I3658+J3658+K3658</f>
        <v>0</v>
      </c>
      <c r="M3658" s="12" t="str">
        <f t="shared" si="883"/>
        <v/>
      </c>
      <c r="N3658" s="13"/>
    </row>
    <row r="3659" spans="1:14" ht="31.5" hidden="1">
      <c r="A3659" s="10"/>
      <c r="B3659" s="291"/>
      <c r="C3659" s="308">
        <v>590</v>
      </c>
      <c r="D3659" s="309" t="s">
        <v>197</v>
      </c>
      <c r="E3659" s="287">
        <f t="shared" si="886"/>
        <v>0</v>
      </c>
      <c r="F3659" s="173"/>
      <c r="G3659" s="174"/>
      <c r="H3659" s="1421"/>
      <c r="I3659" s="173"/>
      <c r="J3659" s="174"/>
      <c r="K3659" s="1421"/>
      <c r="L3659" s="287">
        <f t="shared" si="887"/>
        <v>0</v>
      </c>
      <c r="M3659" s="12" t="str">
        <f t="shared" si="883"/>
        <v/>
      </c>
      <c r="N3659" s="13"/>
    </row>
    <row r="3660" spans="1:14" hidden="1">
      <c r="A3660" s="22">
        <v>5</v>
      </c>
      <c r="B3660" s="272">
        <v>800</v>
      </c>
      <c r="C3660" s="1868" t="s">
        <v>198</v>
      </c>
      <c r="D3660" s="1869"/>
      <c r="E3660" s="310">
        <f t="shared" si="886"/>
        <v>0</v>
      </c>
      <c r="F3660" s="1422"/>
      <c r="G3660" s="1423"/>
      <c r="H3660" s="1424"/>
      <c r="I3660" s="1422"/>
      <c r="J3660" s="1423"/>
      <c r="K3660" s="1424"/>
      <c r="L3660" s="310">
        <f t="shared" si="887"/>
        <v>0</v>
      </c>
      <c r="M3660" s="12" t="str">
        <f t="shared" si="883"/>
        <v/>
      </c>
      <c r="N3660" s="13"/>
    </row>
    <row r="3661" spans="1:14" hidden="1">
      <c r="A3661" s="23">
        <v>10</v>
      </c>
      <c r="B3661" s="272">
        <v>1000</v>
      </c>
      <c r="C3661" s="1864" t="s">
        <v>199</v>
      </c>
      <c r="D3661" s="1865"/>
      <c r="E3661" s="310">
        <f t="shared" ref="E3661:L3661" si="888">SUM(E3662:E3678)</f>
        <v>0</v>
      </c>
      <c r="F3661" s="274">
        <f t="shared" si="888"/>
        <v>0</v>
      </c>
      <c r="G3661" s="275">
        <f t="shared" si="888"/>
        <v>0</v>
      </c>
      <c r="H3661" s="276">
        <f>SUM(H3662:H3678)</f>
        <v>0</v>
      </c>
      <c r="I3661" s="274">
        <f t="shared" si="888"/>
        <v>0</v>
      </c>
      <c r="J3661" s="275">
        <f t="shared" si="888"/>
        <v>0</v>
      </c>
      <c r="K3661" s="276">
        <f t="shared" si="888"/>
        <v>0</v>
      </c>
      <c r="L3661" s="310">
        <f t="shared" si="888"/>
        <v>0</v>
      </c>
      <c r="M3661" s="12" t="str">
        <f t="shared" si="883"/>
        <v/>
      </c>
      <c r="N3661" s="13"/>
    </row>
    <row r="3662" spans="1:14" hidden="1">
      <c r="A3662" s="23">
        <v>15</v>
      </c>
      <c r="B3662" s="292"/>
      <c r="C3662" s="279">
        <v>1011</v>
      </c>
      <c r="D3662" s="311" t="s">
        <v>200</v>
      </c>
      <c r="E3662" s="281">
        <f t="shared" ref="E3662:E3678" si="889">F3662+G3662+H3662</f>
        <v>0</v>
      </c>
      <c r="F3662" s="152"/>
      <c r="G3662" s="153"/>
      <c r="H3662" s="1418"/>
      <c r="I3662" s="152"/>
      <c r="J3662" s="153"/>
      <c r="K3662" s="1418"/>
      <c r="L3662" s="281">
        <f t="shared" ref="L3662:L3678" si="890">I3662+J3662+K3662</f>
        <v>0</v>
      </c>
      <c r="M3662" s="12" t="str">
        <f t="shared" si="883"/>
        <v/>
      </c>
      <c r="N3662" s="13"/>
    </row>
    <row r="3663" spans="1:14" hidden="1">
      <c r="A3663" s="22">
        <v>35</v>
      </c>
      <c r="B3663" s="292"/>
      <c r="C3663" s="293">
        <v>1012</v>
      </c>
      <c r="D3663" s="294" t="s">
        <v>201</v>
      </c>
      <c r="E3663" s="295">
        <f t="shared" si="889"/>
        <v>0</v>
      </c>
      <c r="F3663" s="158"/>
      <c r="G3663" s="159"/>
      <c r="H3663" s="1420"/>
      <c r="I3663" s="158"/>
      <c r="J3663" s="159"/>
      <c r="K3663" s="1420"/>
      <c r="L3663" s="295">
        <f t="shared" si="890"/>
        <v>0</v>
      </c>
      <c r="M3663" s="12" t="str">
        <f t="shared" si="883"/>
        <v/>
      </c>
      <c r="N3663" s="13"/>
    </row>
    <row r="3664" spans="1:14" hidden="1">
      <c r="A3664" s="23">
        <v>40</v>
      </c>
      <c r="B3664" s="292"/>
      <c r="C3664" s="293">
        <v>1013</v>
      </c>
      <c r="D3664" s="294" t="s">
        <v>202</v>
      </c>
      <c r="E3664" s="295">
        <f t="shared" si="889"/>
        <v>0</v>
      </c>
      <c r="F3664" s="158"/>
      <c r="G3664" s="159"/>
      <c r="H3664" s="1420"/>
      <c r="I3664" s="158"/>
      <c r="J3664" s="159"/>
      <c r="K3664" s="1420"/>
      <c r="L3664" s="295">
        <f t="shared" si="890"/>
        <v>0</v>
      </c>
      <c r="M3664" s="12" t="str">
        <f t="shared" si="883"/>
        <v/>
      </c>
      <c r="N3664" s="13"/>
    </row>
    <row r="3665" spans="1:14" hidden="1">
      <c r="A3665" s="23">
        <v>45</v>
      </c>
      <c r="B3665" s="292"/>
      <c r="C3665" s="293">
        <v>1014</v>
      </c>
      <c r="D3665" s="294" t="s">
        <v>203</v>
      </c>
      <c r="E3665" s="295">
        <f t="shared" si="889"/>
        <v>0</v>
      </c>
      <c r="F3665" s="158"/>
      <c r="G3665" s="159"/>
      <c r="H3665" s="1420"/>
      <c r="I3665" s="158"/>
      <c r="J3665" s="159"/>
      <c r="K3665" s="1420"/>
      <c r="L3665" s="295">
        <f t="shared" si="890"/>
        <v>0</v>
      </c>
      <c r="M3665" s="12" t="str">
        <f t="shared" si="883"/>
        <v/>
      </c>
      <c r="N3665" s="13"/>
    </row>
    <row r="3666" spans="1:14" hidden="1">
      <c r="A3666" s="23">
        <v>50</v>
      </c>
      <c r="B3666" s="292"/>
      <c r="C3666" s="293">
        <v>1015</v>
      </c>
      <c r="D3666" s="294" t="s">
        <v>204</v>
      </c>
      <c r="E3666" s="295">
        <f t="shared" si="889"/>
        <v>0</v>
      </c>
      <c r="F3666" s="158"/>
      <c r="G3666" s="159"/>
      <c r="H3666" s="1420"/>
      <c r="I3666" s="158"/>
      <c r="J3666" s="159"/>
      <c r="K3666" s="1420"/>
      <c r="L3666" s="295">
        <f t="shared" si="890"/>
        <v>0</v>
      </c>
      <c r="M3666" s="12" t="str">
        <f t="shared" si="883"/>
        <v/>
      </c>
      <c r="N3666" s="13"/>
    </row>
    <row r="3667" spans="1:14" hidden="1">
      <c r="A3667" s="23">
        <v>55</v>
      </c>
      <c r="B3667" s="292"/>
      <c r="C3667" s="312">
        <v>1016</v>
      </c>
      <c r="D3667" s="313" t="s">
        <v>205</v>
      </c>
      <c r="E3667" s="314">
        <f t="shared" si="889"/>
        <v>0</v>
      </c>
      <c r="F3667" s="164"/>
      <c r="G3667" s="165"/>
      <c r="H3667" s="1419"/>
      <c r="I3667" s="164"/>
      <c r="J3667" s="165"/>
      <c r="K3667" s="1419"/>
      <c r="L3667" s="314">
        <f t="shared" si="890"/>
        <v>0</v>
      </c>
      <c r="M3667" s="12" t="str">
        <f t="shared" si="883"/>
        <v/>
      </c>
      <c r="N3667" s="13"/>
    </row>
    <row r="3668" spans="1:14" hidden="1">
      <c r="A3668" s="23">
        <v>60</v>
      </c>
      <c r="B3668" s="278"/>
      <c r="C3668" s="318">
        <v>1020</v>
      </c>
      <c r="D3668" s="319" t="s">
        <v>206</v>
      </c>
      <c r="E3668" s="320">
        <f t="shared" si="889"/>
        <v>0</v>
      </c>
      <c r="F3668" s="454"/>
      <c r="G3668" s="455"/>
      <c r="H3668" s="1428"/>
      <c r="I3668" s="454"/>
      <c r="J3668" s="455"/>
      <c r="K3668" s="1428"/>
      <c r="L3668" s="320">
        <f t="shared" si="890"/>
        <v>0</v>
      </c>
      <c r="M3668" s="12" t="str">
        <f t="shared" si="883"/>
        <v/>
      </c>
      <c r="N3668" s="13"/>
    </row>
    <row r="3669" spans="1:14" hidden="1">
      <c r="A3669" s="22">
        <v>65</v>
      </c>
      <c r="B3669" s="292"/>
      <c r="C3669" s="324">
        <v>1030</v>
      </c>
      <c r="D3669" s="325" t="s">
        <v>207</v>
      </c>
      <c r="E3669" s="326">
        <f t="shared" si="889"/>
        <v>0</v>
      </c>
      <c r="F3669" s="449"/>
      <c r="G3669" s="450"/>
      <c r="H3669" s="1425"/>
      <c r="I3669" s="449"/>
      <c r="J3669" s="450"/>
      <c r="K3669" s="1425"/>
      <c r="L3669" s="326">
        <f t="shared" si="890"/>
        <v>0</v>
      </c>
      <c r="M3669" s="12" t="str">
        <f t="shared" si="883"/>
        <v/>
      </c>
      <c r="N3669" s="13"/>
    </row>
    <row r="3670" spans="1:14" hidden="1">
      <c r="A3670" s="23">
        <v>70</v>
      </c>
      <c r="B3670" s="292"/>
      <c r="C3670" s="318">
        <v>1051</v>
      </c>
      <c r="D3670" s="331" t="s">
        <v>208</v>
      </c>
      <c r="E3670" s="320">
        <f t="shared" si="889"/>
        <v>0</v>
      </c>
      <c r="F3670" s="454"/>
      <c r="G3670" s="455"/>
      <c r="H3670" s="1428"/>
      <c r="I3670" s="454"/>
      <c r="J3670" s="455"/>
      <c r="K3670" s="1428"/>
      <c r="L3670" s="320">
        <f t="shared" si="890"/>
        <v>0</v>
      </c>
      <c r="M3670" s="12" t="str">
        <f t="shared" si="883"/>
        <v/>
      </c>
      <c r="N3670" s="13"/>
    </row>
    <row r="3671" spans="1:14" hidden="1">
      <c r="A3671" s="23">
        <v>75</v>
      </c>
      <c r="B3671" s="292"/>
      <c r="C3671" s="293">
        <v>1052</v>
      </c>
      <c r="D3671" s="294" t="s">
        <v>209</v>
      </c>
      <c r="E3671" s="295">
        <f t="shared" si="889"/>
        <v>0</v>
      </c>
      <c r="F3671" s="158"/>
      <c r="G3671" s="159"/>
      <c r="H3671" s="1420"/>
      <c r="I3671" s="158"/>
      <c r="J3671" s="159"/>
      <c r="K3671" s="1420"/>
      <c r="L3671" s="295">
        <f t="shared" si="890"/>
        <v>0</v>
      </c>
      <c r="M3671" s="12" t="str">
        <f t="shared" si="883"/>
        <v/>
      </c>
      <c r="N3671" s="13"/>
    </row>
    <row r="3672" spans="1:14" hidden="1">
      <c r="A3672" s="23">
        <v>80</v>
      </c>
      <c r="B3672" s="292"/>
      <c r="C3672" s="324">
        <v>1053</v>
      </c>
      <c r="D3672" s="325" t="s">
        <v>874</v>
      </c>
      <c r="E3672" s="326">
        <f t="shared" si="889"/>
        <v>0</v>
      </c>
      <c r="F3672" s="449"/>
      <c r="G3672" s="450"/>
      <c r="H3672" s="1425"/>
      <c r="I3672" s="449"/>
      <c r="J3672" s="450"/>
      <c r="K3672" s="1425"/>
      <c r="L3672" s="326">
        <f t="shared" si="890"/>
        <v>0</v>
      </c>
      <c r="M3672" s="12" t="str">
        <f t="shared" si="883"/>
        <v/>
      </c>
      <c r="N3672" s="13"/>
    </row>
    <row r="3673" spans="1:14" hidden="1">
      <c r="A3673" s="23">
        <v>80</v>
      </c>
      <c r="B3673" s="292"/>
      <c r="C3673" s="318">
        <v>1062</v>
      </c>
      <c r="D3673" s="319" t="s">
        <v>210</v>
      </c>
      <c r="E3673" s="320">
        <f t="shared" si="889"/>
        <v>0</v>
      </c>
      <c r="F3673" s="454"/>
      <c r="G3673" s="455"/>
      <c r="H3673" s="1428"/>
      <c r="I3673" s="454"/>
      <c r="J3673" s="455"/>
      <c r="K3673" s="1428"/>
      <c r="L3673" s="320">
        <f t="shared" si="890"/>
        <v>0</v>
      </c>
      <c r="M3673" s="12" t="str">
        <f t="shared" si="883"/>
        <v/>
      </c>
      <c r="N3673" s="13"/>
    </row>
    <row r="3674" spans="1:14" hidden="1">
      <c r="A3674" s="23">
        <v>85</v>
      </c>
      <c r="B3674" s="292"/>
      <c r="C3674" s="324">
        <v>1063</v>
      </c>
      <c r="D3674" s="332" t="s">
        <v>801</v>
      </c>
      <c r="E3674" s="326">
        <f t="shared" si="889"/>
        <v>0</v>
      </c>
      <c r="F3674" s="449"/>
      <c r="G3674" s="450"/>
      <c r="H3674" s="1425"/>
      <c r="I3674" s="449"/>
      <c r="J3674" s="450"/>
      <c r="K3674" s="1425"/>
      <c r="L3674" s="326">
        <f t="shared" si="890"/>
        <v>0</v>
      </c>
      <c r="M3674" s="12" t="str">
        <f t="shared" si="883"/>
        <v/>
      </c>
      <c r="N3674" s="13"/>
    </row>
    <row r="3675" spans="1:14" hidden="1">
      <c r="A3675" s="23">
        <v>90</v>
      </c>
      <c r="B3675" s="292"/>
      <c r="C3675" s="333">
        <v>1069</v>
      </c>
      <c r="D3675" s="334" t="s">
        <v>211</v>
      </c>
      <c r="E3675" s="335">
        <f t="shared" si="889"/>
        <v>0</v>
      </c>
      <c r="F3675" s="600"/>
      <c r="G3675" s="601"/>
      <c r="H3675" s="1427"/>
      <c r="I3675" s="600"/>
      <c r="J3675" s="601"/>
      <c r="K3675" s="1427"/>
      <c r="L3675" s="335">
        <f t="shared" si="890"/>
        <v>0</v>
      </c>
      <c r="M3675" s="12" t="str">
        <f t="shared" si="883"/>
        <v/>
      </c>
      <c r="N3675" s="13"/>
    </row>
    <row r="3676" spans="1:14" hidden="1">
      <c r="A3676" s="23">
        <v>90</v>
      </c>
      <c r="B3676" s="278"/>
      <c r="C3676" s="318">
        <v>1091</v>
      </c>
      <c r="D3676" s="331" t="s">
        <v>910</v>
      </c>
      <c r="E3676" s="320">
        <f t="shared" si="889"/>
        <v>0</v>
      </c>
      <c r="F3676" s="454"/>
      <c r="G3676" s="455"/>
      <c r="H3676" s="1428"/>
      <c r="I3676" s="454"/>
      <c r="J3676" s="455"/>
      <c r="K3676" s="1428"/>
      <c r="L3676" s="320">
        <f t="shared" si="890"/>
        <v>0</v>
      </c>
      <c r="M3676" s="12" t="str">
        <f t="shared" si="883"/>
        <v/>
      </c>
      <c r="N3676" s="13"/>
    </row>
    <row r="3677" spans="1:14" hidden="1">
      <c r="A3677" s="22">
        <v>115</v>
      </c>
      <c r="B3677" s="292"/>
      <c r="C3677" s="293">
        <v>1092</v>
      </c>
      <c r="D3677" s="294" t="s">
        <v>305</v>
      </c>
      <c r="E3677" s="295">
        <f t="shared" si="889"/>
        <v>0</v>
      </c>
      <c r="F3677" s="158"/>
      <c r="G3677" s="159"/>
      <c r="H3677" s="1420"/>
      <c r="I3677" s="158"/>
      <c r="J3677" s="159"/>
      <c r="K3677" s="1420"/>
      <c r="L3677" s="295">
        <f t="shared" si="890"/>
        <v>0</v>
      </c>
      <c r="M3677" s="12" t="str">
        <f t="shared" si="883"/>
        <v/>
      </c>
      <c r="N3677" s="13"/>
    </row>
    <row r="3678" spans="1:14" hidden="1">
      <c r="A3678" s="22">
        <v>125</v>
      </c>
      <c r="B3678" s="292"/>
      <c r="C3678" s="285">
        <v>1098</v>
      </c>
      <c r="D3678" s="339" t="s">
        <v>212</v>
      </c>
      <c r="E3678" s="287">
        <f t="shared" si="889"/>
        <v>0</v>
      </c>
      <c r="F3678" s="173"/>
      <c r="G3678" s="174"/>
      <c r="H3678" s="1421"/>
      <c r="I3678" s="173"/>
      <c r="J3678" s="174"/>
      <c r="K3678" s="1421"/>
      <c r="L3678" s="287">
        <f t="shared" si="890"/>
        <v>0</v>
      </c>
      <c r="M3678" s="12" t="str">
        <f t="shared" si="883"/>
        <v/>
      </c>
      <c r="N3678" s="13"/>
    </row>
    <row r="3679" spans="1:14" hidden="1">
      <c r="A3679" s="23">
        <v>130</v>
      </c>
      <c r="B3679" s="272">
        <v>1900</v>
      </c>
      <c r="C3679" s="1856" t="s">
        <v>272</v>
      </c>
      <c r="D3679" s="1857"/>
      <c r="E3679" s="310">
        <f t="shared" ref="E3679:L3679" si="891">SUM(E3680:E3682)</f>
        <v>0</v>
      </c>
      <c r="F3679" s="274">
        <f t="shared" si="891"/>
        <v>0</v>
      </c>
      <c r="G3679" s="275">
        <f t="shared" si="891"/>
        <v>0</v>
      </c>
      <c r="H3679" s="276">
        <f>SUM(H3680:H3682)</f>
        <v>0</v>
      </c>
      <c r="I3679" s="274">
        <f t="shared" si="891"/>
        <v>0</v>
      </c>
      <c r="J3679" s="275">
        <f t="shared" si="891"/>
        <v>0</v>
      </c>
      <c r="K3679" s="276">
        <f t="shared" si="891"/>
        <v>0</v>
      </c>
      <c r="L3679" s="310">
        <f t="shared" si="891"/>
        <v>0</v>
      </c>
      <c r="M3679" s="12" t="str">
        <f t="shared" si="883"/>
        <v/>
      </c>
      <c r="N3679" s="13"/>
    </row>
    <row r="3680" spans="1:14" hidden="1">
      <c r="A3680" s="23">
        <v>135</v>
      </c>
      <c r="B3680" s="292"/>
      <c r="C3680" s="279">
        <v>1901</v>
      </c>
      <c r="D3680" s="340" t="s">
        <v>911</v>
      </c>
      <c r="E3680" s="281">
        <f>F3680+G3680+H3680</f>
        <v>0</v>
      </c>
      <c r="F3680" s="152"/>
      <c r="G3680" s="153"/>
      <c r="H3680" s="1418"/>
      <c r="I3680" s="152"/>
      <c r="J3680" s="153"/>
      <c r="K3680" s="1418"/>
      <c r="L3680" s="281">
        <f>I3680+J3680+K3680</f>
        <v>0</v>
      </c>
      <c r="M3680" s="12" t="str">
        <f t="shared" si="883"/>
        <v/>
      </c>
      <c r="N3680" s="13"/>
    </row>
    <row r="3681" spans="1:14" hidden="1">
      <c r="A3681" s="23">
        <v>140</v>
      </c>
      <c r="B3681" s="341"/>
      <c r="C3681" s="293">
        <v>1981</v>
      </c>
      <c r="D3681" s="342" t="s">
        <v>912</v>
      </c>
      <c r="E3681" s="295">
        <f>F3681+G3681+H3681</f>
        <v>0</v>
      </c>
      <c r="F3681" s="158"/>
      <c r="G3681" s="159"/>
      <c r="H3681" s="1420"/>
      <c r="I3681" s="158"/>
      <c r="J3681" s="159"/>
      <c r="K3681" s="1420"/>
      <c r="L3681" s="295">
        <f>I3681+J3681+K3681</f>
        <v>0</v>
      </c>
      <c r="M3681" s="12" t="str">
        <f t="shared" si="883"/>
        <v/>
      </c>
      <c r="N3681" s="13"/>
    </row>
    <row r="3682" spans="1:14" hidden="1">
      <c r="A3682" s="23">
        <v>145</v>
      </c>
      <c r="B3682" s="292"/>
      <c r="C3682" s="285">
        <v>1991</v>
      </c>
      <c r="D3682" s="343" t="s">
        <v>913</v>
      </c>
      <c r="E3682" s="287">
        <f>F3682+G3682+H3682</f>
        <v>0</v>
      </c>
      <c r="F3682" s="173"/>
      <c r="G3682" s="174"/>
      <c r="H3682" s="1421"/>
      <c r="I3682" s="173"/>
      <c r="J3682" s="174"/>
      <c r="K3682" s="1421"/>
      <c r="L3682" s="287">
        <f>I3682+J3682+K3682</f>
        <v>0</v>
      </c>
      <c r="M3682" s="12" t="str">
        <f t="shared" si="883"/>
        <v/>
      </c>
      <c r="N3682" s="13"/>
    </row>
    <row r="3683" spans="1:14" hidden="1">
      <c r="A3683" s="23">
        <v>150</v>
      </c>
      <c r="B3683" s="272">
        <v>2100</v>
      </c>
      <c r="C3683" s="1856" t="s">
        <v>722</v>
      </c>
      <c r="D3683" s="1857"/>
      <c r="E3683" s="310">
        <f t="shared" ref="E3683:L3683" si="892">SUM(E3684:E3688)</f>
        <v>0</v>
      </c>
      <c r="F3683" s="274">
        <f t="shared" si="892"/>
        <v>0</v>
      </c>
      <c r="G3683" s="275">
        <f t="shared" si="892"/>
        <v>0</v>
      </c>
      <c r="H3683" s="276">
        <f>SUM(H3684:H3688)</f>
        <v>0</v>
      </c>
      <c r="I3683" s="274">
        <f t="shared" si="892"/>
        <v>0</v>
      </c>
      <c r="J3683" s="275">
        <f t="shared" si="892"/>
        <v>0</v>
      </c>
      <c r="K3683" s="276">
        <f t="shared" si="892"/>
        <v>0</v>
      </c>
      <c r="L3683" s="310">
        <f t="shared" si="892"/>
        <v>0</v>
      </c>
      <c r="M3683" s="12" t="str">
        <f t="shared" si="883"/>
        <v/>
      </c>
      <c r="N3683" s="13"/>
    </row>
    <row r="3684" spans="1:14" hidden="1">
      <c r="A3684" s="23">
        <v>155</v>
      </c>
      <c r="B3684" s="292"/>
      <c r="C3684" s="279">
        <v>2110</v>
      </c>
      <c r="D3684" s="344" t="s">
        <v>213</v>
      </c>
      <c r="E3684" s="281">
        <f>F3684+G3684+H3684</f>
        <v>0</v>
      </c>
      <c r="F3684" s="152"/>
      <c r="G3684" s="153"/>
      <c r="H3684" s="1418"/>
      <c r="I3684" s="152"/>
      <c r="J3684" s="153"/>
      <c r="K3684" s="1418"/>
      <c r="L3684" s="281">
        <f>I3684+J3684+K3684</f>
        <v>0</v>
      </c>
      <c r="M3684" s="12" t="str">
        <f t="shared" si="883"/>
        <v/>
      </c>
      <c r="N3684" s="13"/>
    </row>
    <row r="3685" spans="1:14" hidden="1">
      <c r="A3685" s="23">
        <v>160</v>
      </c>
      <c r="B3685" s="341"/>
      <c r="C3685" s="293">
        <v>2120</v>
      </c>
      <c r="D3685" s="300" t="s">
        <v>214</v>
      </c>
      <c r="E3685" s="295">
        <f>F3685+G3685+H3685</f>
        <v>0</v>
      </c>
      <c r="F3685" s="158"/>
      <c r="G3685" s="159"/>
      <c r="H3685" s="1420"/>
      <c r="I3685" s="158"/>
      <c r="J3685" s="159"/>
      <c r="K3685" s="1420"/>
      <c r="L3685" s="295">
        <f>I3685+J3685+K3685</f>
        <v>0</v>
      </c>
      <c r="M3685" s="12" t="str">
        <f t="shared" si="883"/>
        <v/>
      </c>
      <c r="N3685" s="13"/>
    </row>
    <row r="3686" spans="1:14" hidden="1">
      <c r="A3686" s="23">
        <v>165</v>
      </c>
      <c r="B3686" s="341"/>
      <c r="C3686" s="293">
        <v>2125</v>
      </c>
      <c r="D3686" s="300" t="s">
        <v>215</v>
      </c>
      <c r="E3686" s="295">
        <f>F3686+G3686+H3686</f>
        <v>0</v>
      </c>
      <c r="F3686" s="488">
        <v>0</v>
      </c>
      <c r="G3686" s="489">
        <v>0</v>
      </c>
      <c r="H3686" s="160">
        <v>0</v>
      </c>
      <c r="I3686" s="488">
        <v>0</v>
      </c>
      <c r="J3686" s="489">
        <v>0</v>
      </c>
      <c r="K3686" s="160">
        <v>0</v>
      </c>
      <c r="L3686" s="295">
        <f>I3686+J3686+K3686</f>
        <v>0</v>
      </c>
      <c r="M3686" s="12" t="str">
        <f t="shared" si="883"/>
        <v/>
      </c>
      <c r="N3686" s="13"/>
    </row>
    <row r="3687" spans="1:14" hidden="1">
      <c r="A3687" s="23">
        <v>175</v>
      </c>
      <c r="B3687" s="291"/>
      <c r="C3687" s="293">
        <v>2140</v>
      </c>
      <c r="D3687" s="300" t="s">
        <v>216</v>
      </c>
      <c r="E3687" s="295">
        <f>F3687+G3687+H3687</f>
        <v>0</v>
      </c>
      <c r="F3687" s="488">
        <v>0</v>
      </c>
      <c r="G3687" s="489">
        <v>0</v>
      </c>
      <c r="H3687" s="160">
        <v>0</v>
      </c>
      <c r="I3687" s="488">
        <v>0</v>
      </c>
      <c r="J3687" s="489">
        <v>0</v>
      </c>
      <c r="K3687" s="160">
        <v>0</v>
      </c>
      <c r="L3687" s="295">
        <f>I3687+J3687+K3687</f>
        <v>0</v>
      </c>
      <c r="M3687" s="12" t="str">
        <f t="shared" si="883"/>
        <v/>
      </c>
      <c r="N3687" s="13"/>
    </row>
    <row r="3688" spans="1:14" hidden="1">
      <c r="A3688" s="23">
        <v>180</v>
      </c>
      <c r="B3688" s="292"/>
      <c r="C3688" s="285">
        <v>2190</v>
      </c>
      <c r="D3688" s="345" t="s">
        <v>217</v>
      </c>
      <c r="E3688" s="287">
        <f>F3688+G3688+H3688</f>
        <v>0</v>
      </c>
      <c r="F3688" s="173"/>
      <c r="G3688" s="174"/>
      <c r="H3688" s="1421"/>
      <c r="I3688" s="173"/>
      <c r="J3688" s="174"/>
      <c r="K3688" s="1421"/>
      <c r="L3688" s="287">
        <f>I3688+J3688+K3688</f>
        <v>0</v>
      </c>
      <c r="M3688" s="12" t="str">
        <f t="shared" si="883"/>
        <v/>
      </c>
      <c r="N3688" s="13"/>
    </row>
    <row r="3689" spans="1:14" hidden="1">
      <c r="A3689" s="23">
        <v>185</v>
      </c>
      <c r="B3689" s="272">
        <v>2200</v>
      </c>
      <c r="C3689" s="1856" t="s">
        <v>218</v>
      </c>
      <c r="D3689" s="1857"/>
      <c r="E3689" s="310">
        <f t="shared" ref="E3689:L3689" si="893">SUM(E3690:E3691)</f>
        <v>0</v>
      </c>
      <c r="F3689" s="274">
        <f t="shared" si="893"/>
        <v>0</v>
      </c>
      <c r="G3689" s="275">
        <f t="shared" si="893"/>
        <v>0</v>
      </c>
      <c r="H3689" s="276">
        <f>SUM(H3690:H3691)</f>
        <v>0</v>
      </c>
      <c r="I3689" s="274">
        <f t="shared" si="893"/>
        <v>0</v>
      </c>
      <c r="J3689" s="275">
        <f t="shared" si="893"/>
        <v>0</v>
      </c>
      <c r="K3689" s="276">
        <f t="shared" si="893"/>
        <v>0</v>
      </c>
      <c r="L3689" s="310">
        <f t="shared" si="893"/>
        <v>0</v>
      </c>
      <c r="M3689" s="12" t="str">
        <f t="shared" si="883"/>
        <v/>
      </c>
      <c r="N3689" s="13"/>
    </row>
    <row r="3690" spans="1:14" hidden="1">
      <c r="A3690" s="23">
        <v>190</v>
      </c>
      <c r="B3690" s="292"/>
      <c r="C3690" s="279">
        <v>2221</v>
      </c>
      <c r="D3690" s="280" t="s">
        <v>306</v>
      </c>
      <c r="E3690" s="281">
        <f t="shared" ref="E3690:E3695" si="894">F3690+G3690+H3690</f>
        <v>0</v>
      </c>
      <c r="F3690" s="152"/>
      <c r="G3690" s="153"/>
      <c r="H3690" s="1418"/>
      <c r="I3690" s="152"/>
      <c r="J3690" s="153"/>
      <c r="K3690" s="1418"/>
      <c r="L3690" s="281">
        <f t="shared" ref="L3690:L3695" si="895">I3690+J3690+K3690</f>
        <v>0</v>
      </c>
      <c r="M3690" s="12" t="str">
        <f t="shared" si="883"/>
        <v/>
      </c>
      <c r="N3690" s="13"/>
    </row>
    <row r="3691" spans="1:14" hidden="1">
      <c r="A3691" s="23">
        <v>200</v>
      </c>
      <c r="B3691" s="292"/>
      <c r="C3691" s="285">
        <v>2224</v>
      </c>
      <c r="D3691" s="286" t="s">
        <v>219</v>
      </c>
      <c r="E3691" s="287">
        <f t="shared" si="894"/>
        <v>0</v>
      </c>
      <c r="F3691" s="173"/>
      <c r="G3691" s="174"/>
      <c r="H3691" s="1421"/>
      <c r="I3691" s="173"/>
      <c r="J3691" s="174"/>
      <c r="K3691" s="1421"/>
      <c r="L3691" s="287">
        <f t="shared" si="895"/>
        <v>0</v>
      </c>
      <c r="M3691" s="12" t="str">
        <f t="shared" si="883"/>
        <v/>
      </c>
      <c r="N3691" s="13"/>
    </row>
    <row r="3692" spans="1:14" hidden="1">
      <c r="A3692" s="23">
        <v>200</v>
      </c>
      <c r="B3692" s="272">
        <v>2500</v>
      </c>
      <c r="C3692" s="1856" t="s">
        <v>220</v>
      </c>
      <c r="D3692" s="1857"/>
      <c r="E3692" s="310">
        <f t="shared" si="894"/>
        <v>0</v>
      </c>
      <c r="F3692" s="1422"/>
      <c r="G3692" s="1423"/>
      <c r="H3692" s="1424"/>
      <c r="I3692" s="1422"/>
      <c r="J3692" s="1423"/>
      <c r="K3692" s="1424"/>
      <c r="L3692" s="310">
        <f t="shared" si="895"/>
        <v>0</v>
      </c>
      <c r="M3692" s="12" t="str">
        <f t="shared" si="883"/>
        <v/>
      </c>
      <c r="N3692" s="13"/>
    </row>
    <row r="3693" spans="1:14" hidden="1">
      <c r="A3693" s="23">
        <v>205</v>
      </c>
      <c r="B3693" s="272">
        <v>2600</v>
      </c>
      <c r="C3693" s="1862" t="s">
        <v>221</v>
      </c>
      <c r="D3693" s="1863"/>
      <c r="E3693" s="310">
        <f t="shared" si="894"/>
        <v>0</v>
      </c>
      <c r="F3693" s="1422"/>
      <c r="G3693" s="1423"/>
      <c r="H3693" s="1424"/>
      <c r="I3693" s="1422"/>
      <c r="J3693" s="1423"/>
      <c r="K3693" s="1424"/>
      <c r="L3693" s="310">
        <f t="shared" si="895"/>
        <v>0</v>
      </c>
      <c r="M3693" s="12" t="str">
        <f t="shared" si="883"/>
        <v/>
      </c>
      <c r="N3693" s="13"/>
    </row>
    <row r="3694" spans="1:14" hidden="1">
      <c r="A3694" s="23">
        <v>210</v>
      </c>
      <c r="B3694" s="272">
        <v>2700</v>
      </c>
      <c r="C3694" s="1862" t="s">
        <v>222</v>
      </c>
      <c r="D3694" s="1863"/>
      <c r="E3694" s="310">
        <f t="shared" si="894"/>
        <v>0</v>
      </c>
      <c r="F3694" s="1422"/>
      <c r="G3694" s="1423"/>
      <c r="H3694" s="1424"/>
      <c r="I3694" s="1422"/>
      <c r="J3694" s="1423"/>
      <c r="K3694" s="1424"/>
      <c r="L3694" s="310">
        <f t="shared" si="895"/>
        <v>0</v>
      </c>
      <c r="M3694" s="12" t="str">
        <f t="shared" si="883"/>
        <v/>
      </c>
      <c r="N3694" s="13"/>
    </row>
    <row r="3695" spans="1:14" ht="36" hidden="1" customHeight="1">
      <c r="A3695" s="23">
        <v>215</v>
      </c>
      <c r="B3695" s="272">
        <v>2800</v>
      </c>
      <c r="C3695" s="1862" t="s">
        <v>1660</v>
      </c>
      <c r="D3695" s="1863"/>
      <c r="E3695" s="310">
        <f t="shared" si="894"/>
        <v>0</v>
      </c>
      <c r="F3695" s="1422"/>
      <c r="G3695" s="1423"/>
      <c r="H3695" s="1424"/>
      <c r="I3695" s="1422"/>
      <c r="J3695" s="1423"/>
      <c r="K3695" s="1424"/>
      <c r="L3695" s="310">
        <f t="shared" si="895"/>
        <v>0</v>
      </c>
      <c r="M3695" s="12" t="str">
        <f t="shared" si="883"/>
        <v/>
      </c>
      <c r="N3695" s="13"/>
    </row>
    <row r="3696" spans="1:14" hidden="1">
      <c r="A3696" s="22">
        <v>220</v>
      </c>
      <c r="B3696" s="272">
        <v>2900</v>
      </c>
      <c r="C3696" s="1856" t="s">
        <v>223</v>
      </c>
      <c r="D3696" s="1857"/>
      <c r="E3696" s="310">
        <f>SUM(E3697:E3704)</f>
        <v>0</v>
      </c>
      <c r="F3696" s="274">
        <f>SUM(F3697:F3704)</f>
        <v>0</v>
      </c>
      <c r="G3696" s="274">
        <f t="shared" ref="G3696:L3696" si="896">SUM(G3697:G3704)</f>
        <v>0</v>
      </c>
      <c r="H3696" s="274">
        <f t="shared" si="896"/>
        <v>0</v>
      </c>
      <c r="I3696" s="274">
        <f t="shared" si="896"/>
        <v>0</v>
      </c>
      <c r="J3696" s="274">
        <f t="shared" si="896"/>
        <v>0</v>
      </c>
      <c r="K3696" s="274">
        <f t="shared" si="896"/>
        <v>0</v>
      </c>
      <c r="L3696" s="274">
        <f t="shared" si="896"/>
        <v>0</v>
      </c>
      <c r="M3696" s="12" t="str">
        <f t="shared" si="883"/>
        <v/>
      </c>
      <c r="N3696" s="13"/>
    </row>
    <row r="3697" spans="1:14" hidden="1">
      <c r="A3697" s="23">
        <v>225</v>
      </c>
      <c r="B3697" s="346"/>
      <c r="C3697" s="279">
        <v>2910</v>
      </c>
      <c r="D3697" s="347" t="s">
        <v>2048</v>
      </c>
      <c r="E3697" s="281">
        <f>F3697+G3697+H3697</f>
        <v>0</v>
      </c>
      <c r="F3697" s="152"/>
      <c r="G3697" s="153"/>
      <c r="H3697" s="1418"/>
      <c r="I3697" s="152"/>
      <c r="J3697" s="153"/>
      <c r="K3697" s="1418"/>
      <c r="L3697" s="281">
        <f>I3697+J3697+K3697</f>
        <v>0</v>
      </c>
      <c r="M3697" s="12" t="str">
        <f t="shared" si="883"/>
        <v/>
      </c>
      <c r="N3697" s="13"/>
    </row>
    <row r="3698" spans="1:14" hidden="1">
      <c r="A3698" s="23">
        <v>230</v>
      </c>
      <c r="B3698" s="346"/>
      <c r="C3698" s="279">
        <v>2920</v>
      </c>
      <c r="D3698" s="347" t="s">
        <v>224</v>
      </c>
      <c r="E3698" s="281">
        <f t="shared" ref="E3698:E3704" si="897">F3698+G3698+H3698</f>
        <v>0</v>
      </c>
      <c r="F3698" s="152"/>
      <c r="G3698" s="153"/>
      <c r="H3698" s="1418"/>
      <c r="I3698" s="152"/>
      <c r="J3698" s="153"/>
      <c r="K3698" s="1418"/>
      <c r="L3698" s="281">
        <f t="shared" ref="L3698:L3704" si="898">I3698+J3698+K3698</f>
        <v>0</v>
      </c>
      <c r="M3698" s="12" t="str">
        <f t="shared" si="883"/>
        <v/>
      </c>
      <c r="N3698" s="13"/>
    </row>
    <row r="3699" spans="1:14" ht="31.5" hidden="1">
      <c r="A3699" s="23">
        <v>245</v>
      </c>
      <c r="B3699" s="346"/>
      <c r="C3699" s="324">
        <v>2969</v>
      </c>
      <c r="D3699" s="348" t="s">
        <v>225</v>
      </c>
      <c r="E3699" s="326">
        <f t="shared" si="897"/>
        <v>0</v>
      </c>
      <c r="F3699" s="449"/>
      <c r="G3699" s="450"/>
      <c r="H3699" s="1425"/>
      <c r="I3699" s="449"/>
      <c r="J3699" s="450"/>
      <c r="K3699" s="1425"/>
      <c r="L3699" s="326">
        <f t="shared" si="898"/>
        <v>0</v>
      </c>
      <c r="M3699" s="12" t="str">
        <f t="shared" si="883"/>
        <v/>
      </c>
      <c r="N3699" s="13"/>
    </row>
    <row r="3700" spans="1:14" ht="31.5" hidden="1">
      <c r="A3700" s="22">
        <v>220</v>
      </c>
      <c r="B3700" s="346"/>
      <c r="C3700" s="349">
        <v>2970</v>
      </c>
      <c r="D3700" s="350" t="s">
        <v>226</v>
      </c>
      <c r="E3700" s="351">
        <f t="shared" si="897"/>
        <v>0</v>
      </c>
      <c r="F3700" s="636"/>
      <c r="G3700" s="637"/>
      <c r="H3700" s="1426"/>
      <c r="I3700" s="636"/>
      <c r="J3700" s="637"/>
      <c r="K3700" s="1426"/>
      <c r="L3700" s="351">
        <f t="shared" si="898"/>
        <v>0</v>
      </c>
      <c r="M3700" s="12" t="str">
        <f t="shared" si="883"/>
        <v/>
      </c>
      <c r="N3700" s="13"/>
    </row>
    <row r="3701" spans="1:14" hidden="1">
      <c r="A3701" s="23">
        <v>225</v>
      </c>
      <c r="B3701" s="346"/>
      <c r="C3701" s="333">
        <v>2989</v>
      </c>
      <c r="D3701" s="355" t="s">
        <v>227</v>
      </c>
      <c r="E3701" s="335">
        <f t="shared" si="897"/>
        <v>0</v>
      </c>
      <c r="F3701" s="600"/>
      <c r="G3701" s="601"/>
      <c r="H3701" s="1427"/>
      <c r="I3701" s="600"/>
      <c r="J3701" s="601"/>
      <c r="K3701" s="1427"/>
      <c r="L3701" s="335">
        <f t="shared" si="898"/>
        <v>0</v>
      </c>
      <c r="M3701" s="12" t="str">
        <f t="shared" si="883"/>
        <v/>
      </c>
      <c r="N3701" s="13"/>
    </row>
    <row r="3702" spans="1:14" hidden="1">
      <c r="A3702" s="23">
        <v>230</v>
      </c>
      <c r="B3702" s="292"/>
      <c r="C3702" s="318">
        <v>2990</v>
      </c>
      <c r="D3702" s="356" t="s">
        <v>2067</v>
      </c>
      <c r="E3702" s="320">
        <f>F3702+G3702+H3702</f>
        <v>0</v>
      </c>
      <c r="F3702" s="454"/>
      <c r="G3702" s="455"/>
      <c r="H3702" s="1428"/>
      <c r="I3702" s="454"/>
      <c r="J3702" s="455"/>
      <c r="K3702" s="1428"/>
      <c r="L3702" s="320">
        <f>I3702+J3702+K3702</f>
        <v>0</v>
      </c>
      <c r="M3702" s="12" t="str">
        <f t="shared" si="883"/>
        <v/>
      </c>
      <c r="N3702" s="13"/>
    </row>
    <row r="3703" spans="1:14" hidden="1">
      <c r="A3703" s="23">
        <v>235</v>
      </c>
      <c r="B3703" s="292"/>
      <c r="C3703" s="318">
        <v>2991</v>
      </c>
      <c r="D3703" s="356" t="s">
        <v>228</v>
      </c>
      <c r="E3703" s="320">
        <f t="shared" si="897"/>
        <v>0</v>
      </c>
      <c r="F3703" s="454"/>
      <c r="G3703" s="455"/>
      <c r="H3703" s="1428"/>
      <c r="I3703" s="454"/>
      <c r="J3703" s="455"/>
      <c r="K3703" s="1428"/>
      <c r="L3703" s="320">
        <f t="shared" si="898"/>
        <v>0</v>
      </c>
      <c r="M3703" s="12" t="str">
        <f t="shared" si="883"/>
        <v/>
      </c>
      <c r="N3703" s="13"/>
    </row>
    <row r="3704" spans="1:14" hidden="1">
      <c r="A3704" s="23">
        <v>240</v>
      </c>
      <c r="B3704" s="292"/>
      <c r="C3704" s="285">
        <v>2992</v>
      </c>
      <c r="D3704" s="357" t="s">
        <v>229</v>
      </c>
      <c r="E3704" s="287">
        <f t="shared" si="897"/>
        <v>0</v>
      </c>
      <c r="F3704" s="173"/>
      <c r="G3704" s="174"/>
      <c r="H3704" s="1421"/>
      <c r="I3704" s="173"/>
      <c r="J3704" s="174"/>
      <c r="K3704" s="1421"/>
      <c r="L3704" s="287">
        <f t="shared" si="898"/>
        <v>0</v>
      </c>
      <c r="M3704" s="12" t="str">
        <f t="shared" si="883"/>
        <v/>
      </c>
      <c r="N3704" s="13"/>
    </row>
    <row r="3705" spans="1:14" hidden="1">
      <c r="A3705" s="23">
        <v>245</v>
      </c>
      <c r="B3705" s="272">
        <v>3300</v>
      </c>
      <c r="C3705" s="358" t="s">
        <v>2098</v>
      </c>
      <c r="D3705" s="1773"/>
      <c r="E3705" s="310">
        <f t="shared" ref="E3705:L3705" si="899">SUM(E3706:E3710)</f>
        <v>0</v>
      </c>
      <c r="F3705" s="274">
        <f t="shared" si="899"/>
        <v>0</v>
      </c>
      <c r="G3705" s="275">
        <f t="shared" si="899"/>
        <v>0</v>
      </c>
      <c r="H3705" s="276">
        <f t="shared" si="899"/>
        <v>0</v>
      </c>
      <c r="I3705" s="274">
        <f t="shared" si="899"/>
        <v>0</v>
      </c>
      <c r="J3705" s="275">
        <f t="shared" si="899"/>
        <v>0</v>
      </c>
      <c r="K3705" s="276">
        <f t="shared" si="899"/>
        <v>0</v>
      </c>
      <c r="L3705" s="310">
        <f t="shared" si="899"/>
        <v>0</v>
      </c>
      <c r="M3705" s="12" t="str">
        <f t="shared" si="883"/>
        <v/>
      </c>
      <c r="N3705" s="13"/>
    </row>
    <row r="3706" spans="1:14" hidden="1">
      <c r="A3706" s="22">
        <v>250</v>
      </c>
      <c r="B3706" s="291"/>
      <c r="C3706" s="279">
        <v>3301</v>
      </c>
      <c r="D3706" s="359" t="s">
        <v>230</v>
      </c>
      <c r="E3706" s="281">
        <f t="shared" ref="E3706:E3713" si="900">F3706+G3706+H3706</f>
        <v>0</v>
      </c>
      <c r="F3706" s="486">
        <v>0</v>
      </c>
      <c r="G3706" s="487">
        <v>0</v>
      </c>
      <c r="H3706" s="154">
        <v>0</v>
      </c>
      <c r="I3706" s="486">
        <v>0</v>
      </c>
      <c r="J3706" s="487">
        <v>0</v>
      </c>
      <c r="K3706" s="154">
        <v>0</v>
      </c>
      <c r="L3706" s="281">
        <f t="shared" ref="L3706:L3713" si="901">I3706+J3706+K3706</f>
        <v>0</v>
      </c>
      <c r="M3706" s="12" t="str">
        <f t="shared" si="883"/>
        <v/>
      </c>
      <c r="N3706" s="13"/>
    </row>
    <row r="3707" spans="1:14" hidden="1">
      <c r="A3707" s="23">
        <v>255</v>
      </c>
      <c r="B3707" s="291"/>
      <c r="C3707" s="293">
        <v>3302</v>
      </c>
      <c r="D3707" s="360" t="s">
        <v>715</v>
      </c>
      <c r="E3707" s="295">
        <f t="shared" si="900"/>
        <v>0</v>
      </c>
      <c r="F3707" s="488">
        <v>0</v>
      </c>
      <c r="G3707" s="489">
        <v>0</v>
      </c>
      <c r="H3707" s="160">
        <v>0</v>
      </c>
      <c r="I3707" s="488">
        <v>0</v>
      </c>
      <c r="J3707" s="489">
        <v>0</v>
      </c>
      <c r="K3707" s="160">
        <v>0</v>
      </c>
      <c r="L3707" s="295">
        <f t="shared" si="901"/>
        <v>0</v>
      </c>
      <c r="M3707" s="12" t="str">
        <f t="shared" si="883"/>
        <v/>
      </c>
      <c r="N3707" s="13"/>
    </row>
    <row r="3708" spans="1:14" hidden="1">
      <c r="A3708" s="23">
        <v>265</v>
      </c>
      <c r="B3708" s="291"/>
      <c r="C3708" s="293">
        <v>3303</v>
      </c>
      <c r="D3708" s="360" t="s">
        <v>231</v>
      </c>
      <c r="E3708" s="295">
        <f t="shared" si="900"/>
        <v>0</v>
      </c>
      <c r="F3708" s="488">
        <v>0</v>
      </c>
      <c r="G3708" s="489">
        <v>0</v>
      </c>
      <c r="H3708" s="160">
        <v>0</v>
      </c>
      <c r="I3708" s="488">
        <v>0</v>
      </c>
      <c r="J3708" s="489">
        <v>0</v>
      </c>
      <c r="K3708" s="160">
        <v>0</v>
      </c>
      <c r="L3708" s="295">
        <f t="shared" si="901"/>
        <v>0</v>
      </c>
      <c r="M3708" s="12" t="str">
        <f t="shared" si="883"/>
        <v/>
      </c>
      <c r="N3708" s="13"/>
    </row>
    <row r="3709" spans="1:14" hidden="1">
      <c r="A3709" s="22">
        <v>270</v>
      </c>
      <c r="B3709" s="291"/>
      <c r="C3709" s="293">
        <v>3304</v>
      </c>
      <c r="D3709" s="360" t="s">
        <v>232</v>
      </c>
      <c r="E3709" s="295">
        <f t="shared" si="900"/>
        <v>0</v>
      </c>
      <c r="F3709" s="488">
        <v>0</v>
      </c>
      <c r="G3709" s="489">
        <v>0</v>
      </c>
      <c r="H3709" s="160">
        <v>0</v>
      </c>
      <c r="I3709" s="488">
        <v>0</v>
      </c>
      <c r="J3709" s="489">
        <v>0</v>
      </c>
      <c r="K3709" s="160">
        <v>0</v>
      </c>
      <c r="L3709" s="295">
        <f t="shared" si="901"/>
        <v>0</v>
      </c>
      <c r="M3709" s="12" t="str">
        <f t="shared" si="883"/>
        <v/>
      </c>
      <c r="N3709" s="13"/>
    </row>
    <row r="3710" spans="1:14" ht="31.5" hidden="1">
      <c r="A3710" s="22">
        <v>290</v>
      </c>
      <c r="B3710" s="291"/>
      <c r="C3710" s="285">
        <v>3306</v>
      </c>
      <c r="D3710" s="361" t="s">
        <v>1657</v>
      </c>
      <c r="E3710" s="287">
        <f t="shared" si="900"/>
        <v>0</v>
      </c>
      <c r="F3710" s="490">
        <v>0</v>
      </c>
      <c r="G3710" s="491">
        <v>0</v>
      </c>
      <c r="H3710" s="175">
        <v>0</v>
      </c>
      <c r="I3710" s="490">
        <v>0</v>
      </c>
      <c r="J3710" s="491">
        <v>0</v>
      </c>
      <c r="K3710" s="175">
        <v>0</v>
      </c>
      <c r="L3710" s="287">
        <f t="shared" si="901"/>
        <v>0</v>
      </c>
      <c r="M3710" s="12" t="str">
        <f t="shared" si="883"/>
        <v/>
      </c>
      <c r="N3710" s="13"/>
    </row>
    <row r="3711" spans="1:14" hidden="1">
      <c r="A3711" s="39">
        <v>320</v>
      </c>
      <c r="B3711" s="272">
        <v>3900</v>
      </c>
      <c r="C3711" s="1856" t="s">
        <v>233</v>
      </c>
      <c r="D3711" s="1857"/>
      <c r="E3711" s="310">
        <f t="shared" si="900"/>
        <v>0</v>
      </c>
      <c r="F3711" s="1471">
        <v>0</v>
      </c>
      <c r="G3711" s="1472">
        <v>0</v>
      </c>
      <c r="H3711" s="1473">
        <v>0</v>
      </c>
      <c r="I3711" s="1471">
        <v>0</v>
      </c>
      <c r="J3711" s="1472">
        <v>0</v>
      </c>
      <c r="K3711" s="1473">
        <v>0</v>
      </c>
      <c r="L3711" s="310">
        <f t="shared" si="901"/>
        <v>0</v>
      </c>
      <c r="M3711" s="12" t="str">
        <f t="shared" ref="M3711:M3757" si="902">(IF($E3711&lt;&gt;0,$M$2,IF($L3711&lt;&gt;0,$M$2,"")))</f>
        <v/>
      </c>
      <c r="N3711" s="13"/>
    </row>
    <row r="3712" spans="1:14" hidden="1">
      <c r="A3712" s="22">
        <v>330</v>
      </c>
      <c r="B3712" s="272">
        <v>4000</v>
      </c>
      <c r="C3712" s="1856" t="s">
        <v>234</v>
      </c>
      <c r="D3712" s="1857"/>
      <c r="E3712" s="310">
        <f t="shared" si="900"/>
        <v>0</v>
      </c>
      <c r="F3712" s="1422"/>
      <c r="G3712" s="1423"/>
      <c r="H3712" s="1424"/>
      <c r="I3712" s="1422"/>
      <c r="J3712" s="1423"/>
      <c r="K3712" s="1424"/>
      <c r="L3712" s="310">
        <f t="shared" si="901"/>
        <v>0</v>
      </c>
      <c r="M3712" s="12" t="str">
        <f t="shared" si="902"/>
        <v/>
      </c>
      <c r="N3712" s="13"/>
    </row>
    <row r="3713" spans="1:14" hidden="1">
      <c r="A3713" s="22">
        <v>350</v>
      </c>
      <c r="B3713" s="272">
        <v>4100</v>
      </c>
      <c r="C3713" s="1856" t="s">
        <v>235</v>
      </c>
      <c r="D3713" s="1857"/>
      <c r="E3713" s="310">
        <f t="shared" si="900"/>
        <v>0</v>
      </c>
      <c r="F3713" s="1472">
        <v>0</v>
      </c>
      <c r="G3713" s="1472">
        <v>0</v>
      </c>
      <c r="H3713" s="1473">
        <v>0</v>
      </c>
      <c r="I3713" s="1771">
        <v>0</v>
      </c>
      <c r="J3713" s="1472">
        <v>0</v>
      </c>
      <c r="K3713" s="1472">
        <v>0</v>
      </c>
      <c r="L3713" s="310">
        <f t="shared" si="901"/>
        <v>0</v>
      </c>
      <c r="M3713" s="12" t="str">
        <f t="shared" si="902"/>
        <v/>
      </c>
      <c r="N3713" s="13"/>
    </row>
    <row r="3714" spans="1:14" hidden="1">
      <c r="A3714" s="23">
        <v>355</v>
      </c>
      <c r="B3714" s="272">
        <v>4200</v>
      </c>
      <c r="C3714" s="1856" t="s">
        <v>236</v>
      </c>
      <c r="D3714" s="1857"/>
      <c r="E3714" s="310">
        <f t="shared" ref="E3714:L3714" si="903">SUM(E3715:E3720)</f>
        <v>0</v>
      </c>
      <c r="F3714" s="274">
        <f t="shared" si="903"/>
        <v>0</v>
      </c>
      <c r="G3714" s="275">
        <f t="shared" si="903"/>
        <v>0</v>
      </c>
      <c r="H3714" s="276">
        <f>SUM(H3715:H3720)</f>
        <v>0</v>
      </c>
      <c r="I3714" s="274">
        <f t="shared" si="903"/>
        <v>0</v>
      </c>
      <c r="J3714" s="275">
        <f t="shared" si="903"/>
        <v>0</v>
      </c>
      <c r="K3714" s="276">
        <f t="shared" si="903"/>
        <v>0</v>
      </c>
      <c r="L3714" s="310">
        <f t="shared" si="903"/>
        <v>0</v>
      </c>
      <c r="M3714" s="12" t="str">
        <f t="shared" si="902"/>
        <v/>
      </c>
      <c r="N3714" s="13"/>
    </row>
    <row r="3715" spans="1:14" hidden="1">
      <c r="A3715" s="23">
        <v>355</v>
      </c>
      <c r="B3715" s="362"/>
      <c r="C3715" s="279">
        <v>4201</v>
      </c>
      <c r="D3715" s="280" t="s">
        <v>237</v>
      </c>
      <c r="E3715" s="281">
        <f t="shared" ref="E3715:E3720" si="904">F3715+G3715+H3715</f>
        <v>0</v>
      </c>
      <c r="F3715" s="152"/>
      <c r="G3715" s="153"/>
      <c r="H3715" s="1418"/>
      <c r="I3715" s="152"/>
      <c r="J3715" s="153"/>
      <c r="K3715" s="1418"/>
      <c r="L3715" s="281">
        <f t="shared" ref="L3715:L3720" si="905">I3715+J3715+K3715</f>
        <v>0</v>
      </c>
      <c r="M3715" s="12" t="str">
        <f t="shared" si="902"/>
        <v/>
      </c>
      <c r="N3715" s="13"/>
    </row>
    <row r="3716" spans="1:14" hidden="1">
      <c r="A3716" s="23">
        <v>375</v>
      </c>
      <c r="B3716" s="362"/>
      <c r="C3716" s="293">
        <v>4202</v>
      </c>
      <c r="D3716" s="363" t="s">
        <v>238</v>
      </c>
      <c r="E3716" s="295">
        <f t="shared" si="904"/>
        <v>0</v>
      </c>
      <c r="F3716" s="158"/>
      <c r="G3716" s="159"/>
      <c r="H3716" s="1420"/>
      <c r="I3716" s="158"/>
      <c r="J3716" s="159"/>
      <c r="K3716" s="1420"/>
      <c r="L3716" s="295">
        <f t="shared" si="905"/>
        <v>0</v>
      </c>
      <c r="M3716" s="12" t="str">
        <f t="shared" si="902"/>
        <v/>
      </c>
      <c r="N3716" s="13"/>
    </row>
    <row r="3717" spans="1:14" hidden="1">
      <c r="A3717" s="23">
        <v>380</v>
      </c>
      <c r="B3717" s="362"/>
      <c r="C3717" s="293">
        <v>4214</v>
      </c>
      <c r="D3717" s="363" t="s">
        <v>239</v>
      </c>
      <c r="E3717" s="295">
        <f t="shared" si="904"/>
        <v>0</v>
      </c>
      <c r="F3717" s="158"/>
      <c r="G3717" s="159"/>
      <c r="H3717" s="1420"/>
      <c r="I3717" s="158"/>
      <c r="J3717" s="159"/>
      <c r="K3717" s="1420"/>
      <c r="L3717" s="295">
        <f t="shared" si="905"/>
        <v>0</v>
      </c>
      <c r="M3717" s="12" t="str">
        <f t="shared" si="902"/>
        <v/>
      </c>
      <c r="N3717" s="13"/>
    </row>
    <row r="3718" spans="1:14" hidden="1">
      <c r="A3718" s="23">
        <v>385</v>
      </c>
      <c r="B3718" s="362"/>
      <c r="C3718" s="293">
        <v>4217</v>
      </c>
      <c r="D3718" s="363" t="s">
        <v>240</v>
      </c>
      <c r="E3718" s="295">
        <f t="shared" si="904"/>
        <v>0</v>
      </c>
      <c r="F3718" s="158"/>
      <c r="G3718" s="159"/>
      <c r="H3718" s="1420"/>
      <c r="I3718" s="158"/>
      <c r="J3718" s="159"/>
      <c r="K3718" s="1420"/>
      <c r="L3718" s="295">
        <f t="shared" si="905"/>
        <v>0</v>
      </c>
      <c r="M3718" s="12" t="str">
        <f t="shared" si="902"/>
        <v/>
      </c>
      <c r="N3718" s="13"/>
    </row>
    <row r="3719" spans="1:14" hidden="1">
      <c r="A3719" s="23">
        <v>390</v>
      </c>
      <c r="B3719" s="362"/>
      <c r="C3719" s="293">
        <v>4218</v>
      </c>
      <c r="D3719" s="294" t="s">
        <v>241</v>
      </c>
      <c r="E3719" s="295">
        <f t="shared" si="904"/>
        <v>0</v>
      </c>
      <c r="F3719" s="158"/>
      <c r="G3719" s="159"/>
      <c r="H3719" s="1420"/>
      <c r="I3719" s="158"/>
      <c r="J3719" s="159"/>
      <c r="K3719" s="1420"/>
      <c r="L3719" s="295">
        <f t="shared" si="905"/>
        <v>0</v>
      </c>
      <c r="M3719" s="12" t="str">
        <f t="shared" si="902"/>
        <v/>
      </c>
      <c r="N3719" s="13"/>
    </row>
    <row r="3720" spans="1:14" hidden="1">
      <c r="A3720" s="23">
        <v>390</v>
      </c>
      <c r="B3720" s="362"/>
      <c r="C3720" s="285">
        <v>4219</v>
      </c>
      <c r="D3720" s="343" t="s">
        <v>242</v>
      </c>
      <c r="E3720" s="287">
        <f t="shared" si="904"/>
        <v>0</v>
      </c>
      <c r="F3720" s="173"/>
      <c r="G3720" s="174"/>
      <c r="H3720" s="1421"/>
      <c r="I3720" s="173"/>
      <c r="J3720" s="174"/>
      <c r="K3720" s="1421"/>
      <c r="L3720" s="287">
        <f t="shared" si="905"/>
        <v>0</v>
      </c>
      <c r="M3720" s="12" t="str">
        <f t="shared" si="902"/>
        <v/>
      </c>
      <c r="N3720" s="13"/>
    </row>
    <row r="3721" spans="1:14" hidden="1">
      <c r="A3721" s="23">
        <v>395</v>
      </c>
      <c r="B3721" s="272">
        <v>4300</v>
      </c>
      <c r="C3721" s="1856" t="s">
        <v>1661</v>
      </c>
      <c r="D3721" s="1857"/>
      <c r="E3721" s="310">
        <f t="shared" ref="E3721:L3721" si="906">SUM(E3722:E3724)</f>
        <v>0</v>
      </c>
      <c r="F3721" s="274">
        <f t="shared" si="906"/>
        <v>0</v>
      </c>
      <c r="G3721" s="275">
        <f t="shared" si="906"/>
        <v>0</v>
      </c>
      <c r="H3721" s="276">
        <f>SUM(H3722:H3724)</f>
        <v>0</v>
      </c>
      <c r="I3721" s="274">
        <f t="shared" si="906"/>
        <v>0</v>
      </c>
      <c r="J3721" s="275">
        <f t="shared" si="906"/>
        <v>0</v>
      </c>
      <c r="K3721" s="276">
        <f t="shared" si="906"/>
        <v>0</v>
      </c>
      <c r="L3721" s="310">
        <f t="shared" si="906"/>
        <v>0</v>
      </c>
      <c r="M3721" s="12" t="str">
        <f t="shared" si="902"/>
        <v/>
      </c>
      <c r="N3721" s="13"/>
    </row>
    <row r="3722" spans="1:14" hidden="1">
      <c r="A3722" s="18">
        <v>397</v>
      </c>
      <c r="B3722" s="362"/>
      <c r="C3722" s="279">
        <v>4301</v>
      </c>
      <c r="D3722" s="311" t="s">
        <v>243</v>
      </c>
      <c r="E3722" s="281">
        <f t="shared" ref="E3722:E3727" si="907">F3722+G3722+H3722</f>
        <v>0</v>
      </c>
      <c r="F3722" s="152"/>
      <c r="G3722" s="153"/>
      <c r="H3722" s="1418"/>
      <c r="I3722" s="152"/>
      <c r="J3722" s="153"/>
      <c r="K3722" s="1418"/>
      <c r="L3722" s="281">
        <f t="shared" ref="L3722:L3727" si="908">I3722+J3722+K3722</f>
        <v>0</v>
      </c>
      <c r="M3722" s="12" t="str">
        <f t="shared" si="902"/>
        <v/>
      </c>
      <c r="N3722" s="13"/>
    </row>
    <row r="3723" spans="1:14" hidden="1">
      <c r="A3723" s="14">
        <v>398</v>
      </c>
      <c r="B3723" s="362"/>
      <c r="C3723" s="293">
        <v>4302</v>
      </c>
      <c r="D3723" s="363" t="s">
        <v>244</v>
      </c>
      <c r="E3723" s="295">
        <f t="shared" si="907"/>
        <v>0</v>
      </c>
      <c r="F3723" s="158"/>
      <c r="G3723" s="159"/>
      <c r="H3723" s="1420"/>
      <c r="I3723" s="158"/>
      <c r="J3723" s="159"/>
      <c r="K3723" s="1420"/>
      <c r="L3723" s="295">
        <f t="shared" si="908"/>
        <v>0</v>
      </c>
      <c r="M3723" s="12" t="str">
        <f t="shared" si="902"/>
        <v/>
      </c>
      <c r="N3723" s="13"/>
    </row>
    <row r="3724" spans="1:14" hidden="1">
      <c r="A3724" s="14">
        <v>399</v>
      </c>
      <c r="B3724" s="362"/>
      <c r="C3724" s="285">
        <v>4309</v>
      </c>
      <c r="D3724" s="301" t="s">
        <v>245</v>
      </c>
      <c r="E3724" s="287">
        <f t="shared" si="907"/>
        <v>0</v>
      </c>
      <c r="F3724" s="173"/>
      <c r="G3724" s="174"/>
      <c r="H3724" s="1421"/>
      <c r="I3724" s="173"/>
      <c r="J3724" s="174"/>
      <c r="K3724" s="1421"/>
      <c r="L3724" s="287">
        <f t="shared" si="908"/>
        <v>0</v>
      </c>
      <c r="M3724" s="12" t="str">
        <f t="shared" si="902"/>
        <v/>
      </c>
      <c r="N3724" s="13"/>
    </row>
    <row r="3725" spans="1:14" hidden="1">
      <c r="A3725" s="14">
        <v>400</v>
      </c>
      <c r="B3725" s="272">
        <v>4400</v>
      </c>
      <c r="C3725" s="1856" t="s">
        <v>1658</v>
      </c>
      <c r="D3725" s="1857"/>
      <c r="E3725" s="310">
        <f t="shared" si="907"/>
        <v>0</v>
      </c>
      <c r="F3725" s="1422"/>
      <c r="G3725" s="1423"/>
      <c r="H3725" s="1424"/>
      <c r="I3725" s="1422"/>
      <c r="J3725" s="1423"/>
      <c r="K3725" s="1424"/>
      <c r="L3725" s="310">
        <f t="shared" si="908"/>
        <v>0</v>
      </c>
      <c r="M3725" s="12" t="str">
        <f t="shared" si="902"/>
        <v/>
      </c>
      <c r="N3725" s="13"/>
    </row>
    <row r="3726" spans="1:14" hidden="1">
      <c r="A3726" s="14">
        <v>401</v>
      </c>
      <c r="B3726" s="272">
        <v>4500</v>
      </c>
      <c r="C3726" s="1856" t="s">
        <v>1659</v>
      </c>
      <c r="D3726" s="1857"/>
      <c r="E3726" s="310">
        <f t="shared" si="907"/>
        <v>0</v>
      </c>
      <c r="F3726" s="1422"/>
      <c r="G3726" s="1423"/>
      <c r="H3726" s="1424"/>
      <c r="I3726" s="1422"/>
      <c r="J3726" s="1423"/>
      <c r="K3726" s="1424"/>
      <c r="L3726" s="310">
        <f t="shared" si="908"/>
        <v>0</v>
      </c>
      <c r="M3726" s="12" t="str">
        <f t="shared" si="902"/>
        <v/>
      </c>
      <c r="N3726" s="13"/>
    </row>
    <row r="3727" spans="1:14" hidden="1">
      <c r="A3727" s="40">
        <v>404</v>
      </c>
      <c r="B3727" s="272">
        <v>4600</v>
      </c>
      <c r="C3727" s="1862" t="s">
        <v>246</v>
      </c>
      <c r="D3727" s="1863"/>
      <c r="E3727" s="310">
        <f t="shared" si="907"/>
        <v>0</v>
      </c>
      <c r="F3727" s="1422"/>
      <c r="G3727" s="1423"/>
      <c r="H3727" s="1424"/>
      <c r="I3727" s="1422"/>
      <c r="J3727" s="1423"/>
      <c r="K3727" s="1424"/>
      <c r="L3727" s="310">
        <f t="shared" si="908"/>
        <v>0</v>
      </c>
      <c r="M3727" s="12" t="str">
        <f t="shared" si="902"/>
        <v/>
      </c>
      <c r="N3727" s="13"/>
    </row>
    <row r="3728" spans="1:14" hidden="1">
      <c r="A3728" s="40">
        <v>404</v>
      </c>
      <c r="B3728" s="272">
        <v>4900</v>
      </c>
      <c r="C3728" s="1856" t="s">
        <v>273</v>
      </c>
      <c r="D3728" s="1857"/>
      <c r="E3728" s="310">
        <f t="shared" ref="E3728:L3728" si="909">+E3729+E3730</f>
        <v>0</v>
      </c>
      <c r="F3728" s="274">
        <f t="shared" si="909"/>
        <v>0</v>
      </c>
      <c r="G3728" s="275">
        <f t="shared" si="909"/>
        <v>0</v>
      </c>
      <c r="H3728" s="276">
        <f>+H3729+H3730</f>
        <v>0</v>
      </c>
      <c r="I3728" s="274">
        <f t="shared" si="909"/>
        <v>0</v>
      </c>
      <c r="J3728" s="275">
        <f t="shared" si="909"/>
        <v>0</v>
      </c>
      <c r="K3728" s="276">
        <f t="shared" si="909"/>
        <v>0</v>
      </c>
      <c r="L3728" s="310">
        <f t="shared" si="909"/>
        <v>0</v>
      </c>
      <c r="M3728" s="12" t="str">
        <f t="shared" si="902"/>
        <v/>
      </c>
      <c r="N3728" s="13"/>
    </row>
    <row r="3729" spans="1:14" hidden="1">
      <c r="A3729" s="22">
        <v>440</v>
      </c>
      <c r="B3729" s="362"/>
      <c r="C3729" s="279">
        <v>4901</v>
      </c>
      <c r="D3729" s="364" t="s">
        <v>274</v>
      </c>
      <c r="E3729" s="281">
        <f>F3729+G3729+H3729</f>
        <v>0</v>
      </c>
      <c r="F3729" s="152"/>
      <c r="G3729" s="153"/>
      <c r="H3729" s="1418"/>
      <c r="I3729" s="152"/>
      <c r="J3729" s="153"/>
      <c r="K3729" s="1418"/>
      <c r="L3729" s="281">
        <f>I3729+J3729+K3729</f>
        <v>0</v>
      </c>
      <c r="M3729" s="12" t="str">
        <f t="shared" si="902"/>
        <v/>
      </c>
      <c r="N3729" s="13"/>
    </row>
    <row r="3730" spans="1:14" hidden="1">
      <c r="A3730" s="22">
        <v>450</v>
      </c>
      <c r="B3730" s="362"/>
      <c r="C3730" s="285">
        <v>4902</v>
      </c>
      <c r="D3730" s="301" t="s">
        <v>275</v>
      </c>
      <c r="E3730" s="287">
        <f>F3730+G3730+H3730</f>
        <v>0</v>
      </c>
      <c r="F3730" s="173"/>
      <c r="G3730" s="174"/>
      <c r="H3730" s="1421"/>
      <c r="I3730" s="173"/>
      <c r="J3730" s="174"/>
      <c r="K3730" s="1421"/>
      <c r="L3730" s="287">
        <f>I3730+J3730+K3730</f>
        <v>0</v>
      </c>
      <c r="M3730" s="12" t="str">
        <f t="shared" si="902"/>
        <v/>
      </c>
      <c r="N3730" s="13"/>
    </row>
    <row r="3731" spans="1:14" hidden="1">
      <c r="A3731" s="22">
        <v>495</v>
      </c>
      <c r="B3731" s="365">
        <v>5100</v>
      </c>
      <c r="C3731" s="1854" t="s">
        <v>247</v>
      </c>
      <c r="D3731" s="1855"/>
      <c r="E3731" s="310">
        <f>F3731+G3731+H3731</f>
        <v>0</v>
      </c>
      <c r="F3731" s="1422"/>
      <c r="G3731" s="1423"/>
      <c r="H3731" s="1424"/>
      <c r="I3731" s="1422"/>
      <c r="J3731" s="1423"/>
      <c r="K3731" s="1424"/>
      <c r="L3731" s="310">
        <f>I3731+J3731+K3731</f>
        <v>0</v>
      </c>
      <c r="M3731" s="12" t="str">
        <f t="shared" si="902"/>
        <v/>
      </c>
      <c r="N3731" s="13"/>
    </row>
    <row r="3732" spans="1:14" hidden="1">
      <c r="A3732" s="23">
        <v>500</v>
      </c>
      <c r="B3732" s="365">
        <v>5200</v>
      </c>
      <c r="C3732" s="1854" t="s">
        <v>248</v>
      </c>
      <c r="D3732" s="1855"/>
      <c r="E3732" s="310">
        <f t="shared" ref="E3732:L3732" si="910">SUM(E3733:E3739)</f>
        <v>0</v>
      </c>
      <c r="F3732" s="274">
        <f t="shared" si="910"/>
        <v>0</v>
      </c>
      <c r="G3732" s="275">
        <f t="shared" si="910"/>
        <v>0</v>
      </c>
      <c r="H3732" s="276">
        <f>SUM(H3733:H3739)</f>
        <v>0</v>
      </c>
      <c r="I3732" s="274">
        <f t="shared" si="910"/>
        <v>0</v>
      </c>
      <c r="J3732" s="275">
        <f t="shared" si="910"/>
        <v>0</v>
      </c>
      <c r="K3732" s="276">
        <f t="shared" si="910"/>
        <v>0</v>
      </c>
      <c r="L3732" s="310">
        <f t="shared" si="910"/>
        <v>0</v>
      </c>
      <c r="M3732" s="12" t="str">
        <f t="shared" si="902"/>
        <v/>
      </c>
      <c r="N3732" s="13"/>
    </row>
    <row r="3733" spans="1:14" hidden="1">
      <c r="A3733" s="23">
        <v>505</v>
      </c>
      <c r="B3733" s="366"/>
      <c r="C3733" s="367">
        <v>5201</v>
      </c>
      <c r="D3733" s="368" t="s">
        <v>249</v>
      </c>
      <c r="E3733" s="281">
        <f t="shared" ref="E3733:E3739" si="911">F3733+G3733+H3733</f>
        <v>0</v>
      </c>
      <c r="F3733" s="152"/>
      <c r="G3733" s="153"/>
      <c r="H3733" s="1418"/>
      <c r="I3733" s="152"/>
      <c r="J3733" s="153"/>
      <c r="K3733" s="1418"/>
      <c r="L3733" s="281">
        <f t="shared" ref="L3733:L3739" si="912">I3733+J3733+K3733</f>
        <v>0</v>
      </c>
      <c r="M3733" s="12" t="str">
        <f t="shared" si="902"/>
        <v/>
      </c>
      <c r="N3733" s="13"/>
    </row>
    <row r="3734" spans="1:14" hidden="1">
      <c r="A3734" s="23">
        <v>510</v>
      </c>
      <c r="B3734" s="366"/>
      <c r="C3734" s="369">
        <v>5202</v>
      </c>
      <c r="D3734" s="370" t="s">
        <v>250</v>
      </c>
      <c r="E3734" s="295">
        <f t="shared" si="911"/>
        <v>0</v>
      </c>
      <c r="F3734" s="158"/>
      <c r="G3734" s="159"/>
      <c r="H3734" s="1420"/>
      <c r="I3734" s="158"/>
      <c r="J3734" s="159"/>
      <c r="K3734" s="1420"/>
      <c r="L3734" s="295">
        <f t="shared" si="912"/>
        <v>0</v>
      </c>
      <c r="M3734" s="12" t="str">
        <f t="shared" si="902"/>
        <v/>
      </c>
      <c r="N3734" s="13"/>
    </row>
    <row r="3735" spans="1:14" hidden="1">
      <c r="A3735" s="23">
        <v>515</v>
      </c>
      <c r="B3735" s="366"/>
      <c r="C3735" s="369">
        <v>5203</v>
      </c>
      <c r="D3735" s="370" t="s">
        <v>618</v>
      </c>
      <c r="E3735" s="295">
        <f t="shared" si="911"/>
        <v>0</v>
      </c>
      <c r="F3735" s="158"/>
      <c r="G3735" s="159"/>
      <c r="H3735" s="1420"/>
      <c r="I3735" s="158"/>
      <c r="J3735" s="159"/>
      <c r="K3735" s="1420"/>
      <c r="L3735" s="295">
        <f t="shared" si="912"/>
        <v>0</v>
      </c>
      <c r="M3735" s="12" t="str">
        <f t="shared" si="902"/>
        <v/>
      </c>
      <c r="N3735" s="13"/>
    </row>
    <row r="3736" spans="1:14" hidden="1">
      <c r="A3736" s="23">
        <v>520</v>
      </c>
      <c r="B3736" s="366"/>
      <c r="C3736" s="369">
        <v>5204</v>
      </c>
      <c r="D3736" s="370" t="s">
        <v>619</v>
      </c>
      <c r="E3736" s="295">
        <f t="shared" si="911"/>
        <v>0</v>
      </c>
      <c r="F3736" s="158"/>
      <c r="G3736" s="159"/>
      <c r="H3736" s="1420"/>
      <c r="I3736" s="158"/>
      <c r="J3736" s="159"/>
      <c r="K3736" s="1420"/>
      <c r="L3736" s="295">
        <f t="shared" si="912"/>
        <v>0</v>
      </c>
      <c r="M3736" s="12" t="str">
        <f t="shared" si="902"/>
        <v/>
      </c>
      <c r="N3736" s="13"/>
    </row>
    <row r="3737" spans="1:14" hidden="1">
      <c r="A3737" s="23">
        <v>525</v>
      </c>
      <c r="B3737" s="366"/>
      <c r="C3737" s="369">
        <v>5205</v>
      </c>
      <c r="D3737" s="370" t="s">
        <v>620</v>
      </c>
      <c r="E3737" s="295">
        <f t="shared" si="911"/>
        <v>0</v>
      </c>
      <c r="F3737" s="158"/>
      <c r="G3737" s="159"/>
      <c r="H3737" s="1420"/>
      <c r="I3737" s="158"/>
      <c r="J3737" s="159"/>
      <c r="K3737" s="1420"/>
      <c r="L3737" s="295">
        <f t="shared" si="912"/>
        <v>0</v>
      </c>
      <c r="M3737" s="12" t="str">
        <f t="shared" si="902"/>
        <v/>
      </c>
      <c r="N3737" s="13"/>
    </row>
    <row r="3738" spans="1:14" hidden="1">
      <c r="A3738" s="22">
        <v>635</v>
      </c>
      <c r="B3738" s="366"/>
      <c r="C3738" s="369">
        <v>5206</v>
      </c>
      <c r="D3738" s="370" t="s">
        <v>621</v>
      </c>
      <c r="E3738" s="295">
        <f t="shared" si="911"/>
        <v>0</v>
      </c>
      <c r="F3738" s="158"/>
      <c r="G3738" s="159"/>
      <c r="H3738" s="1420"/>
      <c r="I3738" s="158"/>
      <c r="J3738" s="159"/>
      <c r="K3738" s="1420"/>
      <c r="L3738" s="295">
        <f t="shared" si="912"/>
        <v>0</v>
      </c>
      <c r="M3738" s="12" t="str">
        <f t="shared" si="902"/>
        <v/>
      </c>
      <c r="N3738" s="13"/>
    </row>
    <row r="3739" spans="1:14" hidden="1">
      <c r="A3739" s="23">
        <v>640</v>
      </c>
      <c r="B3739" s="366"/>
      <c r="C3739" s="371">
        <v>5219</v>
      </c>
      <c r="D3739" s="372" t="s">
        <v>622</v>
      </c>
      <c r="E3739" s="287">
        <f t="shared" si="911"/>
        <v>0</v>
      </c>
      <c r="F3739" s="173"/>
      <c r="G3739" s="174"/>
      <c r="H3739" s="1421"/>
      <c r="I3739" s="173"/>
      <c r="J3739" s="174"/>
      <c r="K3739" s="1421"/>
      <c r="L3739" s="287">
        <f t="shared" si="912"/>
        <v>0</v>
      </c>
      <c r="M3739" s="12" t="str">
        <f t="shared" si="902"/>
        <v/>
      </c>
      <c r="N3739" s="13"/>
    </row>
    <row r="3740" spans="1:14" hidden="1">
      <c r="A3740" s="23">
        <v>645</v>
      </c>
      <c r="B3740" s="365">
        <v>5300</v>
      </c>
      <c r="C3740" s="1854" t="s">
        <v>623</v>
      </c>
      <c r="D3740" s="1855"/>
      <c r="E3740" s="310">
        <f t="shared" ref="E3740:L3740" si="913">SUM(E3741:E3742)</f>
        <v>0</v>
      </c>
      <c r="F3740" s="274">
        <f t="shared" si="913"/>
        <v>0</v>
      </c>
      <c r="G3740" s="275">
        <f t="shared" si="913"/>
        <v>0</v>
      </c>
      <c r="H3740" s="276">
        <f>SUM(H3741:H3742)</f>
        <v>0</v>
      </c>
      <c r="I3740" s="274">
        <f t="shared" si="913"/>
        <v>0</v>
      </c>
      <c r="J3740" s="275">
        <f t="shared" si="913"/>
        <v>0</v>
      </c>
      <c r="K3740" s="276">
        <f t="shared" si="913"/>
        <v>0</v>
      </c>
      <c r="L3740" s="310">
        <f t="shared" si="913"/>
        <v>0</v>
      </c>
      <c r="M3740" s="12" t="str">
        <f t="shared" si="902"/>
        <v/>
      </c>
      <c r="N3740" s="13"/>
    </row>
    <row r="3741" spans="1:14" hidden="1">
      <c r="A3741" s="23">
        <v>650</v>
      </c>
      <c r="B3741" s="366"/>
      <c r="C3741" s="367">
        <v>5301</v>
      </c>
      <c r="D3741" s="368" t="s">
        <v>307</v>
      </c>
      <c r="E3741" s="281">
        <f>F3741+G3741+H3741</f>
        <v>0</v>
      </c>
      <c r="F3741" s="152"/>
      <c r="G3741" s="153"/>
      <c r="H3741" s="1418"/>
      <c r="I3741" s="152"/>
      <c r="J3741" s="153"/>
      <c r="K3741" s="1418"/>
      <c r="L3741" s="281">
        <f>I3741+J3741+K3741</f>
        <v>0</v>
      </c>
      <c r="M3741" s="12" t="str">
        <f t="shared" si="902"/>
        <v/>
      </c>
      <c r="N3741" s="13"/>
    </row>
    <row r="3742" spans="1:14" hidden="1">
      <c r="A3742" s="22">
        <v>655</v>
      </c>
      <c r="B3742" s="366"/>
      <c r="C3742" s="371">
        <v>5309</v>
      </c>
      <c r="D3742" s="372" t="s">
        <v>624</v>
      </c>
      <c r="E3742" s="287">
        <f>F3742+G3742+H3742</f>
        <v>0</v>
      </c>
      <c r="F3742" s="173"/>
      <c r="G3742" s="174"/>
      <c r="H3742" s="1421"/>
      <c r="I3742" s="173"/>
      <c r="J3742" s="174"/>
      <c r="K3742" s="1421"/>
      <c r="L3742" s="287">
        <f>I3742+J3742+K3742</f>
        <v>0</v>
      </c>
      <c r="M3742" s="12" t="str">
        <f t="shared" si="902"/>
        <v/>
      </c>
      <c r="N3742" s="13"/>
    </row>
    <row r="3743" spans="1:14" hidden="1">
      <c r="A3743" s="22">
        <v>665</v>
      </c>
      <c r="B3743" s="365">
        <v>5400</v>
      </c>
      <c r="C3743" s="1854" t="s">
        <v>685</v>
      </c>
      <c r="D3743" s="1855"/>
      <c r="E3743" s="310">
        <f>F3743+G3743+H3743</f>
        <v>0</v>
      </c>
      <c r="F3743" s="1422"/>
      <c r="G3743" s="1423"/>
      <c r="H3743" s="1424"/>
      <c r="I3743" s="1422"/>
      <c r="J3743" s="1423"/>
      <c r="K3743" s="1424"/>
      <c r="L3743" s="310">
        <f>I3743+J3743+K3743</f>
        <v>0</v>
      </c>
      <c r="M3743" s="12" t="str">
        <f t="shared" si="902"/>
        <v/>
      </c>
      <c r="N3743" s="13"/>
    </row>
    <row r="3744" spans="1:14" hidden="1">
      <c r="A3744" s="22">
        <v>675</v>
      </c>
      <c r="B3744" s="272">
        <v>5500</v>
      </c>
      <c r="C3744" s="1856" t="s">
        <v>686</v>
      </c>
      <c r="D3744" s="1857"/>
      <c r="E3744" s="310">
        <f t="shared" ref="E3744:L3744" si="914">SUM(E3745:E3748)</f>
        <v>0</v>
      </c>
      <c r="F3744" s="274">
        <f t="shared" si="914"/>
        <v>0</v>
      </c>
      <c r="G3744" s="275">
        <f t="shared" si="914"/>
        <v>0</v>
      </c>
      <c r="H3744" s="276">
        <f>SUM(H3745:H3748)</f>
        <v>0</v>
      </c>
      <c r="I3744" s="274">
        <f t="shared" si="914"/>
        <v>0</v>
      </c>
      <c r="J3744" s="275">
        <f t="shared" si="914"/>
        <v>0</v>
      </c>
      <c r="K3744" s="276">
        <f t="shared" si="914"/>
        <v>0</v>
      </c>
      <c r="L3744" s="310">
        <f t="shared" si="914"/>
        <v>0</v>
      </c>
      <c r="M3744" s="12" t="str">
        <f t="shared" si="902"/>
        <v/>
      </c>
      <c r="N3744" s="13"/>
    </row>
    <row r="3745" spans="1:14" hidden="1">
      <c r="A3745" s="22">
        <v>685</v>
      </c>
      <c r="B3745" s="362"/>
      <c r="C3745" s="279">
        <v>5501</v>
      </c>
      <c r="D3745" s="311" t="s">
        <v>687</v>
      </c>
      <c r="E3745" s="281">
        <f>F3745+G3745+H3745</f>
        <v>0</v>
      </c>
      <c r="F3745" s="152"/>
      <c r="G3745" s="153"/>
      <c r="H3745" s="1418"/>
      <c r="I3745" s="152"/>
      <c r="J3745" s="153"/>
      <c r="K3745" s="1418"/>
      <c r="L3745" s="281">
        <f>I3745+J3745+K3745</f>
        <v>0</v>
      </c>
      <c r="M3745" s="12" t="str">
        <f t="shared" si="902"/>
        <v/>
      </c>
      <c r="N3745" s="13"/>
    </row>
    <row r="3746" spans="1:14" hidden="1">
      <c r="A3746" s="23">
        <v>690</v>
      </c>
      <c r="B3746" s="362"/>
      <c r="C3746" s="293">
        <v>5502</v>
      </c>
      <c r="D3746" s="294" t="s">
        <v>688</v>
      </c>
      <c r="E3746" s="295">
        <f>F3746+G3746+H3746</f>
        <v>0</v>
      </c>
      <c r="F3746" s="158"/>
      <c r="G3746" s="159"/>
      <c r="H3746" s="1420"/>
      <c r="I3746" s="158"/>
      <c r="J3746" s="159"/>
      <c r="K3746" s="1420"/>
      <c r="L3746" s="295">
        <f>I3746+J3746+K3746</f>
        <v>0</v>
      </c>
      <c r="M3746" s="12" t="str">
        <f t="shared" si="902"/>
        <v/>
      </c>
      <c r="N3746" s="13"/>
    </row>
    <row r="3747" spans="1:14" hidden="1">
      <c r="A3747" s="23">
        <v>695</v>
      </c>
      <c r="B3747" s="362"/>
      <c r="C3747" s="293">
        <v>5503</v>
      </c>
      <c r="D3747" s="363" t="s">
        <v>689</v>
      </c>
      <c r="E3747" s="295">
        <f>F3747+G3747+H3747</f>
        <v>0</v>
      </c>
      <c r="F3747" s="158"/>
      <c r="G3747" s="159"/>
      <c r="H3747" s="1420"/>
      <c r="I3747" s="158"/>
      <c r="J3747" s="159"/>
      <c r="K3747" s="1420"/>
      <c r="L3747" s="295">
        <f>I3747+J3747+K3747</f>
        <v>0</v>
      </c>
      <c r="M3747" s="12" t="str">
        <f t="shared" si="902"/>
        <v/>
      </c>
      <c r="N3747" s="13"/>
    </row>
    <row r="3748" spans="1:14" hidden="1">
      <c r="A3748" s="22">
        <v>700</v>
      </c>
      <c r="B3748" s="362"/>
      <c r="C3748" s="285">
        <v>5504</v>
      </c>
      <c r="D3748" s="339" t="s">
        <v>690</v>
      </c>
      <c r="E3748" s="287">
        <f>F3748+G3748+H3748</f>
        <v>0</v>
      </c>
      <c r="F3748" s="173"/>
      <c r="G3748" s="174"/>
      <c r="H3748" s="1421"/>
      <c r="I3748" s="173"/>
      <c r="J3748" s="174"/>
      <c r="K3748" s="1421"/>
      <c r="L3748" s="287">
        <f>I3748+J3748+K3748</f>
        <v>0</v>
      </c>
      <c r="M3748" s="12" t="str">
        <f t="shared" si="902"/>
        <v/>
      </c>
      <c r="N3748" s="13"/>
    </row>
    <row r="3749" spans="1:14" hidden="1">
      <c r="A3749" s="22">
        <v>710</v>
      </c>
      <c r="B3749" s="365">
        <v>5700</v>
      </c>
      <c r="C3749" s="1858" t="s">
        <v>914</v>
      </c>
      <c r="D3749" s="1859"/>
      <c r="E3749" s="310">
        <f>SUM(E3750:E3752)</f>
        <v>0</v>
      </c>
      <c r="F3749" s="1471">
        <v>0</v>
      </c>
      <c r="G3749" s="1471">
        <v>0</v>
      </c>
      <c r="H3749" s="1471">
        <v>0</v>
      </c>
      <c r="I3749" s="1471">
        <v>0</v>
      </c>
      <c r="J3749" s="1471">
        <v>0</v>
      </c>
      <c r="K3749" s="1471">
        <v>0</v>
      </c>
      <c r="L3749" s="310">
        <f>SUM(L3750:L3752)</f>
        <v>0</v>
      </c>
      <c r="M3749" s="12" t="str">
        <f t="shared" si="902"/>
        <v/>
      </c>
      <c r="N3749" s="13"/>
    </row>
    <row r="3750" spans="1:14" hidden="1">
      <c r="A3750" s="23">
        <v>715</v>
      </c>
      <c r="B3750" s="366"/>
      <c r="C3750" s="367">
        <v>5701</v>
      </c>
      <c r="D3750" s="368" t="s">
        <v>691</v>
      </c>
      <c r="E3750" s="281">
        <f>F3750+G3750+H3750</f>
        <v>0</v>
      </c>
      <c r="F3750" s="1472">
        <v>0</v>
      </c>
      <c r="G3750" s="1472">
        <v>0</v>
      </c>
      <c r="H3750" s="1473">
        <v>0</v>
      </c>
      <c r="I3750" s="1771">
        <v>0</v>
      </c>
      <c r="J3750" s="1472">
        <v>0</v>
      </c>
      <c r="K3750" s="1472">
        <v>0</v>
      </c>
      <c r="L3750" s="281">
        <f>I3750+J3750+K3750</f>
        <v>0</v>
      </c>
      <c r="M3750" s="12" t="str">
        <f t="shared" si="902"/>
        <v/>
      </c>
      <c r="N3750" s="13"/>
    </row>
    <row r="3751" spans="1:14" hidden="1">
      <c r="A3751" s="23">
        <v>720</v>
      </c>
      <c r="B3751" s="366"/>
      <c r="C3751" s="373">
        <v>5702</v>
      </c>
      <c r="D3751" s="374" t="s">
        <v>692</v>
      </c>
      <c r="E3751" s="314">
        <f>F3751+G3751+H3751</f>
        <v>0</v>
      </c>
      <c r="F3751" s="1472">
        <v>0</v>
      </c>
      <c r="G3751" s="1472">
        <v>0</v>
      </c>
      <c r="H3751" s="1473">
        <v>0</v>
      </c>
      <c r="I3751" s="1771">
        <v>0</v>
      </c>
      <c r="J3751" s="1472">
        <v>0</v>
      </c>
      <c r="K3751" s="1472">
        <v>0</v>
      </c>
      <c r="L3751" s="314">
        <f>I3751+J3751+K3751</f>
        <v>0</v>
      </c>
      <c r="M3751" s="12" t="str">
        <f t="shared" si="902"/>
        <v/>
      </c>
      <c r="N3751" s="13"/>
    </row>
    <row r="3752" spans="1:14" hidden="1">
      <c r="A3752" s="23">
        <v>725</v>
      </c>
      <c r="B3752" s="292"/>
      <c r="C3752" s="375">
        <v>4071</v>
      </c>
      <c r="D3752" s="376" t="s">
        <v>693</v>
      </c>
      <c r="E3752" s="377">
        <f>F3752+G3752+H3752</f>
        <v>0</v>
      </c>
      <c r="F3752" s="1472">
        <v>0</v>
      </c>
      <c r="G3752" s="1472">
        <v>0</v>
      </c>
      <c r="H3752" s="1473">
        <v>0</v>
      </c>
      <c r="I3752" s="1771">
        <v>0</v>
      </c>
      <c r="J3752" s="1472">
        <v>0</v>
      </c>
      <c r="K3752" s="1472">
        <v>0</v>
      </c>
      <c r="L3752" s="377">
        <f>I3752+J3752+K3752</f>
        <v>0</v>
      </c>
      <c r="M3752" s="12" t="str">
        <f t="shared" si="902"/>
        <v/>
      </c>
      <c r="N3752" s="13"/>
    </row>
    <row r="3753" spans="1:14" hidden="1">
      <c r="A3753" s="23">
        <v>730</v>
      </c>
      <c r="B3753" s="582"/>
      <c r="C3753" s="1860" t="s">
        <v>694</v>
      </c>
      <c r="D3753" s="1861"/>
      <c r="E3753" s="1438"/>
      <c r="F3753" s="1438"/>
      <c r="G3753" s="1438"/>
      <c r="H3753" s="1438"/>
      <c r="I3753" s="1438"/>
      <c r="J3753" s="1438"/>
      <c r="K3753" s="1438"/>
      <c r="L3753" s="1439"/>
      <c r="M3753" s="12" t="str">
        <f t="shared" si="902"/>
        <v/>
      </c>
      <c r="N3753" s="13"/>
    </row>
    <row r="3754" spans="1:14" hidden="1">
      <c r="A3754" s="23">
        <v>735</v>
      </c>
      <c r="B3754" s="381">
        <v>98</v>
      </c>
      <c r="C3754" s="1860" t="s">
        <v>694</v>
      </c>
      <c r="D3754" s="1861"/>
      <c r="E3754" s="382">
        <f>F3754+G3754+H3754</f>
        <v>0</v>
      </c>
      <c r="F3754" s="1429"/>
      <c r="G3754" s="1430"/>
      <c r="H3754" s="1431"/>
      <c r="I3754" s="1461">
        <v>0</v>
      </c>
      <c r="J3754" s="1462">
        <v>0</v>
      </c>
      <c r="K3754" s="1463">
        <v>0</v>
      </c>
      <c r="L3754" s="382">
        <f>I3754+J3754+K3754</f>
        <v>0</v>
      </c>
      <c r="M3754" s="12" t="str">
        <f t="shared" si="902"/>
        <v/>
      </c>
      <c r="N3754" s="13"/>
    </row>
    <row r="3755" spans="1:14" hidden="1">
      <c r="A3755" s="23">
        <v>740</v>
      </c>
      <c r="B3755" s="1433"/>
      <c r="C3755" s="1434"/>
      <c r="D3755" s="1435"/>
      <c r="E3755" s="269"/>
      <c r="F3755" s="269"/>
      <c r="G3755" s="269"/>
      <c r="H3755" s="269"/>
      <c r="I3755" s="269"/>
      <c r="J3755" s="269"/>
      <c r="K3755" s="269"/>
      <c r="L3755" s="270"/>
      <c r="M3755" s="12" t="str">
        <f t="shared" si="902"/>
        <v/>
      </c>
      <c r="N3755" s="13"/>
    </row>
    <row r="3756" spans="1:14" hidden="1">
      <c r="A3756" s="23">
        <v>745</v>
      </c>
      <c r="B3756" s="1436"/>
      <c r="C3756" s="111"/>
      <c r="D3756" s="1437"/>
      <c r="E3756" s="218"/>
      <c r="F3756" s="218"/>
      <c r="G3756" s="218"/>
      <c r="H3756" s="218"/>
      <c r="I3756" s="218"/>
      <c r="J3756" s="218"/>
      <c r="K3756" s="218"/>
      <c r="L3756" s="389"/>
      <c r="M3756" s="12" t="str">
        <f t="shared" si="902"/>
        <v/>
      </c>
      <c r="N3756" s="13"/>
    </row>
    <row r="3757" spans="1:14" hidden="1">
      <c r="A3757" s="22">
        <v>750</v>
      </c>
      <c r="B3757" s="1436"/>
      <c r="C3757" s="111"/>
      <c r="D3757" s="1437"/>
      <c r="E3757" s="218"/>
      <c r="F3757" s="218"/>
      <c r="G3757" s="218"/>
      <c r="H3757" s="218"/>
      <c r="I3757" s="218"/>
      <c r="J3757" s="218"/>
      <c r="K3757" s="218"/>
      <c r="L3757" s="389"/>
      <c r="M3757" s="12" t="str">
        <f t="shared" si="902"/>
        <v/>
      </c>
      <c r="N3757" s="13"/>
    </row>
    <row r="3758" spans="1:14" ht="16.5" hidden="1" thickBot="1">
      <c r="A3758" s="23">
        <v>755</v>
      </c>
      <c r="B3758" s="1464"/>
      <c r="C3758" s="393" t="s">
        <v>741</v>
      </c>
      <c r="D3758" s="1432">
        <f>+B3758</f>
        <v>0</v>
      </c>
      <c r="E3758" s="395">
        <f t="shared" ref="E3758:L3758" si="915">SUM(E3643,E3646,E3652,E3660,E3661,E3679,E3683,E3689,E3692,E3693,E3694,E3695,E3696,E3705,E3711,E3712,E3713,E3714,E3721,E3725,E3726,E3727,E3728,E3731,E3732,E3740,E3743,E3744,E3749)+E3754</f>
        <v>0</v>
      </c>
      <c r="F3758" s="396">
        <f t="shared" si="915"/>
        <v>0</v>
      </c>
      <c r="G3758" s="397">
        <f t="shared" si="915"/>
        <v>0</v>
      </c>
      <c r="H3758" s="398">
        <f t="shared" si="915"/>
        <v>0</v>
      </c>
      <c r="I3758" s="396">
        <f t="shared" si="915"/>
        <v>0</v>
      </c>
      <c r="J3758" s="397">
        <f t="shared" si="915"/>
        <v>0</v>
      </c>
      <c r="K3758" s="398">
        <f t="shared" si="915"/>
        <v>0</v>
      </c>
      <c r="L3758" s="395">
        <f t="shared" si="915"/>
        <v>0</v>
      </c>
      <c r="M3758" s="12" t="str">
        <f>(IF($E3758&lt;&gt;0,$M$2,IF($L3758&lt;&gt;0,$M$2,"")))</f>
        <v/>
      </c>
      <c r="N3758" s="73" t="str">
        <f>LEFT(C3640,1)</f>
        <v>5</v>
      </c>
    </row>
    <row r="3759" spans="1:14" hidden="1">
      <c r="A3759" s="23">
        <v>760</v>
      </c>
      <c r="B3759" s="79" t="s">
        <v>120</v>
      </c>
      <c r="C3759" s="1"/>
      <c r="L3759" s="6"/>
      <c r="M3759" s="7" t="str">
        <f>(IF($E3758&lt;&gt;0,$M$2,IF($L3758&lt;&gt;0,$M$2,"")))</f>
        <v/>
      </c>
    </row>
    <row r="3760" spans="1:14" hidden="1">
      <c r="A3760" s="22">
        <v>765</v>
      </c>
      <c r="B3760" s="1367"/>
      <c r="C3760" s="1367"/>
      <c r="D3760" s="1368"/>
      <c r="E3760" s="1367"/>
      <c r="F3760" s="1367"/>
      <c r="G3760" s="1367"/>
      <c r="H3760" s="1367"/>
      <c r="I3760" s="1367"/>
      <c r="J3760" s="1367"/>
      <c r="K3760" s="1367"/>
      <c r="L3760" s="1369"/>
      <c r="M3760" s="7" t="str">
        <f>(IF($E3758&lt;&gt;0,$M$2,IF($L3758&lt;&gt;0,$M$2,"")))</f>
        <v/>
      </c>
    </row>
    <row r="3761" spans="1:14" ht="18.75" hidden="1">
      <c r="A3761" s="22">
        <v>775</v>
      </c>
      <c r="B3761" s="65"/>
      <c r="C3761" s="65"/>
      <c r="D3761" s="65"/>
      <c r="E3761" s="65"/>
      <c r="F3761" s="65"/>
      <c r="G3761" s="65"/>
      <c r="H3761" s="65"/>
      <c r="I3761" s="65"/>
      <c r="J3761" s="65"/>
      <c r="K3761" s="65"/>
      <c r="L3761" s="77"/>
      <c r="M3761" s="74" t="str">
        <f>(IF(E3756&lt;&gt;0,$G$2,IF(L3756&lt;&gt;0,$G$2,"")))</f>
        <v/>
      </c>
      <c r="N3761" s="65"/>
    </row>
    <row r="3762" spans="1:14" hidden="1">
      <c r="A3762" s="23">
        <v>780</v>
      </c>
      <c r="B3762" s="6"/>
      <c r="C3762" s="6"/>
      <c r="D3762" s="521"/>
      <c r="E3762" s="38"/>
      <c r="F3762" s="38"/>
      <c r="G3762" s="38"/>
      <c r="H3762" s="38"/>
      <c r="I3762" s="38"/>
      <c r="J3762" s="38"/>
      <c r="K3762" s="38"/>
      <c r="L3762" s="38"/>
      <c r="M3762" s="7" t="str">
        <f>(IF($E3895&lt;&gt;0,$M$2,IF($L3895&lt;&gt;0,$M$2,"")))</f>
        <v/>
      </c>
    </row>
    <row r="3763" spans="1:14" hidden="1">
      <c r="A3763" s="23">
        <v>785</v>
      </c>
      <c r="B3763" s="6"/>
      <c r="C3763" s="1365"/>
      <c r="D3763" s="1366"/>
      <c r="E3763" s="38"/>
      <c r="F3763" s="38"/>
      <c r="G3763" s="38"/>
      <c r="H3763" s="38"/>
      <c r="I3763" s="38"/>
      <c r="J3763" s="38"/>
      <c r="K3763" s="38"/>
      <c r="L3763" s="38"/>
      <c r="M3763" s="7" t="str">
        <f>(IF($E3895&lt;&gt;0,$M$2,IF($L3895&lt;&gt;0,$M$2,"")))</f>
        <v/>
      </c>
    </row>
    <row r="3764" spans="1:14" hidden="1">
      <c r="A3764" s="23">
        <v>790</v>
      </c>
      <c r="B3764" s="1870" t="str">
        <f>$B$7</f>
        <v>ОТЧЕТНИ ДАННИ ПО ЕБК ЗА ИЗПЪЛНЕНИЕТО НА БЮДЖЕТА</v>
      </c>
      <c r="C3764" s="1871"/>
      <c r="D3764" s="1871"/>
      <c r="E3764" s="242"/>
      <c r="F3764" s="242"/>
      <c r="G3764" s="237"/>
      <c r="H3764" s="237"/>
      <c r="I3764" s="237"/>
      <c r="J3764" s="237"/>
      <c r="K3764" s="237"/>
      <c r="L3764" s="237"/>
      <c r="M3764" s="7" t="str">
        <f>(IF($E3895&lt;&gt;0,$M$2,IF($L3895&lt;&gt;0,$M$2,"")))</f>
        <v/>
      </c>
    </row>
    <row r="3765" spans="1:14" hidden="1">
      <c r="A3765" s="23">
        <v>795</v>
      </c>
      <c r="B3765" s="228"/>
      <c r="C3765" s="391"/>
      <c r="D3765" s="400"/>
      <c r="E3765" s="406" t="s">
        <v>464</v>
      </c>
      <c r="F3765" s="406" t="s">
        <v>835</v>
      </c>
      <c r="G3765" s="237"/>
      <c r="H3765" s="1362" t="s">
        <v>1251</v>
      </c>
      <c r="I3765" s="1363"/>
      <c r="J3765" s="1364"/>
      <c r="K3765" s="237"/>
      <c r="L3765" s="237"/>
      <c r="M3765" s="7" t="str">
        <f>(IF($E3895&lt;&gt;0,$M$2,IF($L3895&lt;&gt;0,$M$2,"")))</f>
        <v/>
      </c>
    </row>
    <row r="3766" spans="1:14" ht="18.75" hidden="1">
      <c r="A3766" s="22">
        <v>805</v>
      </c>
      <c r="B3766" s="1872" t="str">
        <f>$B$9</f>
        <v>ДГ ЩАСТЛИВО ДЕТСТВО</v>
      </c>
      <c r="C3766" s="1873"/>
      <c r="D3766" s="1874"/>
      <c r="E3766" s="115">
        <f>$E$9</f>
        <v>43831</v>
      </c>
      <c r="F3766" s="226" t="str">
        <f>$F$9</f>
        <v>30.06.2020</v>
      </c>
      <c r="G3766" s="237"/>
      <c r="H3766" s="237"/>
      <c r="I3766" s="237"/>
      <c r="J3766" s="237"/>
      <c r="K3766" s="237"/>
      <c r="L3766" s="237"/>
      <c r="M3766" s="7" t="str">
        <f>(IF($E3895&lt;&gt;0,$M$2,IF($L3895&lt;&gt;0,$M$2,"")))</f>
        <v/>
      </c>
    </row>
    <row r="3767" spans="1:14" hidden="1">
      <c r="A3767" s="23">
        <v>810</v>
      </c>
      <c r="B3767" s="227" t="str">
        <f>$B$10</f>
        <v>(наименование на разпоредителя с бюджет)</v>
      </c>
      <c r="C3767" s="228"/>
      <c r="D3767" s="229"/>
      <c r="E3767" s="237"/>
      <c r="F3767" s="237"/>
      <c r="G3767" s="237"/>
      <c r="H3767" s="237"/>
      <c r="I3767" s="237"/>
      <c r="J3767" s="237"/>
      <c r="K3767" s="237"/>
      <c r="L3767" s="237"/>
      <c r="M3767" s="7" t="str">
        <f>(IF($E3895&lt;&gt;0,$M$2,IF($L3895&lt;&gt;0,$M$2,"")))</f>
        <v/>
      </c>
    </row>
    <row r="3768" spans="1:14" hidden="1">
      <c r="A3768" s="23">
        <v>815</v>
      </c>
      <c r="B3768" s="227"/>
      <c r="C3768" s="228"/>
      <c r="D3768" s="229"/>
      <c r="E3768" s="237"/>
      <c r="F3768" s="237"/>
      <c r="G3768" s="237"/>
      <c r="H3768" s="237"/>
      <c r="I3768" s="237"/>
      <c r="J3768" s="237"/>
      <c r="K3768" s="237"/>
      <c r="L3768" s="237"/>
      <c r="M3768" s="7" t="str">
        <f>(IF($E3895&lt;&gt;0,$M$2,IF($L3895&lt;&gt;0,$M$2,"")))</f>
        <v/>
      </c>
    </row>
    <row r="3769" spans="1:14" ht="19.5" hidden="1">
      <c r="A3769" s="28">
        <v>525</v>
      </c>
      <c r="B3769" s="1875" t="str">
        <f>$B$12</f>
        <v>Раковски</v>
      </c>
      <c r="C3769" s="1876"/>
      <c r="D3769" s="1877"/>
      <c r="E3769" s="410" t="s">
        <v>890</v>
      </c>
      <c r="F3769" s="1360" t="str">
        <f>$F$12</f>
        <v>6611</v>
      </c>
      <c r="G3769" s="237"/>
      <c r="H3769" s="237"/>
      <c r="I3769" s="237"/>
      <c r="J3769" s="237"/>
      <c r="K3769" s="237"/>
      <c r="L3769" s="237"/>
      <c r="M3769" s="7" t="str">
        <f>(IF($E3895&lt;&gt;0,$M$2,IF($L3895&lt;&gt;0,$M$2,"")))</f>
        <v/>
      </c>
    </row>
    <row r="3770" spans="1:14" hidden="1">
      <c r="A3770" s="22">
        <v>820</v>
      </c>
      <c r="B3770" s="233" t="str">
        <f>$B$13</f>
        <v>(наименование на първостепенния разпоредител с бюджет)</v>
      </c>
      <c r="C3770" s="228"/>
      <c r="D3770" s="229"/>
      <c r="E3770" s="1361"/>
      <c r="F3770" s="242"/>
      <c r="G3770" s="237"/>
      <c r="H3770" s="237"/>
      <c r="I3770" s="237"/>
      <c r="J3770" s="237"/>
      <c r="K3770" s="237"/>
      <c r="L3770" s="237"/>
      <c r="M3770" s="7" t="str">
        <f>(IF($E3895&lt;&gt;0,$M$2,IF($L3895&lt;&gt;0,$M$2,"")))</f>
        <v/>
      </c>
    </row>
    <row r="3771" spans="1:14" ht="19.5" hidden="1">
      <c r="A3771" s="23">
        <v>821</v>
      </c>
      <c r="B3771" s="236"/>
      <c r="C3771" s="237"/>
      <c r="D3771" s="124" t="s">
        <v>891</v>
      </c>
      <c r="E3771" s="238">
        <f>$E$15</f>
        <v>0</v>
      </c>
      <c r="F3771" s="414" t="str">
        <f>$F$15</f>
        <v>БЮДЖЕТ</v>
      </c>
      <c r="G3771" s="218"/>
      <c r="H3771" s="218"/>
      <c r="I3771" s="218"/>
      <c r="J3771" s="218"/>
      <c r="K3771" s="218"/>
      <c r="L3771" s="218"/>
      <c r="M3771" s="7" t="str">
        <f>(IF($E3895&lt;&gt;0,$M$2,IF($L3895&lt;&gt;0,$M$2,"")))</f>
        <v/>
      </c>
    </row>
    <row r="3772" spans="1:14" hidden="1">
      <c r="A3772" s="23">
        <v>822</v>
      </c>
      <c r="B3772" s="228"/>
      <c r="C3772" s="391"/>
      <c r="D3772" s="400"/>
      <c r="E3772" s="237"/>
      <c r="F3772" s="409"/>
      <c r="G3772" s="409"/>
      <c r="H3772" s="409"/>
      <c r="I3772" s="409"/>
      <c r="J3772" s="409"/>
      <c r="K3772" s="409"/>
      <c r="L3772" s="1377" t="s">
        <v>465</v>
      </c>
      <c r="M3772" s="7" t="str">
        <f>(IF($E3895&lt;&gt;0,$M$2,IF($L3895&lt;&gt;0,$M$2,"")))</f>
        <v/>
      </c>
    </row>
    <row r="3773" spans="1:14" ht="24.95" hidden="1" customHeight="1">
      <c r="A3773" s="23">
        <v>823</v>
      </c>
      <c r="B3773" s="247"/>
      <c r="C3773" s="248"/>
      <c r="D3773" s="249" t="s">
        <v>712</v>
      </c>
      <c r="E3773" s="1878" t="s">
        <v>2108</v>
      </c>
      <c r="F3773" s="1879"/>
      <c r="G3773" s="1879"/>
      <c r="H3773" s="1880"/>
      <c r="I3773" s="1881" t="s">
        <v>2109</v>
      </c>
      <c r="J3773" s="1882"/>
      <c r="K3773" s="1882"/>
      <c r="L3773" s="1883"/>
      <c r="M3773" s="7" t="str">
        <f>(IF($E3895&lt;&gt;0,$M$2,IF($L3895&lt;&gt;0,$M$2,"")))</f>
        <v/>
      </c>
    </row>
    <row r="3774" spans="1:14" ht="54.95" hidden="1" customHeight="1" thickBot="1">
      <c r="A3774" s="23">
        <v>825</v>
      </c>
      <c r="B3774" s="250" t="s">
        <v>62</v>
      </c>
      <c r="C3774" s="251" t="s">
        <v>466</v>
      </c>
      <c r="D3774" s="252" t="s">
        <v>713</v>
      </c>
      <c r="E3774" s="1403" t="str">
        <f>$E$20</f>
        <v>Уточнен план                Общо</v>
      </c>
      <c r="F3774" s="1407" t="str">
        <f>$F$20</f>
        <v>държавни дейности</v>
      </c>
      <c r="G3774" s="1408" t="str">
        <f>$G$20</f>
        <v>местни дейности</v>
      </c>
      <c r="H3774" s="1409" t="str">
        <f>$H$20</f>
        <v>дофинансиране</v>
      </c>
      <c r="I3774" s="253" t="str">
        <f>$I$20</f>
        <v>държавни дейности -ОТЧЕТ</v>
      </c>
      <c r="J3774" s="254" t="str">
        <f>$J$20</f>
        <v>местни дейности - ОТЧЕТ</v>
      </c>
      <c r="K3774" s="255" t="str">
        <f>$K$20</f>
        <v>дофинансиране - ОТЧЕТ</v>
      </c>
      <c r="L3774" s="1735" t="str">
        <f>$L$20</f>
        <v>ОТЧЕТ                                    ОБЩО</v>
      </c>
      <c r="M3774" s="7" t="str">
        <f>(IF($E3895&lt;&gt;0,$M$2,IF($L3895&lt;&gt;0,$M$2,"")))</f>
        <v/>
      </c>
    </row>
    <row r="3775" spans="1:14" ht="18.75" hidden="1">
      <c r="A3775" s="23"/>
      <c r="B3775" s="258"/>
      <c r="C3775" s="259"/>
      <c r="D3775" s="260" t="s">
        <v>743</v>
      </c>
      <c r="E3775" s="1455" t="str">
        <f>$E$21</f>
        <v>(1)</v>
      </c>
      <c r="F3775" s="143" t="str">
        <f>$F$21</f>
        <v>(2)</v>
      </c>
      <c r="G3775" s="144" t="str">
        <f>$G$21</f>
        <v>(3)</v>
      </c>
      <c r="H3775" s="145" t="str">
        <f>$H$21</f>
        <v>(4)</v>
      </c>
      <c r="I3775" s="261" t="str">
        <f>$I$21</f>
        <v>(5)</v>
      </c>
      <c r="J3775" s="262" t="str">
        <f>$J$21</f>
        <v>(6)</v>
      </c>
      <c r="K3775" s="263" t="str">
        <f>$K$21</f>
        <v>(7)</v>
      </c>
      <c r="L3775" s="264" t="str">
        <f>$L$21</f>
        <v>(8)</v>
      </c>
      <c r="M3775" s="7" t="str">
        <f>(IF($E3895&lt;&gt;0,$M$2,IF($L3895&lt;&gt;0,$M$2,"")))</f>
        <v/>
      </c>
    </row>
    <row r="3776" spans="1:14" hidden="1">
      <c r="A3776" s="23"/>
      <c r="B3776" s="1451"/>
      <c r="C3776" s="1598" t="e">
        <f>VLOOKUP(D3776,OP_LIST2,2,FALSE)</f>
        <v>#N/A</v>
      </c>
      <c r="D3776" s="1458"/>
      <c r="E3776" s="389"/>
      <c r="F3776" s="1441"/>
      <c r="G3776" s="1442"/>
      <c r="H3776" s="1443"/>
      <c r="I3776" s="1441"/>
      <c r="J3776" s="1442"/>
      <c r="K3776" s="1443"/>
      <c r="L3776" s="1440"/>
      <c r="M3776" s="7" t="str">
        <f>(IF($E3895&lt;&gt;0,$M$2,IF($L3895&lt;&gt;0,$M$2,"")))</f>
        <v/>
      </c>
    </row>
    <row r="3777" spans="1:14" hidden="1">
      <c r="A3777" s="23"/>
      <c r="B3777" s="1454"/>
      <c r="C3777" s="1459">
        <f>VLOOKUP(D3778,EBK_DEIN2,2,FALSE)</f>
        <v>5589</v>
      </c>
      <c r="D3777" s="1458" t="s">
        <v>792</v>
      </c>
      <c r="E3777" s="389"/>
      <c r="F3777" s="1444"/>
      <c r="G3777" s="1445"/>
      <c r="H3777" s="1446"/>
      <c r="I3777" s="1444"/>
      <c r="J3777" s="1445"/>
      <c r="K3777" s="1446"/>
      <c r="L3777" s="1440"/>
      <c r="M3777" s="7" t="str">
        <f>(IF($E3895&lt;&gt;0,$M$2,IF($L3895&lt;&gt;0,$M$2,"")))</f>
        <v/>
      </c>
    </row>
    <row r="3778" spans="1:14" hidden="1">
      <c r="A3778" s="23"/>
      <c r="B3778" s="1450"/>
      <c r="C3778" s="1587">
        <f>+C3777</f>
        <v>5589</v>
      </c>
      <c r="D3778" s="1452" t="s">
        <v>581</v>
      </c>
      <c r="E3778" s="389"/>
      <c r="F3778" s="1444"/>
      <c r="G3778" s="1445"/>
      <c r="H3778" s="1446"/>
      <c r="I3778" s="1444"/>
      <c r="J3778" s="1445"/>
      <c r="K3778" s="1446"/>
      <c r="L3778" s="1440"/>
      <c r="M3778" s="7" t="str">
        <f>(IF($E3895&lt;&gt;0,$M$2,IF($L3895&lt;&gt;0,$M$2,"")))</f>
        <v/>
      </c>
    </row>
    <row r="3779" spans="1:14" hidden="1">
      <c r="A3779" s="23"/>
      <c r="B3779" s="1456"/>
      <c r="C3779" s="1453"/>
      <c r="D3779" s="1457" t="s">
        <v>714</v>
      </c>
      <c r="E3779" s="389"/>
      <c r="F3779" s="1447"/>
      <c r="G3779" s="1448"/>
      <c r="H3779" s="1449"/>
      <c r="I3779" s="1447"/>
      <c r="J3779" s="1448"/>
      <c r="K3779" s="1449"/>
      <c r="L3779" s="1440"/>
      <c r="M3779" s="7" t="str">
        <f>(IF($E3895&lt;&gt;0,$M$2,IF($L3895&lt;&gt;0,$M$2,"")))</f>
        <v/>
      </c>
    </row>
    <row r="3780" spans="1:14" hidden="1">
      <c r="A3780" s="23"/>
      <c r="B3780" s="272">
        <v>100</v>
      </c>
      <c r="C3780" s="1884" t="s">
        <v>744</v>
      </c>
      <c r="D3780" s="1885"/>
      <c r="E3780" s="273">
        <f t="shared" ref="E3780:L3780" si="916">SUM(E3781:E3782)</f>
        <v>0</v>
      </c>
      <c r="F3780" s="274">
        <f t="shared" si="916"/>
        <v>0</v>
      </c>
      <c r="G3780" s="275">
        <f t="shared" si="916"/>
        <v>0</v>
      </c>
      <c r="H3780" s="276">
        <f>SUM(H3781:H3782)</f>
        <v>0</v>
      </c>
      <c r="I3780" s="274">
        <f t="shared" si="916"/>
        <v>0</v>
      </c>
      <c r="J3780" s="275">
        <f t="shared" si="916"/>
        <v>0</v>
      </c>
      <c r="K3780" s="276">
        <f t="shared" si="916"/>
        <v>0</v>
      </c>
      <c r="L3780" s="273">
        <f t="shared" si="916"/>
        <v>0</v>
      </c>
      <c r="M3780" s="12" t="str">
        <f>(IF($E3780&lt;&gt;0,$M$2,IF($L3780&lt;&gt;0,$M$2,"")))</f>
        <v/>
      </c>
      <c r="N3780" s="13"/>
    </row>
    <row r="3781" spans="1:14" hidden="1">
      <c r="A3781" s="23"/>
      <c r="B3781" s="278"/>
      <c r="C3781" s="279">
        <v>101</v>
      </c>
      <c r="D3781" s="280" t="s">
        <v>745</v>
      </c>
      <c r="E3781" s="281">
        <f>F3781+G3781+H3781</f>
        <v>0</v>
      </c>
      <c r="F3781" s="152"/>
      <c r="G3781" s="153"/>
      <c r="H3781" s="1418"/>
      <c r="I3781" s="152"/>
      <c r="J3781" s="153"/>
      <c r="K3781" s="1418"/>
      <c r="L3781" s="281">
        <f>I3781+J3781+K3781</f>
        <v>0</v>
      </c>
      <c r="M3781" s="12" t="str">
        <f t="shared" ref="M3781:M3847" si="917">(IF($E3781&lt;&gt;0,$M$2,IF($L3781&lt;&gt;0,$M$2,"")))</f>
        <v/>
      </c>
      <c r="N3781" s="13"/>
    </row>
    <row r="3782" spans="1:14" hidden="1">
      <c r="A3782" s="10"/>
      <c r="B3782" s="278"/>
      <c r="C3782" s="285">
        <v>102</v>
      </c>
      <c r="D3782" s="286" t="s">
        <v>746</v>
      </c>
      <c r="E3782" s="287">
        <f>F3782+G3782+H3782</f>
        <v>0</v>
      </c>
      <c r="F3782" s="173"/>
      <c r="G3782" s="174"/>
      <c r="H3782" s="1421"/>
      <c r="I3782" s="173"/>
      <c r="J3782" s="174"/>
      <c r="K3782" s="1421"/>
      <c r="L3782" s="287">
        <f>I3782+J3782+K3782</f>
        <v>0</v>
      </c>
      <c r="M3782" s="12" t="str">
        <f t="shared" si="917"/>
        <v/>
      </c>
      <c r="N3782" s="13"/>
    </row>
    <row r="3783" spans="1:14" hidden="1">
      <c r="A3783" s="10"/>
      <c r="B3783" s="272">
        <v>200</v>
      </c>
      <c r="C3783" s="1864" t="s">
        <v>747</v>
      </c>
      <c r="D3783" s="1865"/>
      <c r="E3783" s="273">
        <f t="shared" ref="E3783:L3783" si="918">SUM(E3784:E3788)</f>
        <v>0</v>
      </c>
      <c r="F3783" s="274">
        <f t="shared" si="918"/>
        <v>0</v>
      </c>
      <c r="G3783" s="275">
        <f t="shared" si="918"/>
        <v>0</v>
      </c>
      <c r="H3783" s="276">
        <f>SUM(H3784:H3788)</f>
        <v>0</v>
      </c>
      <c r="I3783" s="274">
        <f t="shared" si="918"/>
        <v>0</v>
      </c>
      <c r="J3783" s="275">
        <f t="shared" si="918"/>
        <v>0</v>
      </c>
      <c r="K3783" s="276">
        <f t="shared" si="918"/>
        <v>0</v>
      </c>
      <c r="L3783" s="273">
        <f t="shared" si="918"/>
        <v>0</v>
      </c>
      <c r="M3783" s="12" t="str">
        <f t="shared" si="917"/>
        <v/>
      </c>
      <c r="N3783" s="13"/>
    </row>
    <row r="3784" spans="1:14" hidden="1">
      <c r="A3784" s="10"/>
      <c r="B3784" s="291"/>
      <c r="C3784" s="279">
        <v>201</v>
      </c>
      <c r="D3784" s="280" t="s">
        <v>748</v>
      </c>
      <c r="E3784" s="281">
        <f>F3784+G3784+H3784</f>
        <v>0</v>
      </c>
      <c r="F3784" s="152"/>
      <c r="G3784" s="153"/>
      <c r="H3784" s="1418"/>
      <c r="I3784" s="152"/>
      <c r="J3784" s="153"/>
      <c r="K3784" s="1418"/>
      <c r="L3784" s="281">
        <f>I3784+J3784+K3784</f>
        <v>0</v>
      </c>
      <c r="M3784" s="12" t="str">
        <f t="shared" si="917"/>
        <v/>
      </c>
      <c r="N3784" s="13"/>
    </row>
    <row r="3785" spans="1:14" hidden="1">
      <c r="A3785" s="10"/>
      <c r="B3785" s="292"/>
      <c r="C3785" s="293">
        <v>202</v>
      </c>
      <c r="D3785" s="294" t="s">
        <v>749</v>
      </c>
      <c r="E3785" s="295">
        <f>F3785+G3785+H3785</f>
        <v>0</v>
      </c>
      <c r="F3785" s="158"/>
      <c r="G3785" s="159"/>
      <c r="H3785" s="1420"/>
      <c r="I3785" s="158"/>
      <c r="J3785" s="159"/>
      <c r="K3785" s="1420"/>
      <c r="L3785" s="295">
        <f>I3785+J3785+K3785</f>
        <v>0</v>
      </c>
      <c r="M3785" s="12" t="str">
        <f t="shared" si="917"/>
        <v/>
      </c>
      <c r="N3785" s="13"/>
    </row>
    <row r="3786" spans="1:14" ht="31.5" hidden="1">
      <c r="A3786" s="10"/>
      <c r="B3786" s="299"/>
      <c r="C3786" s="293">
        <v>205</v>
      </c>
      <c r="D3786" s="294" t="s">
        <v>595</v>
      </c>
      <c r="E3786" s="295">
        <f>F3786+G3786+H3786</f>
        <v>0</v>
      </c>
      <c r="F3786" s="158"/>
      <c r="G3786" s="159"/>
      <c r="H3786" s="1420"/>
      <c r="I3786" s="158"/>
      <c r="J3786" s="159"/>
      <c r="K3786" s="1420"/>
      <c r="L3786" s="295">
        <f>I3786+J3786+K3786</f>
        <v>0</v>
      </c>
      <c r="M3786" s="12" t="str">
        <f t="shared" si="917"/>
        <v/>
      </c>
      <c r="N3786" s="13"/>
    </row>
    <row r="3787" spans="1:14" hidden="1">
      <c r="A3787" s="10"/>
      <c r="B3787" s="299"/>
      <c r="C3787" s="293">
        <v>208</v>
      </c>
      <c r="D3787" s="300" t="s">
        <v>596</v>
      </c>
      <c r="E3787" s="295">
        <f>F3787+G3787+H3787</f>
        <v>0</v>
      </c>
      <c r="F3787" s="158"/>
      <c r="G3787" s="159"/>
      <c r="H3787" s="1420"/>
      <c r="I3787" s="158"/>
      <c r="J3787" s="159"/>
      <c r="K3787" s="1420"/>
      <c r="L3787" s="295">
        <f>I3787+J3787+K3787</f>
        <v>0</v>
      </c>
      <c r="M3787" s="12" t="str">
        <f t="shared" si="917"/>
        <v/>
      </c>
      <c r="N3787" s="13"/>
    </row>
    <row r="3788" spans="1:14" hidden="1">
      <c r="A3788" s="10"/>
      <c r="B3788" s="291"/>
      <c r="C3788" s="285">
        <v>209</v>
      </c>
      <c r="D3788" s="301" t="s">
        <v>597</v>
      </c>
      <c r="E3788" s="287">
        <f>F3788+G3788+H3788</f>
        <v>0</v>
      </c>
      <c r="F3788" s="173"/>
      <c r="G3788" s="174"/>
      <c r="H3788" s="1421"/>
      <c r="I3788" s="173"/>
      <c r="J3788" s="174"/>
      <c r="K3788" s="1421"/>
      <c r="L3788" s="287">
        <f>I3788+J3788+K3788</f>
        <v>0</v>
      </c>
      <c r="M3788" s="12" t="str">
        <f t="shared" si="917"/>
        <v/>
      </c>
      <c r="N3788" s="13"/>
    </row>
    <row r="3789" spans="1:14" hidden="1">
      <c r="A3789" s="10"/>
      <c r="B3789" s="272">
        <v>500</v>
      </c>
      <c r="C3789" s="1866" t="s">
        <v>193</v>
      </c>
      <c r="D3789" s="1867"/>
      <c r="E3789" s="273">
        <f t="shared" ref="E3789:L3789" si="919">SUM(E3790:E3796)</f>
        <v>0</v>
      </c>
      <c r="F3789" s="274">
        <f t="shared" si="919"/>
        <v>0</v>
      </c>
      <c r="G3789" s="275">
        <f t="shared" si="919"/>
        <v>0</v>
      </c>
      <c r="H3789" s="276">
        <f>SUM(H3790:H3796)</f>
        <v>0</v>
      </c>
      <c r="I3789" s="274">
        <f t="shared" si="919"/>
        <v>0</v>
      </c>
      <c r="J3789" s="275">
        <f t="shared" si="919"/>
        <v>0</v>
      </c>
      <c r="K3789" s="276">
        <f t="shared" si="919"/>
        <v>0</v>
      </c>
      <c r="L3789" s="273">
        <f t="shared" si="919"/>
        <v>0</v>
      </c>
      <c r="M3789" s="12" t="str">
        <f t="shared" si="917"/>
        <v/>
      </c>
      <c r="N3789" s="13"/>
    </row>
    <row r="3790" spans="1:14" ht="18" hidden="1" customHeight="1">
      <c r="A3790" s="10"/>
      <c r="B3790" s="291"/>
      <c r="C3790" s="302">
        <v>551</v>
      </c>
      <c r="D3790" s="303" t="s">
        <v>194</v>
      </c>
      <c r="E3790" s="281">
        <f t="shared" ref="E3790:E3797" si="920">F3790+G3790+H3790</f>
        <v>0</v>
      </c>
      <c r="F3790" s="152"/>
      <c r="G3790" s="153"/>
      <c r="H3790" s="1418"/>
      <c r="I3790" s="152"/>
      <c r="J3790" s="153"/>
      <c r="K3790" s="1418"/>
      <c r="L3790" s="281">
        <f t="shared" ref="L3790:L3797" si="921">I3790+J3790+K3790</f>
        <v>0</v>
      </c>
      <c r="M3790" s="12" t="str">
        <f t="shared" si="917"/>
        <v/>
      </c>
      <c r="N3790" s="13"/>
    </row>
    <row r="3791" spans="1:14" hidden="1">
      <c r="A3791" s="10"/>
      <c r="B3791" s="291"/>
      <c r="C3791" s="304">
        <v>552</v>
      </c>
      <c r="D3791" s="305" t="s">
        <v>909</v>
      </c>
      <c r="E3791" s="295">
        <f t="shared" si="920"/>
        <v>0</v>
      </c>
      <c r="F3791" s="158"/>
      <c r="G3791" s="159"/>
      <c r="H3791" s="1420"/>
      <c r="I3791" s="158"/>
      <c r="J3791" s="159"/>
      <c r="K3791" s="1420"/>
      <c r="L3791" s="295">
        <f t="shared" si="921"/>
        <v>0</v>
      </c>
      <c r="M3791" s="12" t="str">
        <f t="shared" si="917"/>
        <v/>
      </c>
      <c r="N3791" s="13"/>
    </row>
    <row r="3792" spans="1:14" hidden="1">
      <c r="A3792" s="10"/>
      <c r="B3792" s="306"/>
      <c r="C3792" s="304">
        <v>558</v>
      </c>
      <c r="D3792" s="307" t="s">
        <v>871</v>
      </c>
      <c r="E3792" s="295">
        <f>F3792+G3792+H3792</f>
        <v>0</v>
      </c>
      <c r="F3792" s="488">
        <v>0</v>
      </c>
      <c r="G3792" s="489">
        <v>0</v>
      </c>
      <c r="H3792" s="160">
        <v>0</v>
      </c>
      <c r="I3792" s="488">
        <v>0</v>
      </c>
      <c r="J3792" s="489">
        <v>0</v>
      </c>
      <c r="K3792" s="160">
        <v>0</v>
      </c>
      <c r="L3792" s="295">
        <f>I3792+J3792+K3792</f>
        <v>0</v>
      </c>
      <c r="M3792" s="12" t="str">
        <f t="shared" si="917"/>
        <v/>
      </c>
      <c r="N3792" s="13"/>
    </row>
    <row r="3793" spans="1:14" hidden="1">
      <c r="A3793" s="10"/>
      <c r="B3793" s="306"/>
      <c r="C3793" s="304">
        <v>560</v>
      </c>
      <c r="D3793" s="307" t="s">
        <v>195</v>
      </c>
      <c r="E3793" s="295">
        <f t="shared" si="920"/>
        <v>0</v>
      </c>
      <c r="F3793" s="158"/>
      <c r="G3793" s="159"/>
      <c r="H3793" s="1420"/>
      <c r="I3793" s="158"/>
      <c r="J3793" s="159"/>
      <c r="K3793" s="1420"/>
      <c r="L3793" s="295">
        <f t="shared" si="921"/>
        <v>0</v>
      </c>
      <c r="M3793" s="12" t="str">
        <f t="shared" si="917"/>
        <v/>
      </c>
      <c r="N3793" s="13"/>
    </row>
    <row r="3794" spans="1:14" hidden="1">
      <c r="A3794" s="10"/>
      <c r="B3794" s="306"/>
      <c r="C3794" s="304">
        <v>580</v>
      </c>
      <c r="D3794" s="305" t="s">
        <v>196</v>
      </c>
      <c r="E3794" s="295">
        <f t="shared" si="920"/>
        <v>0</v>
      </c>
      <c r="F3794" s="158"/>
      <c r="G3794" s="159"/>
      <c r="H3794" s="1420"/>
      <c r="I3794" s="158"/>
      <c r="J3794" s="159"/>
      <c r="K3794" s="1420"/>
      <c r="L3794" s="295">
        <f t="shared" si="921"/>
        <v>0</v>
      </c>
      <c r="M3794" s="12" t="str">
        <f t="shared" si="917"/>
        <v/>
      </c>
      <c r="N3794" s="13"/>
    </row>
    <row r="3795" spans="1:14" hidden="1">
      <c r="A3795" s="10"/>
      <c r="B3795" s="291"/>
      <c r="C3795" s="304">
        <v>588</v>
      </c>
      <c r="D3795" s="305" t="s">
        <v>873</v>
      </c>
      <c r="E3795" s="295">
        <f>F3795+G3795+H3795</f>
        <v>0</v>
      </c>
      <c r="F3795" s="488">
        <v>0</v>
      </c>
      <c r="G3795" s="489">
        <v>0</v>
      </c>
      <c r="H3795" s="160">
        <v>0</v>
      </c>
      <c r="I3795" s="488">
        <v>0</v>
      </c>
      <c r="J3795" s="489">
        <v>0</v>
      </c>
      <c r="K3795" s="160">
        <v>0</v>
      </c>
      <c r="L3795" s="295">
        <f>I3795+J3795+K3795</f>
        <v>0</v>
      </c>
      <c r="M3795" s="12" t="str">
        <f t="shared" si="917"/>
        <v/>
      </c>
      <c r="N3795" s="13"/>
    </row>
    <row r="3796" spans="1:14" ht="31.5" hidden="1">
      <c r="A3796" s="10"/>
      <c r="B3796" s="291"/>
      <c r="C3796" s="308">
        <v>590</v>
      </c>
      <c r="D3796" s="309" t="s">
        <v>197</v>
      </c>
      <c r="E3796" s="287">
        <f t="shared" si="920"/>
        <v>0</v>
      </c>
      <c r="F3796" s="173"/>
      <c r="G3796" s="174"/>
      <c r="H3796" s="1421"/>
      <c r="I3796" s="173"/>
      <c r="J3796" s="174"/>
      <c r="K3796" s="1421"/>
      <c r="L3796" s="287">
        <f t="shared" si="921"/>
        <v>0</v>
      </c>
      <c r="M3796" s="12" t="str">
        <f t="shared" si="917"/>
        <v/>
      </c>
      <c r="N3796" s="13"/>
    </row>
    <row r="3797" spans="1:14" hidden="1">
      <c r="A3797" s="22">
        <v>5</v>
      </c>
      <c r="B3797" s="272">
        <v>800</v>
      </c>
      <c r="C3797" s="1868" t="s">
        <v>198</v>
      </c>
      <c r="D3797" s="1869"/>
      <c r="E3797" s="310">
        <f t="shared" si="920"/>
        <v>0</v>
      </c>
      <c r="F3797" s="1422"/>
      <c r="G3797" s="1423"/>
      <c r="H3797" s="1424"/>
      <c r="I3797" s="1422"/>
      <c r="J3797" s="1423"/>
      <c r="K3797" s="1424"/>
      <c r="L3797" s="310">
        <f t="shared" si="921"/>
        <v>0</v>
      </c>
      <c r="M3797" s="12" t="str">
        <f t="shared" si="917"/>
        <v/>
      </c>
      <c r="N3797" s="13"/>
    </row>
    <row r="3798" spans="1:14" hidden="1">
      <c r="A3798" s="23">
        <v>10</v>
      </c>
      <c r="B3798" s="272">
        <v>1000</v>
      </c>
      <c r="C3798" s="1864" t="s">
        <v>199</v>
      </c>
      <c r="D3798" s="1865"/>
      <c r="E3798" s="310">
        <f t="shared" ref="E3798:L3798" si="922">SUM(E3799:E3815)</f>
        <v>0</v>
      </c>
      <c r="F3798" s="274">
        <f t="shared" si="922"/>
        <v>0</v>
      </c>
      <c r="G3798" s="275">
        <f t="shared" si="922"/>
        <v>0</v>
      </c>
      <c r="H3798" s="276">
        <f>SUM(H3799:H3815)</f>
        <v>0</v>
      </c>
      <c r="I3798" s="274">
        <f t="shared" si="922"/>
        <v>0</v>
      </c>
      <c r="J3798" s="275">
        <f t="shared" si="922"/>
        <v>0</v>
      </c>
      <c r="K3798" s="276">
        <f t="shared" si="922"/>
        <v>0</v>
      </c>
      <c r="L3798" s="310">
        <f t="shared" si="922"/>
        <v>0</v>
      </c>
      <c r="M3798" s="12" t="str">
        <f t="shared" si="917"/>
        <v/>
      </c>
      <c r="N3798" s="13"/>
    </row>
    <row r="3799" spans="1:14" hidden="1">
      <c r="A3799" s="23">
        <v>15</v>
      </c>
      <c r="B3799" s="292"/>
      <c r="C3799" s="279">
        <v>1011</v>
      </c>
      <c r="D3799" s="311" t="s">
        <v>200</v>
      </c>
      <c r="E3799" s="281">
        <f t="shared" ref="E3799:E3815" si="923">F3799+G3799+H3799</f>
        <v>0</v>
      </c>
      <c r="F3799" s="152"/>
      <c r="G3799" s="153"/>
      <c r="H3799" s="1418"/>
      <c r="I3799" s="152"/>
      <c r="J3799" s="153"/>
      <c r="K3799" s="1418"/>
      <c r="L3799" s="281">
        <f t="shared" ref="L3799:L3815" si="924">I3799+J3799+K3799</f>
        <v>0</v>
      </c>
      <c r="M3799" s="12" t="str">
        <f t="shared" si="917"/>
        <v/>
      </c>
      <c r="N3799" s="13"/>
    </row>
    <row r="3800" spans="1:14" hidden="1">
      <c r="A3800" s="22">
        <v>35</v>
      </c>
      <c r="B3800" s="292"/>
      <c r="C3800" s="293">
        <v>1012</v>
      </c>
      <c r="D3800" s="294" t="s">
        <v>201</v>
      </c>
      <c r="E3800" s="295">
        <f t="shared" si="923"/>
        <v>0</v>
      </c>
      <c r="F3800" s="158"/>
      <c r="G3800" s="159"/>
      <c r="H3800" s="1420"/>
      <c r="I3800" s="158"/>
      <c r="J3800" s="159"/>
      <c r="K3800" s="1420"/>
      <c r="L3800" s="295">
        <f t="shared" si="924"/>
        <v>0</v>
      </c>
      <c r="M3800" s="12" t="str">
        <f t="shared" si="917"/>
        <v/>
      </c>
      <c r="N3800" s="13"/>
    </row>
    <row r="3801" spans="1:14" hidden="1">
      <c r="A3801" s="23">
        <v>40</v>
      </c>
      <c r="B3801" s="292"/>
      <c r="C3801" s="293">
        <v>1013</v>
      </c>
      <c r="D3801" s="294" t="s">
        <v>202</v>
      </c>
      <c r="E3801" s="295">
        <f t="shared" si="923"/>
        <v>0</v>
      </c>
      <c r="F3801" s="158"/>
      <c r="G3801" s="159"/>
      <c r="H3801" s="1420"/>
      <c r="I3801" s="158"/>
      <c r="J3801" s="159"/>
      <c r="K3801" s="1420"/>
      <c r="L3801" s="295">
        <f t="shared" si="924"/>
        <v>0</v>
      </c>
      <c r="M3801" s="12" t="str">
        <f t="shared" si="917"/>
        <v/>
      </c>
      <c r="N3801" s="13"/>
    </row>
    <row r="3802" spans="1:14" hidden="1">
      <c r="A3802" s="23">
        <v>45</v>
      </c>
      <c r="B3802" s="292"/>
      <c r="C3802" s="293">
        <v>1014</v>
      </c>
      <c r="D3802" s="294" t="s">
        <v>203</v>
      </c>
      <c r="E3802" s="295">
        <f t="shared" si="923"/>
        <v>0</v>
      </c>
      <c r="F3802" s="158"/>
      <c r="G3802" s="159"/>
      <c r="H3802" s="1420"/>
      <c r="I3802" s="158"/>
      <c r="J3802" s="159"/>
      <c r="K3802" s="1420"/>
      <c r="L3802" s="295">
        <f t="shared" si="924"/>
        <v>0</v>
      </c>
      <c r="M3802" s="12" t="str">
        <f t="shared" si="917"/>
        <v/>
      </c>
      <c r="N3802" s="13"/>
    </row>
    <row r="3803" spans="1:14" hidden="1">
      <c r="A3803" s="23">
        <v>50</v>
      </c>
      <c r="B3803" s="292"/>
      <c r="C3803" s="293">
        <v>1015</v>
      </c>
      <c r="D3803" s="294" t="s">
        <v>204</v>
      </c>
      <c r="E3803" s="295">
        <f t="shared" si="923"/>
        <v>0</v>
      </c>
      <c r="F3803" s="158"/>
      <c r="G3803" s="159"/>
      <c r="H3803" s="1420"/>
      <c r="I3803" s="158"/>
      <c r="J3803" s="159"/>
      <c r="K3803" s="1420"/>
      <c r="L3803" s="295">
        <f t="shared" si="924"/>
        <v>0</v>
      </c>
      <c r="M3803" s="12" t="str">
        <f t="shared" si="917"/>
        <v/>
      </c>
      <c r="N3803" s="13"/>
    </row>
    <row r="3804" spans="1:14" hidden="1">
      <c r="A3804" s="23">
        <v>55</v>
      </c>
      <c r="B3804" s="292"/>
      <c r="C3804" s="312">
        <v>1016</v>
      </c>
      <c r="D3804" s="313" t="s">
        <v>205</v>
      </c>
      <c r="E3804" s="314">
        <f t="shared" si="923"/>
        <v>0</v>
      </c>
      <c r="F3804" s="164"/>
      <c r="G3804" s="165"/>
      <c r="H3804" s="1419"/>
      <c r="I3804" s="164"/>
      <c r="J3804" s="165"/>
      <c r="K3804" s="1419"/>
      <c r="L3804" s="314">
        <f t="shared" si="924"/>
        <v>0</v>
      </c>
      <c r="M3804" s="12" t="str">
        <f t="shared" si="917"/>
        <v/>
      </c>
      <c r="N3804" s="13"/>
    </row>
    <row r="3805" spans="1:14" hidden="1">
      <c r="A3805" s="23">
        <v>60</v>
      </c>
      <c r="B3805" s="278"/>
      <c r="C3805" s="318">
        <v>1020</v>
      </c>
      <c r="D3805" s="319" t="s">
        <v>206</v>
      </c>
      <c r="E3805" s="320">
        <f t="shared" si="923"/>
        <v>0</v>
      </c>
      <c r="F3805" s="454"/>
      <c r="G3805" s="455"/>
      <c r="H3805" s="1428"/>
      <c r="I3805" s="454"/>
      <c r="J3805" s="455"/>
      <c r="K3805" s="1428"/>
      <c r="L3805" s="320">
        <f t="shared" si="924"/>
        <v>0</v>
      </c>
      <c r="M3805" s="12" t="str">
        <f t="shared" si="917"/>
        <v/>
      </c>
      <c r="N3805" s="13"/>
    </row>
    <row r="3806" spans="1:14" hidden="1">
      <c r="A3806" s="22">
        <v>65</v>
      </c>
      <c r="B3806" s="292"/>
      <c r="C3806" s="324">
        <v>1030</v>
      </c>
      <c r="D3806" s="325" t="s">
        <v>207</v>
      </c>
      <c r="E3806" s="326">
        <f t="shared" si="923"/>
        <v>0</v>
      </c>
      <c r="F3806" s="449"/>
      <c r="G3806" s="450"/>
      <c r="H3806" s="1425"/>
      <c r="I3806" s="449"/>
      <c r="J3806" s="450"/>
      <c r="K3806" s="1425"/>
      <c r="L3806" s="326">
        <f t="shared" si="924"/>
        <v>0</v>
      </c>
      <c r="M3806" s="12" t="str">
        <f t="shared" si="917"/>
        <v/>
      </c>
      <c r="N3806" s="13"/>
    </row>
    <row r="3807" spans="1:14" hidden="1">
      <c r="A3807" s="23">
        <v>70</v>
      </c>
      <c r="B3807" s="292"/>
      <c r="C3807" s="318">
        <v>1051</v>
      </c>
      <c r="D3807" s="331" t="s">
        <v>208</v>
      </c>
      <c r="E3807" s="320">
        <f t="shared" si="923"/>
        <v>0</v>
      </c>
      <c r="F3807" s="454"/>
      <c r="G3807" s="455"/>
      <c r="H3807" s="1428"/>
      <c r="I3807" s="454"/>
      <c r="J3807" s="455"/>
      <c r="K3807" s="1428"/>
      <c r="L3807" s="320">
        <f t="shared" si="924"/>
        <v>0</v>
      </c>
      <c r="M3807" s="12" t="str">
        <f t="shared" si="917"/>
        <v/>
      </c>
      <c r="N3807" s="13"/>
    </row>
    <row r="3808" spans="1:14" hidden="1">
      <c r="A3808" s="23">
        <v>75</v>
      </c>
      <c r="B3808" s="292"/>
      <c r="C3808" s="293">
        <v>1052</v>
      </c>
      <c r="D3808" s="294" t="s">
        <v>209</v>
      </c>
      <c r="E3808" s="295">
        <f t="shared" si="923"/>
        <v>0</v>
      </c>
      <c r="F3808" s="158"/>
      <c r="G3808" s="159"/>
      <c r="H3808" s="1420"/>
      <c r="I3808" s="158"/>
      <c r="J3808" s="159"/>
      <c r="K3808" s="1420"/>
      <c r="L3808" s="295">
        <f t="shared" si="924"/>
        <v>0</v>
      </c>
      <c r="M3808" s="12" t="str">
        <f t="shared" si="917"/>
        <v/>
      </c>
      <c r="N3808" s="13"/>
    </row>
    <row r="3809" spans="1:14" hidden="1">
      <c r="A3809" s="23">
        <v>80</v>
      </c>
      <c r="B3809" s="292"/>
      <c r="C3809" s="324">
        <v>1053</v>
      </c>
      <c r="D3809" s="325" t="s">
        <v>874</v>
      </c>
      <c r="E3809" s="326">
        <f t="shared" si="923"/>
        <v>0</v>
      </c>
      <c r="F3809" s="449"/>
      <c r="G3809" s="450"/>
      <c r="H3809" s="1425"/>
      <c r="I3809" s="449"/>
      <c r="J3809" s="450"/>
      <c r="K3809" s="1425"/>
      <c r="L3809" s="326">
        <f t="shared" si="924"/>
        <v>0</v>
      </c>
      <c r="M3809" s="12" t="str">
        <f t="shared" si="917"/>
        <v/>
      </c>
      <c r="N3809" s="13"/>
    </row>
    <row r="3810" spans="1:14" hidden="1">
      <c r="A3810" s="23">
        <v>80</v>
      </c>
      <c r="B3810" s="292"/>
      <c r="C3810" s="318">
        <v>1062</v>
      </c>
      <c r="D3810" s="319" t="s">
        <v>210</v>
      </c>
      <c r="E3810" s="320">
        <f t="shared" si="923"/>
        <v>0</v>
      </c>
      <c r="F3810" s="454"/>
      <c r="G3810" s="455"/>
      <c r="H3810" s="1428"/>
      <c r="I3810" s="454"/>
      <c r="J3810" s="455"/>
      <c r="K3810" s="1428"/>
      <c r="L3810" s="320">
        <f t="shared" si="924"/>
        <v>0</v>
      </c>
      <c r="M3810" s="12" t="str">
        <f t="shared" si="917"/>
        <v/>
      </c>
      <c r="N3810" s="13"/>
    </row>
    <row r="3811" spans="1:14" hidden="1">
      <c r="A3811" s="23">
        <v>85</v>
      </c>
      <c r="B3811" s="292"/>
      <c r="C3811" s="324">
        <v>1063</v>
      </c>
      <c r="D3811" s="332" t="s">
        <v>801</v>
      </c>
      <c r="E3811" s="326">
        <f t="shared" si="923"/>
        <v>0</v>
      </c>
      <c r="F3811" s="449"/>
      <c r="G3811" s="450"/>
      <c r="H3811" s="1425"/>
      <c r="I3811" s="449"/>
      <c r="J3811" s="450"/>
      <c r="K3811" s="1425"/>
      <c r="L3811" s="326">
        <f t="shared" si="924"/>
        <v>0</v>
      </c>
      <c r="M3811" s="12" t="str">
        <f t="shared" si="917"/>
        <v/>
      </c>
      <c r="N3811" s="13"/>
    </row>
    <row r="3812" spans="1:14" hidden="1">
      <c r="A3812" s="23">
        <v>90</v>
      </c>
      <c r="B3812" s="292"/>
      <c r="C3812" s="333">
        <v>1069</v>
      </c>
      <c r="D3812" s="334" t="s">
        <v>211</v>
      </c>
      <c r="E3812" s="335">
        <f t="shared" si="923"/>
        <v>0</v>
      </c>
      <c r="F3812" s="600"/>
      <c r="G3812" s="601"/>
      <c r="H3812" s="1427"/>
      <c r="I3812" s="600"/>
      <c r="J3812" s="601"/>
      <c r="K3812" s="1427"/>
      <c r="L3812" s="335">
        <f t="shared" si="924"/>
        <v>0</v>
      </c>
      <c r="M3812" s="12" t="str">
        <f t="shared" si="917"/>
        <v/>
      </c>
      <c r="N3812" s="13"/>
    </row>
    <row r="3813" spans="1:14" hidden="1">
      <c r="A3813" s="23">
        <v>90</v>
      </c>
      <c r="B3813" s="278"/>
      <c r="C3813" s="318">
        <v>1091</v>
      </c>
      <c r="D3813" s="331" t="s">
        <v>910</v>
      </c>
      <c r="E3813" s="320">
        <f t="shared" si="923"/>
        <v>0</v>
      </c>
      <c r="F3813" s="454"/>
      <c r="G3813" s="455"/>
      <c r="H3813" s="1428"/>
      <c r="I3813" s="454"/>
      <c r="J3813" s="455"/>
      <c r="K3813" s="1428"/>
      <c r="L3813" s="320">
        <f t="shared" si="924"/>
        <v>0</v>
      </c>
      <c r="M3813" s="12" t="str">
        <f t="shared" si="917"/>
        <v/>
      </c>
      <c r="N3813" s="13"/>
    </row>
    <row r="3814" spans="1:14" hidden="1">
      <c r="A3814" s="22">
        <v>115</v>
      </c>
      <c r="B3814" s="292"/>
      <c r="C3814" s="293">
        <v>1092</v>
      </c>
      <c r="D3814" s="294" t="s">
        <v>305</v>
      </c>
      <c r="E3814" s="295">
        <f t="shared" si="923"/>
        <v>0</v>
      </c>
      <c r="F3814" s="158"/>
      <c r="G3814" s="159"/>
      <c r="H3814" s="1420"/>
      <c r="I3814" s="158"/>
      <c r="J3814" s="159"/>
      <c r="K3814" s="1420"/>
      <c r="L3814" s="295">
        <f t="shared" si="924"/>
        <v>0</v>
      </c>
      <c r="M3814" s="12" t="str">
        <f t="shared" si="917"/>
        <v/>
      </c>
      <c r="N3814" s="13"/>
    </row>
    <row r="3815" spans="1:14" hidden="1">
      <c r="A3815" s="22">
        <v>125</v>
      </c>
      <c r="B3815" s="292"/>
      <c r="C3815" s="285">
        <v>1098</v>
      </c>
      <c r="D3815" s="339" t="s">
        <v>212</v>
      </c>
      <c r="E3815" s="287">
        <f t="shared" si="923"/>
        <v>0</v>
      </c>
      <c r="F3815" s="173"/>
      <c r="G3815" s="174"/>
      <c r="H3815" s="1421"/>
      <c r="I3815" s="173"/>
      <c r="J3815" s="174"/>
      <c r="K3815" s="1421"/>
      <c r="L3815" s="287">
        <f t="shared" si="924"/>
        <v>0</v>
      </c>
      <c r="M3815" s="12" t="str">
        <f t="shared" si="917"/>
        <v/>
      </c>
      <c r="N3815" s="13"/>
    </row>
    <row r="3816" spans="1:14" hidden="1">
      <c r="A3816" s="23">
        <v>130</v>
      </c>
      <c r="B3816" s="272">
        <v>1900</v>
      </c>
      <c r="C3816" s="1856" t="s">
        <v>272</v>
      </c>
      <c r="D3816" s="1857"/>
      <c r="E3816" s="310">
        <f t="shared" ref="E3816:L3816" si="925">SUM(E3817:E3819)</f>
        <v>0</v>
      </c>
      <c r="F3816" s="274">
        <f t="shared" si="925"/>
        <v>0</v>
      </c>
      <c r="G3816" s="275">
        <f t="shared" si="925"/>
        <v>0</v>
      </c>
      <c r="H3816" s="276">
        <f>SUM(H3817:H3819)</f>
        <v>0</v>
      </c>
      <c r="I3816" s="274">
        <f t="shared" si="925"/>
        <v>0</v>
      </c>
      <c r="J3816" s="275">
        <f t="shared" si="925"/>
        <v>0</v>
      </c>
      <c r="K3816" s="276">
        <f t="shared" si="925"/>
        <v>0</v>
      </c>
      <c r="L3816" s="310">
        <f t="shared" si="925"/>
        <v>0</v>
      </c>
      <c r="M3816" s="12" t="str">
        <f t="shared" si="917"/>
        <v/>
      </c>
      <c r="N3816" s="13"/>
    </row>
    <row r="3817" spans="1:14" hidden="1">
      <c r="A3817" s="23">
        <v>135</v>
      </c>
      <c r="B3817" s="292"/>
      <c r="C3817" s="279">
        <v>1901</v>
      </c>
      <c r="D3817" s="340" t="s">
        <v>911</v>
      </c>
      <c r="E3817" s="281">
        <f>F3817+G3817+H3817</f>
        <v>0</v>
      </c>
      <c r="F3817" s="152"/>
      <c r="G3817" s="153"/>
      <c r="H3817" s="1418"/>
      <c r="I3817" s="152"/>
      <c r="J3817" s="153"/>
      <c r="K3817" s="1418"/>
      <c r="L3817" s="281">
        <f>I3817+J3817+K3817</f>
        <v>0</v>
      </c>
      <c r="M3817" s="12" t="str">
        <f t="shared" si="917"/>
        <v/>
      </c>
      <c r="N3817" s="13"/>
    </row>
    <row r="3818" spans="1:14" hidden="1">
      <c r="A3818" s="23">
        <v>140</v>
      </c>
      <c r="B3818" s="341"/>
      <c r="C3818" s="293">
        <v>1981</v>
      </c>
      <c r="D3818" s="342" t="s">
        <v>912</v>
      </c>
      <c r="E3818" s="295">
        <f>F3818+G3818+H3818</f>
        <v>0</v>
      </c>
      <c r="F3818" s="158"/>
      <c r="G3818" s="159"/>
      <c r="H3818" s="1420"/>
      <c r="I3818" s="158"/>
      <c r="J3818" s="159"/>
      <c r="K3818" s="1420"/>
      <c r="L3818" s="295">
        <f>I3818+J3818+K3818</f>
        <v>0</v>
      </c>
      <c r="M3818" s="12" t="str">
        <f t="shared" si="917"/>
        <v/>
      </c>
      <c r="N3818" s="13"/>
    </row>
    <row r="3819" spans="1:14" hidden="1">
      <c r="A3819" s="23">
        <v>145</v>
      </c>
      <c r="B3819" s="292"/>
      <c r="C3819" s="285">
        <v>1991</v>
      </c>
      <c r="D3819" s="343" t="s">
        <v>913</v>
      </c>
      <c r="E3819" s="287">
        <f>F3819+G3819+H3819</f>
        <v>0</v>
      </c>
      <c r="F3819" s="173"/>
      <c r="G3819" s="174"/>
      <c r="H3819" s="1421"/>
      <c r="I3819" s="173"/>
      <c r="J3819" s="174"/>
      <c r="K3819" s="1421"/>
      <c r="L3819" s="287">
        <f>I3819+J3819+K3819</f>
        <v>0</v>
      </c>
      <c r="M3819" s="12" t="str">
        <f t="shared" si="917"/>
        <v/>
      </c>
      <c r="N3819" s="13"/>
    </row>
    <row r="3820" spans="1:14" hidden="1">
      <c r="A3820" s="23">
        <v>150</v>
      </c>
      <c r="B3820" s="272">
        <v>2100</v>
      </c>
      <c r="C3820" s="1856" t="s">
        <v>722</v>
      </c>
      <c r="D3820" s="1857"/>
      <c r="E3820" s="310">
        <f t="shared" ref="E3820:L3820" si="926">SUM(E3821:E3825)</f>
        <v>0</v>
      </c>
      <c r="F3820" s="274">
        <f t="shared" si="926"/>
        <v>0</v>
      </c>
      <c r="G3820" s="275">
        <f t="shared" si="926"/>
        <v>0</v>
      </c>
      <c r="H3820" s="276">
        <f>SUM(H3821:H3825)</f>
        <v>0</v>
      </c>
      <c r="I3820" s="274">
        <f t="shared" si="926"/>
        <v>0</v>
      </c>
      <c r="J3820" s="275">
        <f t="shared" si="926"/>
        <v>0</v>
      </c>
      <c r="K3820" s="276">
        <f t="shared" si="926"/>
        <v>0</v>
      </c>
      <c r="L3820" s="310">
        <f t="shared" si="926"/>
        <v>0</v>
      </c>
      <c r="M3820" s="12" t="str">
        <f t="shared" si="917"/>
        <v/>
      </c>
      <c r="N3820" s="13"/>
    </row>
    <row r="3821" spans="1:14" hidden="1">
      <c r="A3821" s="23">
        <v>155</v>
      </c>
      <c r="B3821" s="292"/>
      <c r="C3821" s="279">
        <v>2110</v>
      </c>
      <c r="D3821" s="344" t="s">
        <v>213</v>
      </c>
      <c r="E3821" s="281">
        <f>F3821+G3821+H3821</f>
        <v>0</v>
      </c>
      <c r="F3821" s="152"/>
      <c r="G3821" s="153"/>
      <c r="H3821" s="1418"/>
      <c r="I3821" s="152"/>
      <c r="J3821" s="153"/>
      <c r="K3821" s="1418"/>
      <c r="L3821" s="281">
        <f>I3821+J3821+K3821</f>
        <v>0</v>
      </c>
      <c r="M3821" s="12" t="str">
        <f t="shared" si="917"/>
        <v/>
      </c>
      <c r="N3821" s="13"/>
    </row>
    <row r="3822" spans="1:14" hidden="1">
      <c r="A3822" s="23">
        <v>160</v>
      </c>
      <c r="B3822" s="341"/>
      <c r="C3822" s="293">
        <v>2120</v>
      </c>
      <c r="D3822" s="300" t="s">
        <v>214</v>
      </c>
      <c r="E3822" s="295">
        <f>F3822+G3822+H3822</f>
        <v>0</v>
      </c>
      <c r="F3822" s="158"/>
      <c r="G3822" s="159"/>
      <c r="H3822" s="1420"/>
      <c r="I3822" s="158"/>
      <c r="J3822" s="159"/>
      <c r="K3822" s="1420"/>
      <c r="L3822" s="295">
        <f>I3822+J3822+K3822</f>
        <v>0</v>
      </c>
      <c r="M3822" s="12" t="str">
        <f t="shared" si="917"/>
        <v/>
      </c>
      <c r="N3822" s="13"/>
    </row>
    <row r="3823" spans="1:14" hidden="1">
      <c r="A3823" s="23">
        <v>165</v>
      </c>
      <c r="B3823" s="341"/>
      <c r="C3823" s="293">
        <v>2125</v>
      </c>
      <c r="D3823" s="300" t="s">
        <v>215</v>
      </c>
      <c r="E3823" s="295">
        <f>F3823+G3823+H3823</f>
        <v>0</v>
      </c>
      <c r="F3823" s="488">
        <v>0</v>
      </c>
      <c r="G3823" s="489">
        <v>0</v>
      </c>
      <c r="H3823" s="160">
        <v>0</v>
      </c>
      <c r="I3823" s="488">
        <v>0</v>
      </c>
      <c r="J3823" s="489">
        <v>0</v>
      </c>
      <c r="K3823" s="160">
        <v>0</v>
      </c>
      <c r="L3823" s="295">
        <f>I3823+J3823+K3823</f>
        <v>0</v>
      </c>
      <c r="M3823" s="12" t="str">
        <f t="shared" si="917"/>
        <v/>
      </c>
      <c r="N3823" s="13"/>
    </row>
    <row r="3824" spans="1:14" hidden="1">
      <c r="A3824" s="23">
        <v>175</v>
      </c>
      <c r="B3824" s="291"/>
      <c r="C3824" s="293">
        <v>2140</v>
      </c>
      <c r="D3824" s="300" t="s">
        <v>216</v>
      </c>
      <c r="E3824" s="295">
        <f>F3824+G3824+H3824</f>
        <v>0</v>
      </c>
      <c r="F3824" s="488">
        <v>0</v>
      </c>
      <c r="G3824" s="489">
        <v>0</v>
      </c>
      <c r="H3824" s="160">
        <v>0</v>
      </c>
      <c r="I3824" s="488">
        <v>0</v>
      </c>
      <c r="J3824" s="489">
        <v>0</v>
      </c>
      <c r="K3824" s="160">
        <v>0</v>
      </c>
      <c r="L3824" s="295">
        <f>I3824+J3824+K3824</f>
        <v>0</v>
      </c>
      <c r="M3824" s="12" t="str">
        <f t="shared" si="917"/>
        <v/>
      </c>
      <c r="N3824" s="13"/>
    </row>
    <row r="3825" spans="1:14" hidden="1">
      <c r="A3825" s="23">
        <v>180</v>
      </c>
      <c r="B3825" s="292"/>
      <c r="C3825" s="285">
        <v>2190</v>
      </c>
      <c r="D3825" s="345" t="s">
        <v>217</v>
      </c>
      <c r="E3825" s="287">
        <f>F3825+G3825+H3825</f>
        <v>0</v>
      </c>
      <c r="F3825" s="173"/>
      <c r="G3825" s="174"/>
      <c r="H3825" s="1421"/>
      <c r="I3825" s="173"/>
      <c r="J3825" s="174"/>
      <c r="K3825" s="1421"/>
      <c r="L3825" s="287">
        <f>I3825+J3825+K3825</f>
        <v>0</v>
      </c>
      <c r="M3825" s="12" t="str">
        <f t="shared" si="917"/>
        <v/>
      </c>
      <c r="N3825" s="13"/>
    </row>
    <row r="3826" spans="1:14" hidden="1">
      <c r="A3826" s="23">
        <v>185</v>
      </c>
      <c r="B3826" s="272">
        <v>2200</v>
      </c>
      <c r="C3826" s="1856" t="s">
        <v>218</v>
      </c>
      <c r="D3826" s="1857"/>
      <c r="E3826" s="310">
        <f t="shared" ref="E3826:L3826" si="927">SUM(E3827:E3828)</f>
        <v>0</v>
      </c>
      <c r="F3826" s="274">
        <f t="shared" si="927"/>
        <v>0</v>
      </c>
      <c r="G3826" s="275">
        <f t="shared" si="927"/>
        <v>0</v>
      </c>
      <c r="H3826" s="276">
        <f>SUM(H3827:H3828)</f>
        <v>0</v>
      </c>
      <c r="I3826" s="274">
        <f t="shared" si="927"/>
        <v>0</v>
      </c>
      <c r="J3826" s="275">
        <f t="shared" si="927"/>
        <v>0</v>
      </c>
      <c r="K3826" s="276">
        <f t="shared" si="927"/>
        <v>0</v>
      </c>
      <c r="L3826" s="310">
        <f t="shared" si="927"/>
        <v>0</v>
      </c>
      <c r="M3826" s="12" t="str">
        <f t="shared" si="917"/>
        <v/>
      </c>
      <c r="N3826" s="13"/>
    </row>
    <row r="3827" spans="1:14" hidden="1">
      <c r="A3827" s="23">
        <v>190</v>
      </c>
      <c r="B3827" s="292"/>
      <c r="C3827" s="279">
        <v>2221</v>
      </c>
      <c r="D3827" s="280" t="s">
        <v>306</v>
      </c>
      <c r="E3827" s="281">
        <f t="shared" ref="E3827:E3832" si="928">F3827+G3827+H3827</f>
        <v>0</v>
      </c>
      <c r="F3827" s="152"/>
      <c r="G3827" s="153"/>
      <c r="H3827" s="1418"/>
      <c r="I3827" s="152"/>
      <c r="J3827" s="153"/>
      <c r="K3827" s="1418"/>
      <c r="L3827" s="281">
        <f t="shared" ref="L3827:L3832" si="929">I3827+J3827+K3827</f>
        <v>0</v>
      </c>
      <c r="M3827" s="12" t="str">
        <f t="shared" si="917"/>
        <v/>
      </c>
      <c r="N3827" s="13"/>
    </row>
    <row r="3828" spans="1:14" hidden="1">
      <c r="A3828" s="23">
        <v>200</v>
      </c>
      <c r="B3828" s="292"/>
      <c r="C3828" s="285">
        <v>2224</v>
      </c>
      <c r="D3828" s="286" t="s">
        <v>219</v>
      </c>
      <c r="E3828" s="287">
        <f t="shared" si="928"/>
        <v>0</v>
      </c>
      <c r="F3828" s="173"/>
      <c r="G3828" s="174"/>
      <c r="H3828" s="1421"/>
      <c r="I3828" s="173"/>
      <c r="J3828" s="174"/>
      <c r="K3828" s="1421"/>
      <c r="L3828" s="287">
        <f t="shared" si="929"/>
        <v>0</v>
      </c>
      <c r="M3828" s="12" t="str">
        <f t="shared" si="917"/>
        <v/>
      </c>
      <c r="N3828" s="13"/>
    </row>
    <row r="3829" spans="1:14" hidden="1">
      <c r="A3829" s="23">
        <v>200</v>
      </c>
      <c r="B3829" s="272">
        <v>2500</v>
      </c>
      <c r="C3829" s="1856" t="s">
        <v>220</v>
      </c>
      <c r="D3829" s="1857"/>
      <c r="E3829" s="310">
        <f t="shared" si="928"/>
        <v>0</v>
      </c>
      <c r="F3829" s="1422"/>
      <c r="G3829" s="1423"/>
      <c r="H3829" s="1424"/>
      <c r="I3829" s="1422"/>
      <c r="J3829" s="1423"/>
      <c r="K3829" s="1424"/>
      <c r="L3829" s="310">
        <f t="shared" si="929"/>
        <v>0</v>
      </c>
      <c r="M3829" s="12" t="str">
        <f t="shared" si="917"/>
        <v/>
      </c>
      <c r="N3829" s="13"/>
    </row>
    <row r="3830" spans="1:14" hidden="1">
      <c r="A3830" s="23">
        <v>205</v>
      </c>
      <c r="B3830" s="272">
        <v>2600</v>
      </c>
      <c r="C3830" s="1862" t="s">
        <v>221</v>
      </c>
      <c r="D3830" s="1863"/>
      <c r="E3830" s="310">
        <f t="shared" si="928"/>
        <v>0</v>
      </c>
      <c r="F3830" s="1422"/>
      <c r="G3830" s="1423"/>
      <c r="H3830" s="1424"/>
      <c r="I3830" s="1422"/>
      <c r="J3830" s="1423"/>
      <c r="K3830" s="1424"/>
      <c r="L3830" s="310">
        <f t="shared" si="929"/>
        <v>0</v>
      </c>
      <c r="M3830" s="12" t="str">
        <f t="shared" si="917"/>
        <v/>
      </c>
      <c r="N3830" s="13"/>
    </row>
    <row r="3831" spans="1:14" hidden="1">
      <c r="A3831" s="23">
        <v>210</v>
      </c>
      <c r="B3831" s="272">
        <v>2700</v>
      </c>
      <c r="C3831" s="1862" t="s">
        <v>222</v>
      </c>
      <c r="D3831" s="1863"/>
      <c r="E3831" s="310">
        <f t="shared" si="928"/>
        <v>0</v>
      </c>
      <c r="F3831" s="1422"/>
      <c r="G3831" s="1423"/>
      <c r="H3831" s="1424"/>
      <c r="I3831" s="1422"/>
      <c r="J3831" s="1423"/>
      <c r="K3831" s="1424"/>
      <c r="L3831" s="310">
        <f t="shared" si="929"/>
        <v>0</v>
      </c>
      <c r="M3831" s="12" t="str">
        <f t="shared" si="917"/>
        <v/>
      </c>
      <c r="N3831" s="13"/>
    </row>
    <row r="3832" spans="1:14" ht="36" hidden="1" customHeight="1">
      <c r="A3832" s="23">
        <v>215</v>
      </c>
      <c r="B3832" s="272">
        <v>2800</v>
      </c>
      <c r="C3832" s="1862" t="s">
        <v>1660</v>
      </c>
      <c r="D3832" s="1863"/>
      <c r="E3832" s="310">
        <f t="shared" si="928"/>
        <v>0</v>
      </c>
      <c r="F3832" s="1422"/>
      <c r="G3832" s="1423"/>
      <c r="H3832" s="1424"/>
      <c r="I3832" s="1422"/>
      <c r="J3832" s="1423"/>
      <c r="K3832" s="1424"/>
      <c r="L3832" s="310">
        <f t="shared" si="929"/>
        <v>0</v>
      </c>
      <c r="M3832" s="12" t="str">
        <f t="shared" si="917"/>
        <v/>
      </c>
      <c r="N3832" s="13"/>
    </row>
    <row r="3833" spans="1:14" hidden="1">
      <c r="A3833" s="22">
        <v>220</v>
      </c>
      <c r="B3833" s="272">
        <v>2900</v>
      </c>
      <c r="C3833" s="1856" t="s">
        <v>223</v>
      </c>
      <c r="D3833" s="1857"/>
      <c r="E3833" s="310">
        <f>SUM(E3834:E3841)</f>
        <v>0</v>
      </c>
      <c r="F3833" s="274">
        <f>SUM(F3834:F3841)</f>
        <v>0</v>
      </c>
      <c r="G3833" s="274">
        <f t="shared" ref="G3833:L3833" si="930">SUM(G3834:G3841)</f>
        <v>0</v>
      </c>
      <c r="H3833" s="274">
        <f t="shared" si="930"/>
        <v>0</v>
      </c>
      <c r="I3833" s="274">
        <f t="shared" si="930"/>
        <v>0</v>
      </c>
      <c r="J3833" s="274">
        <f t="shared" si="930"/>
        <v>0</v>
      </c>
      <c r="K3833" s="274">
        <f t="shared" si="930"/>
        <v>0</v>
      </c>
      <c r="L3833" s="274">
        <f t="shared" si="930"/>
        <v>0</v>
      </c>
      <c r="M3833" s="12" t="str">
        <f t="shared" si="917"/>
        <v/>
      </c>
      <c r="N3833" s="13"/>
    </row>
    <row r="3834" spans="1:14" hidden="1">
      <c r="A3834" s="23">
        <v>225</v>
      </c>
      <c r="B3834" s="346"/>
      <c r="C3834" s="279">
        <v>2910</v>
      </c>
      <c r="D3834" s="347" t="s">
        <v>2048</v>
      </c>
      <c r="E3834" s="281">
        <f>F3834+G3834+H3834</f>
        <v>0</v>
      </c>
      <c r="F3834" s="152"/>
      <c r="G3834" s="153"/>
      <c r="H3834" s="1418"/>
      <c r="I3834" s="152"/>
      <c r="J3834" s="153"/>
      <c r="K3834" s="1418"/>
      <c r="L3834" s="281">
        <f>I3834+J3834+K3834</f>
        <v>0</v>
      </c>
      <c r="M3834" s="12" t="str">
        <f t="shared" si="917"/>
        <v/>
      </c>
      <c r="N3834" s="13"/>
    </row>
    <row r="3835" spans="1:14" hidden="1">
      <c r="A3835" s="23">
        <v>230</v>
      </c>
      <c r="B3835" s="346"/>
      <c r="C3835" s="279">
        <v>2920</v>
      </c>
      <c r="D3835" s="347" t="s">
        <v>224</v>
      </c>
      <c r="E3835" s="281">
        <f t="shared" ref="E3835:E3841" si="931">F3835+G3835+H3835</f>
        <v>0</v>
      </c>
      <c r="F3835" s="152"/>
      <c r="G3835" s="153"/>
      <c r="H3835" s="1418"/>
      <c r="I3835" s="152"/>
      <c r="J3835" s="153"/>
      <c r="K3835" s="1418"/>
      <c r="L3835" s="281">
        <f t="shared" ref="L3835:L3841" si="932">I3835+J3835+K3835</f>
        <v>0</v>
      </c>
      <c r="M3835" s="12" t="str">
        <f t="shared" si="917"/>
        <v/>
      </c>
      <c r="N3835" s="13"/>
    </row>
    <row r="3836" spans="1:14" ht="31.5" hidden="1">
      <c r="A3836" s="23">
        <v>245</v>
      </c>
      <c r="B3836" s="346"/>
      <c r="C3836" s="324">
        <v>2969</v>
      </c>
      <c r="D3836" s="348" t="s">
        <v>225</v>
      </c>
      <c r="E3836" s="326">
        <f t="shared" si="931"/>
        <v>0</v>
      </c>
      <c r="F3836" s="449"/>
      <c r="G3836" s="450"/>
      <c r="H3836" s="1425"/>
      <c r="I3836" s="449"/>
      <c r="J3836" s="450"/>
      <c r="K3836" s="1425"/>
      <c r="L3836" s="326">
        <f t="shared" si="932"/>
        <v>0</v>
      </c>
      <c r="M3836" s="12" t="str">
        <f t="shared" si="917"/>
        <v/>
      </c>
      <c r="N3836" s="13"/>
    </row>
    <row r="3837" spans="1:14" ht="31.5" hidden="1">
      <c r="A3837" s="22">
        <v>220</v>
      </c>
      <c r="B3837" s="346"/>
      <c r="C3837" s="349">
        <v>2970</v>
      </c>
      <c r="D3837" s="350" t="s">
        <v>226</v>
      </c>
      <c r="E3837" s="351">
        <f t="shared" si="931"/>
        <v>0</v>
      </c>
      <c r="F3837" s="636"/>
      <c r="G3837" s="637"/>
      <c r="H3837" s="1426"/>
      <c r="I3837" s="636"/>
      <c r="J3837" s="637"/>
      <c r="K3837" s="1426"/>
      <c r="L3837" s="351">
        <f t="shared" si="932"/>
        <v>0</v>
      </c>
      <c r="M3837" s="12" t="str">
        <f t="shared" si="917"/>
        <v/>
      </c>
      <c r="N3837" s="13"/>
    </row>
    <row r="3838" spans="1:14" hidden="1">
      <c r="A3838" s="23">
        <v>225</v>
      </c>
      <c r="B3838" s="346"/>
      <c r="C3838" s="333">
        <v>2989</v>
      </c>
      <c r="D3838" s="355" t="s">
        <v>227</v>
      </c>
      <c r="E3838" s="335">
        <f t="shared" si="931"/>
        <v>0</v>
      </c>
      <c r="F3838" s="600"/>
      <c r="G3838" s="601"/>
      <c r="H3838" s="1427"/>
      <c r="I3838" s="600"/>
      <c r="J3838" s="601"/>
      <c r="K3838" s="1427"/>
      <c r="L3838" s="335">
        <f t="shared" si="932"/>
        <v>0</v>
      </c>
      <c r="M3838" s="12" t="str">
        <f t="shared" si="917"/>
        <v/>
      </c>
      <c r="N3838" s="13"/>
    </row>
    <row r="3839" spans="1:14" hidden="1">
      <c r="A3839" s="23">
        <v>230</v>
      </c>
      <c r="B3839" s="292"/>
      <c r="C3839" s="318">
        <v>2990</v>
      </c>
      <c r="D3839" s="356" t="s">
        <v>2067</v>
      </c>
      <c r="E3839" s="320">
        <f>F3839+G3839+H3839</f>
        <v>0</v>
      </c>
      <c r="F3839" s="454"/>
      <c r="G3839" s="455"/>
      <c r="H3839" s="1428"/>
      <c r="I3839" s="454"/>
      <c r="J3839" s="455"/>
      <c r="K3839" s="1428"/>
      <c r="L3839" s="320">
        <f>I3839+J3839+K3839</f>
        <v>0</v>
      </c>
      <c r="M3839" s="12" t="str">
        <f t="shared" si="917"/>
        <v/>
      </c>
      <c r="N3839" s="13"/>
    </row>
    <row r="3840" spans="1:14" hidden="1">
      <c r="A3840" s="23">
        <v>235</v>
      </c>
      <c r="B3840" s="292"/>
      <c r="C3840" s="318">
        <v>2991</v>
      </c>
      <c r="D3840" s="356" t="s">
        <v>228</v>
      </c>
      <c r="E3840" s="320">
        <f t="shared" si="931"/>
        <v>0</v>
      </c>
      <c r="F3840" s="454"/>
      <c r="G3840" s="455"/>
      <c r="H3840" s="1428"/>
      <c r="I3840" s="454"/>
      <c r="J3840" s="455"/>
      <c r="K3840" s="1428"/>
      <c r="L3840" s="320">
        <f t="shared" si="932"/>
        <v>0</v>
      </c>
      <c r="M3840" s="12" t="str">
        <f t="shared" si="917"/>
        <v/>
      </c>
      <c r="N3840" s="13"/>
    </row>
    <row r="3841" spans="1:14" hidden="1">
      <c r="A3841" s="23">
        <v>240</v>
      </c>
      <c r="B3841" s="292"/>
      <c r="C3841" s="285">
        <v>2992</v>
      </c>
      <c r="D3841" s="357" t="s">
        <v>229</v>
      </c>
      <c r="E3841" s="287">
        <f t="shared" si="931"/>
        <v>0</v>
      </c>
      <c r="F3841" s="173"/>
      <c r="G3841" s="174"/>
      <c r="H3841" s="1421"/>
      <c r="I3841" s="173"/>
      <c r="J3841" s="174"/>
      <c r="K3841" s="1421"/>
      <c r="L3841" s="287">
        <f t="shared" si="932"/>
        <v>0</v>
      </c>
      <c r="M3841" s="12" t="str">
        <f t="shared" si="917"/>
        <v/>
      </c>
      <c r="N3841" s="13"/>
    </row>
    <row r="3842" spans="1:14" hidden="1">
      <c r="A3842" s="23">
        <v>245</v>
      </c>
      <c r="B3842" s="272">
        <v>3300</v>
      </c>
      <c r="C3842" s="358" t="s">
        <v>2098</v>
      </c>
      <c r="D3842" s="1773"/>
      <c r="E3842" s="310">
        <f t="shared" ref="E3842:L3842" si="933">SUM(E3843:E3847)</f>
        <v>0</v>
      </c>
      <c r="F3842" s="274">
        <f t="shared" si="933"/>
        <v>0</v>
      </c>
      <c r="G3842" s="275">
        <f t="shared" si="933"/>
        <v>0</v>
      </c>
      <c r="H3842" s="276">
        <f t="shared" si="933"/>
        <v>0</v>
      </c>
      <c r="I3842" s="274">
        <f t="shared" si="933"/>
        <v>0</v>
      </c>
      <c r="J3842" s="275">
        <f t="shared" si="933"/>
        <v>0</v>
      </c>
      <c r="K3842" s="276">
        <f t="shared" si="933"/>
        <v>0</v>
      </c>
      <c r="L3842" s="310">
        <f t="shared" si="933"/>
        <v>0</v>
      </c>
      <c r="M3842" s="12" t="str">
        <f t="shared" si="917"/>
        <v/>
      </c>
      <c r="N3842" s="13"/>
    </row>
    <row r="3843" spans="1:14" hidden="1">
      <c r="A3843" s="22">
        <v>250</v>
      </c>
      <c r="B3843" s="291"/>
      <c r="C3843" s="279">
        <v>3301</v>
      </c>
      <c r="D3843" s="359" t="s">
        <v>230</v>
      </c>
      <c r="E3843" s="281">
        <f t="shared" ref="E3843:E3850" si="934">F3843+G3843+H3843</f>
        <v>0</v>
      </c>
      <c r="F3843" s="486">
        <v>0</v>
      </c>
      <c r="G3843" s="487">
        <v>0</v>
      </c>
      <c r="H3843" s="154">
        <v>0</v>
      </c>
      <c r="I3843" s="486">
        <v>0</v>
      </c>
      <c r="J3843" s="487">
        <v>0</v>
      </c>
      <c r="K3843" s="154">
        <v>0</v>
      </c>
      <c r="L3843" s="281">
        <f t="shared" ref="L3843:L3850" si="935">I3843+J3843+K3843</f>
        <v>0</v>
      </c>
      <c r="M3843" s="12" t="str">
        <f t="shared" si="917"/>
        <v/>
      </c>
      <c r="N3843" s="13"/>
    </row>
    <row r="3844" spans="1:14" hidden="1">
      <c r="A3844" s="23">
        <v>255</v>
      </c>
      <c r="B3844" s="291"/>
      <c r="C3844" s="293">
        <v>3302</v>
      </c>
      <c r="D3844" s="360" t="s">
        <v>715</v>
      </c>
      <c r="E3844" s="295">
        <f t="shared" si="934"/>
        <v>0</v>
      </c>
      <c r="F3844" s="488">
        <v>0</v>
      </c>
      <c r="G3844" s="489">
        <v>0</v>
      </c>
      <c r="H3844" s="160">
        <v>0</v>
      </c>
      <c r="I3844" s="488">
        <v>0</v>
      </c>
      <c r="J3844" s="489">
        <v>0</v>
      </c>
      <c r="K3844" s="160">
        <v>0</v>
      </c>
      <c r="L3844" s="295">
        <f t="shared" si="935"/>
        <v>0</v>
      </c>
      <c r="M3844" s="12" t="str">
        <f t="shared" si="917"/>
        <v/>
      </c>
      <c r="N3844" s="13"/>
    </row>
    <row r="3845" spans="1:14" hidden="1">
      <c r="A3845" s="23">
        <v>265</v>
      </c>
      <c r="B3845" s="291"/>
      <c r="C3845" s="293">
        <v>3303</v>
      </c>
      <c r="D3845" s="360" t="s">
        <v>231</v>
      </c>
      <c r="E3845" s="295">
        <f t="shared" si="934"/>
        <v>0</v>
      </c>
      <c r="F3845" s="488">
        <v>0</v>
      </c>
      <c r="G3845" s="489">
        <v>0</v>
      </c>
      <c r="H3845" s="160">
        <v>0</v>
      </c>
      <c r="I3845" s="488">
        <v>0</v>
      </c>
      <c r="J3845" s="489">
        <v>0</v>
      </c>
      <c r="K3845" s="160">
        <v>0</v>
      </c>
      <c r="L3845" s="295">
        <f t="shared" si="935"/>
        <v>0</v>
      </c>
      <c r="M3845" s="12" t="str">
        <f t="shared" si="917"/>
        <v/>
      </c>
      <c r="N3845" s="13"/>
    </row>
    <row r="3846" spans="1:14" hidden="1">
      <c r="A3846" s="22">
        <v>270</v>
      </c>
      <c r="B3846" s="291"/>
      <c r="C3846" s="293">
        <v>3304</v>
      </c>
      <c r="D3846" s="360" t="s">
        <v>232</v>
      </c>
      <c r="E3846" s="295">
        <f t="shared" si="934"/>
        <v>0</v>
      </c>
      <c r="F3846" s="488">
        <v>0</v>
      </c>
      <c r="G3846" s="489">
        <v>0</v>
      </c>
      <c r="H3846" s="160">
        <v>0</v>
      </c>
      <c r="I3846" s="488">
        <v>0</v>
      </c>
      <c r="J3846" s="489">
        <v>0</v>
      </c>
      <c r="K3846" s="160">
        <v>0</v>
      </c>
      <c r="L3846" s="295">
        <f t="shared" si="935"/>
        <v>0</v>
      </c>
      <c r="M3846" s="12" t="str">
        <f t="shared" si="917"/>
        <v/>
      </c>
      <c r="N3846" s="13"/>
    </row>
    <row r="3847" spans="1:14" ht="31.5" hidden="1">
      <c r="A3847" s="22">
        <v>290</v>
      </c>
      <c r="B3847" s="291"/>
      <c r="C3847" s="285">
        <v>3306</v>
      </c>
      <c r="D3847" s="361" t="s">
        <v>1657</v>
      </c>
      <c r="E3847" s="287">
        <f t="shared" si="934"/>
        <v>0</v>
      </c>
      <c r="F3847" s="490">
        <v>0</v>
      </c>
      <c r="G3847" s="491">
        <v>0</v>
      </c>
      <c r="H3847" s="175">
        <v>0</v>
      </c>
      <c r="I3847" s="490">
        <v>0</v>
      </c>
      <c r="J3847" s="491">
        <v>0</v>
      </c>
      <c r="K3847" s="175">
        <v>0</v>
      </c>
      <c r="L3847" s="287">
        <f t="shared" si="935"/>
        <v>0</v>
      </c>
      <c r="M3847" s="12" t="str">
        <f t="shared" si="917"/>
        <v/>
      </c>
      <c r="N3847" s="13"/>
    </row>
    <row r="3848" spans="1:14" hidden="1">
      <c r="A3848" s="39">
        <v>320</v>
      </c>
      <c r="B3848" s="272">
        <v>3900</v>
      </c>
      <c r="C3848" s="1856" t="s">
        <v>233</v>
      </c>
      <c r="D3848" s="1857"/>
      <c r="E3848" s="310">
        <f t="shared" si="934"/>
        <v>0</v>
      </c>
      <c r="F3848" s="1471">
        <v>0</v>
      </c>
      <c r="G3848" s="1472">
        <v>0</v>
      </c>
      <c r="H3848" s="1473">
        <v>0</v>
      </c>
      <c r="I3848" s="1471">
        <v>0</v>
      </c>
      <c r="J3848" s="1472">
        <v>0</v>
      </c>
      <c r="K3848" s="1473">
        <v>0</v>
      </c>
      <c r="L3848" s="310">
        <f t="shared" si="935"/>
        <v>0</v>
      </c>
      <c r="M3848" s="12" t="str">
        <f t="shared" ref="M3848:M3894" si="936">(IF($E3848&lt;&gt;0,$M$2,IF($L3848&lt;&gt;0,$M$2,"")))</f>
        <v/>
      </c>
      <c r="N3848" s="13"/>
    </row>
    <row r="3849" spans="1:14" hidden="1">
      <c r="A3849" s="22">
        <v>330</v>
      </c>
      <c r="B3849" s="272">
        <v>4000</v>
      </c>
      <c r="C3849" s="1856" t="s">
        <v>234</v>
      </c>
      <c r="D3849" s="1857"/>
      <c r="E3849" s="310">
        <f t="shared" si="934"/>
        <v>0</v>
      </c>
      <c r="F3849" s="1422"/>
      <c r="G3849" s="1423"/>
      <c r="H3849" s="1424"/>
      <c r="I3849" s="1422"/>
      <c r="J3849" s="1423"/>
      <c r="K3849" s="1424"/>
      <c r="L3849" s="310">
        <f t="shared" si="935"/>
        <v>0</v>
      </c>
      <c r="M3849" s="12" t="str">
        <f t="shared" si="936"/>
        <v/>
      </c>
      <c r="N3849" s="13"/>
    </row>
    <row r="3850" spans="1:14" hidden="1">
      <c r="A3850" s="22">
        <v>350</v>
      </c>
      <c r="B3850" s="272">
        <v>4100</v>
      </c>
      <c r="C3850" s="1856" t="s">
        <v>235</v>
      </c>
      <c r="D3850" s="1857"/>
      <c r="E3850" s="310">
        <f t="shared" si="934"/>
        <v>0</v>
      </c>
      <c r="F3850" s="1472">
        <v>0</v>
      </c>
      <c r="G3850" s="1472">
        <v>0</v>
      </c>
      <c r="H3850" s="1473">
        <v>0</v>
      </c>
      <c r="I3850" s="1771">
        <v>0</v>
      </c>
      <c r="J3850" s="1472">
        <v>0</v>
      </c>
      <c r="K3850" s="1472">
        <v>0</v>
      </c>
      <c r="L3850" s="310">
        <f t="shared" si="935"/>
        <v>0</v>
      </c>
      <c r="M3850" s="12" t="str">
        <f t="shared" si="936"/>
        <v/>
      </c>
      <c r="N3850" s="13"/>
    </row>
    <row r="3851" spans="1:14" hidden="1">
      <c r="A3851" s="23">
        <v>355</v>
      </c>
      <c r="B3851" s="272">
        <v>4200</v>
      </c>
      <c r="C3851" s="1856" t="s">
        <v>236</v>
      </c>
      <c r="D3851" s="1857"/>
      <c r="E3851" s="310">
        <f t="shared" ref="E3851:L3851" si="937">SUM(E3852:E3857)</f>
        <v>0</v>
      </c>
      <c r="F3851" s="274">
        <f t="shared" si="937"/>
        <v>0</v>
      </c>
      <c r="G3851" s="275">
        <f t="shared" si="937"/>
        <v>0</v>
      </c>
      <c r="H3851" s="276">
        <f>SUM(H3852:H3857)</f>
        <v>0</v>
      </c>
      <c r="I3851" s="274">
        <f t="shared" si="937"/>
        <v>0</v>
      </c>
      <c r="J3851" s="275">
        <f t="shared" si="937"/>
        <v>0</v>
      </c>
      <c r="K3851" s="276">
        <f t="shared" si="937"/>
        <v>0</v>
      </c>
      <c r="L3851" s="310">
        <f t="shared" si="937"/>
        <v>0</v>
      </c>
      <c r="M3851" s="12" t="str">
        <f t="shared" si="936"/>
        <v/>
      </c>
      <c r="N3851" s="13"/>
    </row>
    <row r="3852" spans="1:14" hidden="1">
      <c r="A3852" s="23">
        <v>355</v>
      </c>
      <c r="B3852" s="362"/>
      <c r="C3852" s="279">
        <v>4201</v>
      </c>
      <c r="D3852" s="280" t="s">
        <v>237</v>
      </c>
      <c r="E3852" s="281">
        <f t="shared" ref="E3852:E3857" si="938">F3852+G3852+H3852</f>
        <v>0</v>
      </c>
      <c r="F3852" s="152"/>
      <c r="G3852" s="153"/>
      <c r="H3852" s="1418"/>
      <c r="I3852" s="152"/>
      <c r="J3852" s="153"/>
      <c r="K3852" s="1418"/>
      <c r="L3852" s="281">
        <f t="shared" ref="L3852:L3857" si="939">I3852+J3852+K3852</f>
        <v>0</v>
      </c>
      <c r="M3852" s="12" t="str">
        <f t="shared" si="936"/>
        <v/>
      </c>
      <c r="N3852" s="13"/>
    </row>
    <row r="3853" spans="1:14" hidden="1">
      <c r="A3853" s="23">
        <v>375</v>
      </c>
      <c r="B3853" s="362"/>
      <c r="C3853" s="293">
        <v>4202</v>
      </c>
      <c r="D3853" s="363" t="s">
        <v>238</v>
      </c>
      <c r="E3853" s="295">
        <f t="shared" si="938"/>
        <v>0</v>
      </c>
      <c r="F3853" s="158"/>
      <c r="G3853" s="159"/>
      <c r="H3853" s="1420"/>
      <c r="I3853" s="158"/>
      <c r="J3853" s="159"/>
      <c r="K3853" s="1420"/>
      <c r="L3853" s="295">
        <f t="shared" si="939"/>
        <v>0</v>
      </c>
      <c r="M3853" s="12" t="str">
        <f t="shared" si="936"/>
        <v/>
      </c>
      <c r="N3853" s="13"/>
    </row>
    <row r="3854" spans="1:14" hidden="1">
      <c r="A3854" s="23">
        <v>380</v>
      </c>
      <c r="B3854" s="362"/>
      <c r="C3854" s="293">
        <v>4214</v>
      </c>
      <c r="D3854" s="363" t="s">
        <v>239</v>
      </c>
      <c r="E3854" s="295">
        <f t="shared" si="938"/>
        <v>0</v>
      </c>
      <c r="F3854" s="158"/>
      <c r="G3854" s="159"/>
      <c r="H3854" s="1420"/>
      <c r="I3854" s="158"/>
      <c r="J3854" s="159"/>
      <c r="K3854" s="1420"/>
      <c r="L3854" s="295">
        <f t="shared" si="939"/>
        <v>0</v>
      </c>
      <c r="M3854" s="12" t="str">
        <f t="shared" si="936"/>
        <v/>
      </c>
      <c r="N3854" s="13"/>
    </row>
    <row r="3855" spans="1:14" hidden="1">
      <c r="A3855" s="23">
        <v>385</v>
      </c>
      <c r="B3855" s="362"/>
      <c r="C3855" s="293">
        <v>4217</v>
      </c>
      <c r="D3855" s="363" t="s">
        <v>240</v>
      </c>
      <c r="E3855" s="295">
        <f t="shared" si="938"/>
        <v>0</v>
      </c>
      <c r="F3855" s="158"/>
      <c r="G3855" s="159"/>
      <c r="H3855" s="1420"/>
      <c r="I3855" s="158"/>
      <c r="J3855" s="159"/>
      <c r="K3855" s="1420"/>
      <c r="L3855" s="295">
        <f t="shared" si="939"/>
        <v>0</v>
      </c>
      <c r="M3855" s="12" t="str">
        <f t="shared" si="936"/>
        <v/>
      </c>
      <c r="N3855" s="13"/>
    </row>
    <row r="3856" spans="1:14" hidden="1">
      <c r="A3856" s="23">
        <v>390</v>
      </c>
      <c r="B3856" s="362"/>
      <c r="C3856" s="293">
        <v>4218</v>
      </c>
      <c r="D3856" s="294" t="s">
        <v>241</v>
      </c>
      <c r="E3856" s="295">
        <f t="shared" si="938"/>
        <v>0</v>
      </c>
      <c r="F3856" s="158"/>
      <c r="G3856" s="159"/>
      <c r="H3856" s="1420"/>
      <c r="I3856" s="158"/>
      <c r="J3856" s="159"/>
      <c r="K3856" s="1420"/>
      <c r="L3856" s="295">
        <f t="shared" si="939"/>
        <v>0</v>
      </c>
      <c r="M3856" s="12" t="str">
        <f t="shared" si="936"/>
        <v/>
      </c>
      <c r="N3856" s="13"/>
    </row>
    <row r="3857" spans="1:14" hidden="1">
      <c r="A3857" s="23">
        <v>390</v>
      </c>
      <c r="B3857" s="362"/>
      <c r="C3857" s="285">
        <v>4219</v>
      </c>
      <c r="D3857" s="343" t="s">
        <v>242</v>
      </c>
      <c r="E3857" s="287">
        <f t="shared" si="938"/>
        <v>0</v>
      </c>
      <c r="F3857" s="173"/>
      <c r="G3857" s="174"/>
      <c r="H3857" s="1421"/>
      <c r="I3857" s="173"/>
      <c r="J3857" s="174"/>
      <c r="K3857" s="1421"/>
      <c r="L3857" s="287">
        <f t="shared" si="939"/>
        <v>0</v>
      </c>
      <c r="M3857" s="12" t="str">
        <f t="shared" si="936"/>
        <v/>
      </c>
      <c r="N3857" s="13"/>
    </row>
    <row r="3858" spans="1:14" hidden="1">
      <c r="A3858" s="23">
        <v>395</v>
      </c>
      <c r="B3858" s="272">
        <v>4300</v>
      </c>
      <c r="C3858" s="1856" t="s">
        <v>1661</v>
      </c>
      <c r="D3858" s="1857"/>
      <c r="E3858" s="310">
        <f t="shared" ref="E3858:L3858" si="940">SUM(E3859:E3861)</f>
        <v>0</v>
      </c>
      <c r="F3858" s="274">
        <f t="shared" si="940"/>
        <v>0</v>
      </c>
      <c r="G3858" s="275">
        <f t="shared" si="940"/>
        <v>0</v>
      </c>
      <c r="H3858" s="276">
        <f>SUM(H3859:H3861)</f>
        <v>0</v>
      </c>
      <c r="I3858" s="274">
        <f t="shared" si="940"/>
        <v>0</v>
      </c>
      <c r="J3858" s="275">
        <f t="shared" si="940"/>
        <v>0</v>
      </c>
      <c r="K3858" s="276">
        <f t="shared" si="940"/>
        <v>0</v>
      </c>
      <c r="L3858" s="310">
        <f t="shared" si="940"/>
        <v>0</v>
      </c>
      <c r="M3858" s="12" t="str">
        <f t="shared" si="936"/>
        <v/>
      </c>
      <c r="N3858" s="13"/>
    </row>
    <row r="3859" spans="1:14" hidden="1">
      <c r="A3859" s="18">
        <v>397</v>
      </c>
      <c r="B3859" s="362"/>
      <c r="C3859" s="279">
        <v>4301</v>
      </c>
      <c r="D3859" s="311" t="s">
        <v>243</v>
      </c>
      <c r="E3859" s="281">
        <f t="shared" ref="E3859:E3864" si="941">F3859+G3859+H3859</f>
        <v>0</v>
      </c>
      <c r="F3859" s="152"/>
      <c r="G3859" s="153"/>
      <c r="H3859" s="1418"/>
      <c r="I3859" s="152"/>
      <c r="J3859" s="153"/>
      <c r="K3859" s="1418"/>
      <c r="L3859" s="281">
        <f t="shared" ref="L3859:L3864" si="942">I3859+J3859+K3859</f>
        <v>0</v>
      </c>
      <c r="M3859" s="12" t="str">
        <f t="shared" si="936"/>
        <v/>
      </c>
      <c r="N3859" s="13"/>
    </row>
    <row r="3860" spans="1:14" hidden="1">
      <c r="A3860" s="14">
        <v>398</v>
      </c>
      <c r="B3860" s="362"/>
      <c r="C3860" s="293">
        <v>4302</v>
      </c>
      <c r="D3860" s="363" t="s">
        <v>244</v>
      </c>
      <c r="E3860" s="295">
        <f t="shared" si="941"/>
        <v>0</v>
      </c>
      <c r="F3860" s="158"/>
      <c r="G3860" s="159"/>
      <c r="H3860" s="1420"/>
      <c r="I3860" s="158"/>
      <c r="J3860" s="159"/>
      <c r="K3860" s="1420"/>
      <c r="L3860" s="295">
        <f t="shared" si="942"/>
        <v>0</v>
      </c>
      <c r="M3860" s="12" t="str">
        <f t="shared" si="936"/>
        <v/>
      </c>
      <c r="N3860" s="13"/>
    </row>
    <row r="3861" spans="1:14" hidden="1">
      <c r="A3861" s="14">
        <v>399</v>
      </c>
      <c r="B3861" s="362"/>
      <c r="C3861" s="285">
        <v>4309</v>
      </c>
      <c r="D3861" s="301" t="s">
        <v>245</v>
      </c>
      <c r="E3861" s="287">
        <f t="shared" si="941"/>
        <v>0</v>
      </c>
      <c r="F3861" s="173"/>
      <c r="G3861" s="174"/>
      <c r="H3861" s="1421"/>
      <c r="I3861" s="173"/>
      <c r="J3861" s="174"/>
      <c r="K3861" s="1421"/>
      <c r="L3861" s="287">
        <f t="shared" si="942"/>
        <v>0</v>
      </c>
      <c r="M3861" s="12" t="str">
        <f t="shared" si="936"/>
        <v/>
      </c>
      <c r="N3861" s="13"/>
    </row>
    <row r="3862" spans="1:14" hidden="1">
      <c r="A3862" s="14">
        <v>400</v>
      </c>
      <c r="B3862" s="272">
        <v>4400</v>
      </c>
      <c r="C3862" s="1856" t="s">
        <v>1658</v>
      </c>
      <c r="D3862" s="1857"/>
      <c r="E3862" s="310">
        <f t="shared" si="941"/>
        <v>0</v>
      </c>
      <c r="F3862" s="1422"/>
      <c r="G3862" s="1423"/>
      <c r="H3862" s="1424"/>
      <c r="I3862" s="1422"/>
      <c r="J3862" s="1423"/>
      <c r="K3862" s="1424"/>
      <c r="L3862" s="310">
        <f t="shared" si="942"/>
        <v>0</v>
      </c>
      <c r="M3862" s="12" t="str">
        <f t="shared" si="936"/>
        <v/>
      </c>
      <c r="N3862" s="13"/>
    </row>
    <row r="3863" spans="1:14" hidden="1">
      <c r="A3863" s="14">
        <v>401</v>
      </c>
      <c r="B3863" s="272">
        <v>4500</v>
      </c>
      <c r="C3863" s="1856" t="s">
        <v>1659</v>
      </c>
      <c r="D3863" s="1857"/>
      <c r="E3863" s="310">
        <f t="shared" si="941"/>
        <v>0</v>
      </c>
      <c r="F3863" s="1422"/>
      <c r="G3863" s="1423"/>
      <c r="H3863" s="1424"/>
      <c r="I3863" s="1422"/>
      <c r="J3863" s="1423"/>
      <c r="K3863" s="1424"/>
      <c r="L3863" s="310">
        <f t="shared" si="942"/>
        <v>0</v>
      </c>
      <c r="M3863" s="12" t="str">
        <f t="shared" si="936"/>
        <v/>
      </c>
      <c r="N3863" s="13"/>
    </row>
    <row r="3864" spans="1:14" hidden="1">
      <c r="A3864" s="40">
        <v>404</v>
      </c>
      <c r="B3864" s="272">
        <v>4600</v>
      </c>
      <c r="C3864" s="1862" t="s">
        <v>246</v>
      </c>
      <c r="D3864" s="1863"/>
      <c r="E3864" s="310">
        <f t="shared" si="941"/>
        <v>0</v>
      </c>
      <c r="F3864" s="1422"/>
      <c r="G3864" s="1423"/>
      <c r="H3864" s="1424"/>
      <c r="I3864" s="1422"/>
      <c r="J3864" s="1423"/>
      <c r="K3864" s="1424"/>
      <c r="L3864" s="310">
        <f t="shared" si="942"/>
        <v>0</v>
      </c>
      <c r="M3864" s="12" t="str">
        <f t="shared" si="936"/>
        <v/>
      </c>
      <c r="N3864" s="13"/>
    </row>
    <row r="3865" spans="1:14" hidden="1">
      <c r="A3865" s="40">
        <v>404</v>
      </c>
      <c r="B3865" s="272">
        <v>4900</v>
      </c>
      <c r="C3865" s="1856" t="s">
        <v>273</v>
      </c>
      <c r="D3865" s="1857"/>
      <c r="E3865" s="310">
        <f t="shared" ref="E3865:L3865" si="943">+E3866+E3867</f>
        <v>0</v>
      </c>
      <c r="F3865" s="274">
        <f t="shared" si="943"/>
        <v>0</v>
      </c>
      <c r="G3865" s="275">
        <f t="shared" si="943"/>
        <v>0</v>
      </c>
      <c r="H3865" s="276">
        <f>+H3866+H3867</f>
        <v>0</v>
      </c>
      <c r="I3865" s="274">
        <f t="shared" si="943"/>
        <v>0</v>
      </c>
      <c r="J3865" s="275">
        <f t="shared" si="943"/>
        <v>0</v>
      </c>
      <c r="K3865" s="276">
        <f t="shared" si="943"/>
        <v>0</v>
      </c>
      <c r="L3865" s="310">
        <f t="shared" si="943"/>
        <v>0</v>
      </c>
      <c r="M3865" s="12" t="str">
        <f t="shared" si="936"/>
        <v/>
      </c>
      <c r="N3865" s="13"/>
    </row>
    <row r="3866" spans="1:14" hidden="1">
      <c r="A3866" s="22">
        <v>440</v>
      </c>
      <c r="B3866" s="362"/>
      <c r="C3866" s="279">
        <v>4901</v>
      </c>
      <c r="D3866" s="364" t="s">
        <v>274</v>
      </c>
      <c r="E3866" s="281">
        <f>F3866+G3866+H3866</f>
        <v>0</v>
      </c>
      <c r="F3866" s="152"/>
      <c r="G3866" s="153"/>
      <c r="H3866" s="1418"/>
      <c r="I3866" s="152"/>
      <c r="J3866" s="153"/>
      <c r="K3866" s="1418"/>
      <c r="L3866" s="281">
        <f>I3866+J3866+K3866</f>
        <v>0</v>
      </c>
      <c r="M3866" s="12" t="str">
        <f t="shared" si="936"/>
        <v/>
      </c>
      <c r="N3866" s="13"/>
    </row>
    <row r="3867" spans="1:14" hidden="1">
      <c r="A3867" s="22">
        <v>450</v>
      </c>
      <c r="B3867" s="362"/>
      <c r="C3867" s="285">
        <v>4902</v>
      </c>
      <c r="D3867" s="301" t="s">
        <v>275</v>
      </c>
      <c r="E3867" s="287">
        <f>F3867+G3867+H3867</f>
        <v>0</v>
      </c>
      <c r="F3867" s="173"/>
      <c r="G3867" s="174"/>
      <c r="H3867" s="1421"/>
      <c r="I3867" s="173"/>
      <c r="J3867" s="174"/>
      <c r="K3867" s="1421"/>
      <c r="L3867" s="287">
        <f>I3867+J3867+K3867</f>
        <v>0</v>
      </c>
      <c r="M3867" s="12" t="str">
        <f t="shared" si="936"/>
        <v/>
      </c>
      <c r="N3867" s="13"/>
    </row>
    <row r="3868" spans="1:14" hidden="1">
      <c r="A3868" s="22">
        <v>495</v>
      </c>
      <c r="B3868" s="365">
        <v>5100</v>
      </c>
      <c r="C3868" s="1854" t="s">
        <v>247</v>
      </c>
      <c r="D3868" s="1855"/>
      <c r="E3868" s="310">
        <f>F3868+G3868+H3868</f>
        <v>0</v>
      </c>
      <c r="F3868" s="1422"/>
      <c r="G3868" s="1423"/>
      <c r="H3868" s="1424"/>
      <c r="I3868" s="1422"/>
      <c r="J3868" s="1423"/>
      <c r="K3868" s="1424"/>
      <c r="L3868" s="310">
        <f>I3868+J3868+K3868</f>
        <v>0</v>
      </c>
      <c r="M3868" s="12" t="str">
        <f t="shared" si="936"/>
        <v/>
      </c>
      <c r="N3868" s="13"/>
    </row>
    <row r="3869" spans="1:14" hidden="1">
      <c r="A3869" s="23">
        <v>500</v>
      </c>
      <c r="B3869" s="365">
        <v>5200</v>
      </c>
      <c r="C3869" s="1854" t="s">
        <v>248</v>
      </c>
      <c r="D3869" s="1855"/>
      <c r="E3869" s="310">
        <f t="shared" ref="E3869:L3869" si="944">SUM(E3870:E3876)</f>
        <v>0</v>
      </c>
      <c r="F3869" s="274">
        <f t="shared" si="944"/>
        <v>0</v>
      </c>
      <c r="G3869" s="275">
        <f t="shared" si="944"/>
        <v>0</v>
      </c>
      <c r="H3869" s="276">
        <f>SUM(H3870:H3876)</f>
        <v>0</v>
      </c>
      <c r="I3869" s="274">
        <f t="shared" si="944"/>
        <v>0</v>
      </c>
      <c r="J3869" s="275">
        <f t="shared" si="944"/>
        <v>0</v>
      </c>
      <c r="K3869" s="276">
        <f t="shared" si="944"/>
        <v>0</v>
      </c>
      <c r="L3869" s="310">
        <f t="shared" si="944"/>
        <v>0</v>
      </c>
      <c r="M3869" s="12" t="str">
        <f t="shared" si="936"/>
        <v/>
      </c>
      <c r="N3869" s="13"/>
    </row>
    <row r="3870" spans="1:14" hidden="1">
      <c r="A3870" s="23">
        <v>505</v>
      </c>
      <c r="B3870" s="366"/>
      <c r="C3870" s="367">
        <v>5201</v>
      </c>
      <c r="D3870" s="368" t="s">
        <v>249</v>
      </c>
      <c r="E3870" s="281">
        <f t="shared" ref="E3870:E3876" si="945">F3870+G3870+H3870</f>
        <v>0</v>
      </c>
      <c r="F3870" s="152"/>
      <c r="G3870" s="153"/>
      <c r="H3870" s="1418"/>
      <c r="I3870" s="152"/>
      <c r="J3870" s="153"/>
      <c r="K3870" s="1418"/>
      <c r="L3870" s="281">
        <f t="shared" ref="L3870:L3876" si="946">I3870+J3870+K3870</f>
        <v>0</v>
      </c>
      <c r="M3870" s="12" t="str">
        <f t="shared" si="936"/>
        <v/>
      </c>
      <c r="N3870" s="13"/>
    </row>
    <row r="3871" spans="1:14" hidden="1">
      <c r="A3871" s="23">
        <v>510</v>
      </c>
      <c r="B3871" s="366"/>
      <c r="C3871" s="369">
        <v>5202</v>
      </c>
      <c r="D3871" s="370" t="s">
        <v>250</v>
      </c>
      <c r="E3871" s="295">
        <f t="shared" si="945"/>
        <v>0</v>
      </c>
      <c r="F3871" s="158"/>
      <c r="G3871" s="159"/>
      <c r="H3871" s="1420"/>
      <c r="I3871" s="158"/>
      <c r="J3871" s="159"/>
      <c r="K3871" s="1420"/>
      <c r="L3871" s="295">
        <f t="shared" si="946"/>
        <v>0</v>
      </c>
      <c r="M3871" s="12" t="str">
        <f t="shared" si="936"/>
        <v/>
      </c>
      <c r="N3871" s="13"/>
    </row>
    <row r="3872" spans="1:14" hidden="1">
      <c r="A3872" s="23">
        <v>515</v>
      </c>
      <c r="B3872" s="366"/>
      <c r="C3872" s="369">
        <v>5203</v>
      </c>
      <c r="D3872" s="370" t="s">
        <v>618</v>
      </c>
      <c r="E3872" s="295">
        <f t="shared" si="945"/>
        <v>0</v>
      </c>
      <c r="F3872" s="158"/>
      <c r="G3872" s="159"/>
      <c r="H3872" s="1420"/>
      <c r="I3872" s="158"/>
      <c r="J3872" s="159"/>
      <c r="K3872" s="1420"/>
      <c r="L3872" s="295">
        <f t="shared" si="946"/>
        <v>0</v>
      </c>
      <c r="M3872" s="12" t="str">
        <f t="shared" si="936"/>
        <v/>
      </c>
      <c r="N3872" s="13"/>
    </row>
    <row r="3873" spans="1:14" hidden="1">
      <c r="A3873" s="23">
        <v>520</v>
      </c>
      <c r="B3873" s="366"/>
      <c r="C3873" s="369">
        <v>5204</v>
      </c>
      <c r="D3873" s="370" t="s">
        <v>619</v>
      </c>
      <c r="E3873" s="295">
        <f t="shared" si="945"/>
        <v>0</v>
      </c>
      <c r="F3873" s="158"/>
      <c r="G3873" s="159"/>
      <c r="H3873" s="1420"/>
      <c r="I3873" s="158"/>
      <c r="J3873" s="159"/>
      <c r="K3873" s="1420"/>
      <c r="L3873" s="295">
        <f t="shared" si="946"/>
        <v>0</v>
      </c>
      <c r="M3873" s="12" t="str">
        <f t="shared" si="936"/>
        <v/>
      </c>
      <c r="N3873" s="13"/>
    </row>
    <row r="3874" spans="1:14" hidden="1">
      <c r="A3874" s="23">
        <v>525</v>
      </c>
      <c r="B3874" s="366"/>
      <c r="C3874" s="369">
        <v>5205</v>
      </c>
      <c r="D3874" s="370" t="s">
        <v>620</v>
      </c>
      <c r="E3874" s="295">
        <f t="shared" si="945"/>
        <v>0</v>
      </c>
      <c r="F3874" s="158"/>
      <c r="G3874" s="159"/>
      <c r="H3874" s="1420"/>
      <c r="I3874" s="158"/>
      <c r="J3874" s="159"/>
      <c r="K3874" s="1420"/>
      <c r="L3874" s="295">
        <f t="shared" si="946"/>
        <v>0</v>
      </c>
      <c r="M3874" s="12" t="str">
        <f t="shared" si="936"/>
        <v/>
      </c>
      <c r="N3874" s="13"/>
    </row>
    <row r="3875" spans="1:14" hidden="1">
      <c r="A3875" s="22">
        <v>635</v>
      </c>
      <c r="B3875" s="366"/>
      <c r="C3875" s="369">
        <v>5206</v>
      </c>
      <c r="D3875" s="370" t="s">
        <v>621</v>
      </c>
      <c r="E3875" s="295">
        <f t="shared" si="945"/>
        <v>0</v>
      </c>
      <c r="F3875" s="158"/>
      <c r="G3875" s="159"/>
      <c r="H3875" s="1420"/>
      <c r="I3875" s="158"/>
      <c r="J3875" s="159"/>
      <c r="K3875" s="1420"/>
      <c r="L3875" s="295">
        <f t="shared" si="946"/>
        <v>0</v>
      </c>
      <c r="M3875" s="12" t="str">
        <f t="shared" si="936"/>
        <v/>
      </c>
      <c r="N3875" s="13"/>
    </row>
    <row r="3876" spans="1:14" hidden="1">
      <c r="A3876" s="23">
        <v>640</v>
      </c>
      <c r="B3876" s="366"/>
      <c r="C3876" s="371">
        <v>5219</v>
      </c>
      <c r="D3876" s="372" t="s">
        <v>622</v>
      </c>
      <c r="E3876" s="287">
        <f t="shared" si="945"/>
        <v>0</v>
      </c>
      <c r="F3876" s="173"/>
      <c r="G3876" s="174"/>
      <c r="H3876" s="1421"/>
      <c r="I3876" s="173"/>
      <c r="J3876" s="174"/>
      <c r="K3876" s="1421"/>
      <c r="L3876" s="287">
        <f t="shared" si="946"/>
        <v>0</v>
      </c>
      <c r="M3876" s="12" t="str">
        <f t="shared" si="936"/>
        <v/>
      </c>
      <c r="N3876" s="13"/>
    </row>
    <row r="3877" spans="1:14" hidden="1">
      <c r="A3877" s="23">
        <v>645</v>
      </c>
      <c r="B3877" s="365">
        <v>5300</v>
      </c>
      <c r="C3877" s="1854" t="s">
        <v>623</v>
      </c>
      <c r="D3877" s="1855"/>
      <c r="E3877" s="310">
        <f t="shared" ref="E3877:L3877" si="947">SUM(E3878:E3879)</f>
        <v>0</v>
      </c>
      <c r="F3877" s="274">
        <f t="shared" si="947"/>
        <v>0</v>
      </c>
      <c r="G3877" s="275">
        <f t="shared" si="947"/>
        <v>0</v>
      </c>
      <c r="H3877" s="276">
        <f>SUM(H3878:H3879)</f>
        <v>0</v>
      </c>
      <c r="I3877" s="274">
        <f t="shared" si="947"/>
        <v>0</v>
      </c>
      <c r="J3877" s="275">
        <f t="shared" si="947"/>
        <v>0</v>
      </c>
      <c r="K3877" s="276">
        <f t="shared" si="947"/>
        <v>0</v>
      </c>
      <c r="L3877" s="310">
        <f t="shared" si="947"/>
        <v>0</v>
      </c>
      <c r="M3877" s="12" t="str">
        <f t="shared" si="936"/>
        <v/>
      </c>
      <c r="N3877" s="13"/>
    </row>
    <row r="3878" spans="1:14" hidden="1">
      <c r="A3878" s="23">
        <v>650</v>
      </c>
      <c r="B3878" s="366"/>
      <c r="C3878" s="367">
        <v>5301</v>
      </c>
      <c r="D3878" s="368" t="s">
        <v>307</v>
      </c>
      <c r="E3878" s="281">
        <f>F3878+G3878+H3878</f>
        <v>0</v>
      </c>
      <c r="F3878" s="152"/>
      <c r="G3878" s="153"/>
      <c r="H3878" s="1418"/>
      <c r="I3878" s="152"/>
      <c r="J3878" s="153"/>
      <c r="K3878" s="1418"/>
      <c r="L3878" s="281">
        <f>I3878+J3878+K3878</f>
        <v>0</v>
      </c>
      <c r="M3878" s="12" t="str">
        <f t="shared" si="936"/>
        <v/>
      </c>
      <c r="N3878" s="13"/>
    </row>
    <row r="3879" spans="1:14" hidden="1">
      <c r="A3879" s="22">
        <v>655</v>
      </c>
      <c r="B3879" s="366"/>
      <c r="C3879" s="371">
        <v>5309</v>
      </c>
      <c r="D3879" s="372" t="s">
        <v>624</v>
      </c>
      <c r="E3879" s="287">
        <f>F3879+G3879+H3879</f>
        <v>0</v>
      </c>
      <c r="F3879" s="173"/>
      <c r="G3879" s="174"/>
      <c r="H3879" s="1421"/>
      <c r="I3879" s="173"/>
      <c r="J3879" s="174"/>
      <c r="K3879" s="1421"/>
      <c r="L3879" s="287">
        <f>I3879+J3879+K3879</f>
        <v>0</v>
      </c>
      <c r="M3879" s="12" t="str">
        <f t="shared" si="936"/>
        <v/>
      </c>
      <c r="N3879" s="13"/>
    </row>
    <row r="3880" spans="1:14" hidden="1">
      <c r="A3880" s="22">
        <v>665</v>
      </c>
      <c r="B3880" s="365">
        <v>5400</v>
      </c>
      <c r="C3880" s="1854" t="s">
        <v>685</v>
      </c>
      <c r="D3880" s="1855"/>
      <c r="E3880" s="310">
        <f>F3880+G3880+H3880</f>
        <v>0</v>
      </c>
      <c r="F3880" s="1422"/>
      <c r="G3880" s="1423"/>
      <c r="H3880" s="1424"/>
      <c r="I3880" s="1422"/>
      <c r="J3880" s="1423"/>
      <c r="K3880" s="1424"/>
      <c r="L3880" s="310">
        <f>I3880+J3880+K3880</f>
        <v>0</v>
      </c>
      <c r="M3880" s="12" t="str">
        <f t="shared" si="936"/>
        <v/>
      </c>
      <c r="N3880" s="13"/>
    </row>
    <row r="3881" spans="1:14" hidden="1">
      <c r="A3881" s="22">
        <v>675</v>
      </c>
      <c r="B3881" s="272">
        <v>5500</v>
      </c>
      <c r="C3881" s="1856" t="s">
        <v>686</v>
      </c>
      <c r="D3881" s="1857"/>
      <c r="E3881" s="310">
        <f t="shared" ref="E3881:L3881" si="948">SUM(E3882:E3885)</f>
        <v>0</v>
      </c>
      <c r="F3881" s="274">
        <f t="shared" si="948"/>
        <v>0</v>
      </c>
      <c r="G3881" s="275">
        <f t="shared" si="948"/>
        <v>0</v>
      </c>
      <c r="H3881" s="276">
        <f>SUM(H3882:H3885)</f>
        <v>0</v>
      </c>
      <c r="I3881" s="274">
        <f t="shared" si="948"/>
        <v>0</v>
      </c>
      <c r="J3881" s="275">
        <f t="shared" si="948"/>
        <v>0</v>
      </c>
      <c r="K3881" s="276">
        <f t="shared" si="948"/>
        <v>0</v>
      </c>
      <c r="L3881" s="310">
        <f t="shared" si="948"/>
        <v>0</v>
      </c>
      <c r="M3881" s="12" t="str">
        <f t="shared" si="936"/>
        <v/>
      </c>
      <c r="N3881" s="13"/>
    </row>
    <row r="3882" spans="1:14" hidden="1">
      <c r="A3882" s="22">
        <v>685</v>
      </c>
      <c r="B3882" s="362"/>
      <c r="C3882" s="279">
        <v>5501</v>
      </c>
      <c r="D3882" s="311" t="s">
        <v>687</v>
      </c>
      <c r="E3882" s="281">
        <f>F3882+G3882+H3882</f>
        <v>0</v>
      </c>
      <c r="F3882" s="152"/>
      <c r="G3882" s="153"/>
      <c r="H3882" s="1418"/>
      <c r="I3882" s="152"/>
      <c r="J3882" s="153"/>
      <c r="K3882" s="1418"/>
      <c r="L3882" s="281">
        <f>I3882+J3882+K3882</f>
        <v>0</v>
      </c>
      <c r="M3882" s="12" t="str">
        <f t="shared" si="936"/>
        <v/>
      </c>
      <c r="N3882" s="13"/>
    </row>
    <row r="3883" spans="1:14" hidden="1">
      <c r="A3883" s="23">
        <v>690</v>
      </c>
      <c r="B3883" s="362"/>
      <c r="C3883" s="293">
        <v>5502</v>
      </c>
      <c r="D3883" s="294" t="s">
        <v>688</v>
      </c>
      <c r="E3883" s="295">
        <f>F3883+G3883+H3883</f>
        <v>0</v>
      </c>
      <c r="F3883" s="158"/>
      <c r="G3883" s="159"/>
      <c r="H3883" s="1420"/>
      <c r="I3883" s="158"/>
      <c r="J3883" s="159"/>
      <c r="K3883" s="1420"/>
      <c r="L3883" s="295">
        <f>I3883+J3883+K3883</f>
        <v>0</v>
      </c>
      <c r="M3883" s="12" t="str">
        <f t="shared" si="936"/>
        <v/>
      </c>
      <c r="N3883" s="13"/>
    </row>
    <row r="3884" spans="1:14" hidden="1">
      <c r="A3884" s="23">
        <v>695</v>
      </c>
      <c r="B3884" s="362"/>
      <c r="C3884" s="293">
        <v>5503</v>
      </c>
      <c r="D3884" s="363" t="s">
        <v>689</v>
      </c>
      <c r="E3884" s="295">
        <f>F3884+G3884+H3884</f>
        <v>0</v>
      </c>
      <c r="F3884" s="158"/>
      <c r="G3884" s="159"/>
      <c r="H3884" s="1420"/>
      <c r="I3884" s="158"/>
      <c r="J3884" s="159"/>
      <c r="K3884" s="1420"/>
      <c r="L3884" s="295">
        <f>I3884+J3884+K3884</f>
        <v>0</v>
      </c>
      <c r="M3884" s="12" t="str">
        <f t="shared" si="936"/>
        <v/>
      </c>
      <c r="N3884" s="13"/>
    </row>
    <row r="3885" spans="1:14" hidden="1">
      <c r="A3885" s="22">
        <v>700</v>
      </c>
      <c r="B3885" s="362"/>
      <c r="C3885" s="285">
        <v>5504</v>
      </c>
      <c r="D3885" s="339" t="s">
        <v>690</v>
      </c>
      <c r="E3885" s="287">
        <f>F3885+G3885+H3885</f>
        <v>0</v>
      </c>
      <c r="F3885" s="173"/>
      <c r="G3885" s="174"/>
      <c r="H3885" s="1421"/>
      <c r="I3885" s="173"/>
      <c r="J3885" s="174"/>
      <c r="K3885" s="1421"/>
      <c r="L3885" s="287">
        <f>I3885+J3885+K3885</f>
        <v>0</v>
      </c>
      <c r="M3885" s="12" t="str">
        <f t="shared" si="936"/>
        <v/>
      </c>
      <c r="N3885" s="13"/>
    </row>
    <row r="3886" spans="1:14" hidden="1">
      <c r="A3886" s="22">
        <v>710</v>
      </c>
      <c r="B3886" s="365">
        <v>5700</v>
      </c>
      <c r="C3886" s="1858" t="s">
        <v>914</v>
      </c>
      <c r="D3886" s="1859"/>
      <c r="E3886" s="310">
        <f>SUM(E3887:E3889)</f>
        <v>0</v>
      </c>
      <c r="F3886" s="1471">
        <v>0</v>
      </c>
      <c r="G3886" s="1471">
        <v>0</v>
      </c>
      <c r="H3886" s="1471">
        <v>0</v>
      </c>
      <c r="I3886" s="1471">
        <v>0</v>
      </c>
      <c r="J3886" s="1471">
        <v>0</v>
      </c>
      <c r="K3886" s="1471">
        <v>0</v>
      </c>
      <c r="L3886" s="310">
        <f>SUM(L3887:L3889)</f>
        <v>0</v>
      </c>
      <c r="M3886" s="12" t="str">
        <f t="shared" si="936"/>
        <v/>
      </c>
      <c r="N3886" s="13"/>
    </row>
    <row r="3887" spans="1:14" hidden="1">
      <c r="A3887" s="23">
        <v>715</v>
      </c>
      <c r="B3887" s="366"/>
      <c r="C3887" s="367">
        <v>5701</v>
      </c>
      <c r="D3887" s="368" t="s">
        <v>691</v>
      </c>
      <c r="E3887" s="281">
        <f>F3887+G3887+H3887</f>
        <v>0</v>
      </c>
      <c r="F3887" s="1472">
        <v>0</v>
      </c>
      <c r="G3887" s="1472">
        <v>0</v>
      </c>
      <c r="H3887" s="1473">
        <v>0</v>
      </c>
      <c r="I3887" s="1771">
        <v>0</v>
      </c>
      <c r="J3887" s="1472">
        <v>0</v>
      </c>
      <c r="K3887" s="1472">
        <v>0</v>
      </c>
      <c r="L3887" s="281">
        <f>I3887+J3887+K3887</f>
        <v>0</v>
      </c>
      <c r="M3887" s="12" t="str">
        <f t="shared" si="936"/>
        <v/>
      </c>
      <c r="N3887" s="13"/>
    </row>
    <row r="3888" spans="1:14" hidden="1">
      <c r="A3888" s="23">
        <v>720</v>
      </c>
      <c r="B3888" s="366"/>
      <c r="C3888" s="373">
        <v>5702</v>
      </c>
      <c r="D3888" s="374" t="s">
        <v>692</v>
      </c>
      <c r="E3888" s="314">
        <f>F3888+G3888+H3888</f>
        <v>0</v>
      </c>
      <c r="F3888" s="1472">
        <v>0</v>
      </c>
      <c r="G3888" s="1472">
        <v>0</v>
      </c>
      <c r="H3888" s="1473">
        <v>0</v>
      </c>
      <c r="I3888" s="1771">
        <v>0</v>
      </c>
      <c r="J3888" s="1472">
        <v>0</v>
      </c>
      <c r="K3888" s="1472">
        <v>0</v>
      </c>
      <c r="L3888" s="314">
        <f>I3888+J3888+K3888</f>
        <v>0</v>
      </c>
      <c r="M3888" s="12" t="str">
        <f t="shared" si="936"/>
        <v/>
      </c>
      <c r="N3888" s="13"/>
    </row>
    <row r="3889" spans="1:14" hidden="1">
      <c r="A3889" s="23">
        <v>725</v>
      </c>
      <c r="B3889" s="292"/>
      <c r="C3889" s="375">
        <v>4071</v>
      </c>
      <c r="D3889" s="376" t="s">
        <v>693</v>
      </c>
      <c r="E3889" s="377">
        <f>F3889+G3889+H3889</f>
        <v>0</v>
      </c>
      <c r="F3889" s="1472">
        <v>0</v>
      </c>
      <c r="G3889" s="1472">
        <v>0</v>
      </c>
      <c r="H3889" s="1473">
        <v>0</v>
      </c>
      <c r="I3889" s="1771">
        <v>0</v>
      </c>
      <c r="J3889" s="1472">
        <v>0</v>
      </c>
      <c r="K3889" s="1472">
        <v>0</v>
      </c>
      <c r="L3889" s="377">
        <f>I3889+J3889+K3889</f>
        <v>0</v>
      </c>
      <c r="M3889" s="12" t="str">
        <f t="shared" si="936"/>
        <v/>
      </c>
      <c r="N3889" s="13"/>
    </row>
    <row r="3890" spans="1:14" hidden="1">
      <c r="A3890" s="23">
        <v>730</v>
      </c>
      <c r="B3890" s="582"/>
      <c r="C3890" s="1860" t="s">
        <v>694</v>
      </c>
      <c r="D3890" s="1861"/>
      <c r="E3890" s="1438"/>
      <c r="F3890" s="1438"/>
      <c r="G3890" s="1438"/>
      <c r="H3890" s="1438"/>
      <c r="I3890" s="1438"/>
      <c r="J3890" s="1438"/>
      <c r="K3890" s="1438"/>
      <c r="L3890" s="1439"/>
      <c r="M3890" s="12" t="str">
        <f t="shared" si="936"/>
        <v/>
      </c>
      <c r="N3890" s="13"/>
    </row>
    <row r="3891" spans="1:14" hidden="1">
      <c r="A3891" s="23">
        <v>735</v>
      </c>
      <c r="B3891" s="381">
        <v>98</v>
      </c>
      <c r="C3891" s="1860" t="s">
        <v>694</v>
      </c>
      <c r="D3891" s="1861"/>
      <c r="E3891" s="382">
        <f>F3891+G3891+H3891</f>
        <v>0</v>
      </c>
      <c r="F3891" s="1429"/>
      <c r="G3891" s="1430"/>
      <c r="H3891" s="1431"/>
      <c r="I3891" s="1461">
        <v>0</v>
      </c>
      <c r="J3891" s="1462">
        <v>0</v>
      </c>
      <c r="K3891" s="1463">
        <v>0</v>
      </c>
      <c r="L3891" s="382">
        <f>I3891+J3891+K3891</f>
        <v>0</v>
      </c>
      <c r="M3891" s="12" t="str">
        <f t="shared" si="936"/>
        <v/>
      </c>
      <c r="N3891" s="13"/>
    </row>
    <row r="3892" spans="1:14" hidden="1">
      <c r="A3892" s="23">
        <v>740</v>
      </c>
      <c r="B3892" s="1433"/>
      <c r="C3892" s="1434"/>
      <c r="D3892" s="1435"/>
      <c r="E3892" s="269"/>
      <c r="F3892" s="269"/>
      <c r="G3892" s="269"/>
      <c r="H3892" s="269"/>
      <c r="I3892" s="269"/>
      <c r="J3892" s="269"/>
      <c r="K3892" s="269"/>
      <c r="L3892" s="270"/>
      <c r="M3892" s="12" t="str">
        <f t="shared" si="936"/>
        <v/>
      </c>
      <c r="N3892" s="13"/>
    </row>
    <row r="3893" spans="1:14" hidden="1">
      <c r="A3893" s="23">
        <v>745</v>
      </c>
      <c r="B3893" s="1436"/>
      <c r="C3893" s="111"/>
      <c r="D3893" s="1437"/>
      <c r="E3893" s="218"/>
      <c r="F3893" s="218"/>
      <c r="G3893" s="218"/>
      <c r="H3893" s="218"/>
      <c r="I3893" s="218"/>
      <c r="J3893" s="218"/>
      <c r="K3893" s="218"/>
      <c r="L3893" s="389"/>
      <c r="M3893" s="12" t="str">
        <f t="shared" si="936"/>
        <v/>
      </c>
      <c r="N3893" s="13"/>
    </row>
    <row r="3894" spans="1:14" hidden="1">
      <c r="A3894" s="22">
        <v>750</v>
      </c>
      <c r="B3894" s="1436"/>
      <c r="C3894" s="111"/>
      <c r="D3894" s="1437"/>
      <c r="E3894" s="218"/>
      <c r="F3894" s="218"/>
      <c r="G3894" s="218"/>
      <c r="H3894" s="218"/>
      <c r="I3894" s="218"/>
      <c r="J3894" s="218"/>
      <c r="K3894" s="218"/>
      <c r="L3894" s="389"/>
      <c r="M3894" s="12" t="str">
        <f t="shared" si="936"/>
        <v/>
      </c>
      <c r="N3894" s="13"/>
    </row>
    <row r="3895" spans="1:14" ht="16.5" hidden="1" thickBot="1">
      <c r="A3895" s="23">
        <v>755</v>
      </c>
      <c r="B3895" s="1464"/>
      <c r="C3895" s="393" t="s">
        <v>741</v>
      </c>
      <c r="D3895" s="1432">
        <f>+B3895</f>
        <v>0</v>
      </c>
      <c r="E3895" s="395">
        <f t="shared" ref="E3895:L3895" si="949">SUM(E3780,E3783,E3789,E3797,E3798,E3816,E3820,E3826,E3829,E3830,E3831,E3832,E3833,E3842,E3848,E3849,E3850,E3851,E3858,E3862,E3863,E3864,E3865,E3868,E3869,E3877,E3880,E3881,E3886)+E3891</f>
        <v>0</v>
      </c>
      <c r="F3895" s="396">
        <f t="shared" si="949"/>
        <v>0</v>
      </c>
      <c r="G3895" s="397">
        <f t="shared" si="949"/>
        <v>0</v>
      </c>
      <c r="H3895" s="398">
        <f t="shared" si="949"/>
        <v>0</v>
      </c>
      <c r="I3895" s="396">
        <f t="shared" si="949"/>
        <v>0</v>
      </c>
      <c r="J3895" s="397">
        <f t="shared" si="949"/>
        <v>0</v>
      </c>
      <c r="K3895" s="398">
        <f t="shared" si="949"/>
        <v>0</v>
      </c>
      <c r="L3895" s="395">
        <f t="shared" si="949"/>
        <v>0</v>
      </c>
      <c r="M3895" s="12" t="str">
        <f>(IF($E3895&lt;&gt;0,$M$2,IF($L3895&lt;&gt;0,$M$2,"")))</f>
        <v/>
      </c>
      <c r="N3895" s="73" t="str">
        <f>LEFT(C3777,1)</f>
        <v>5</v>
      </c>
    </row>
    <row r="3896" spans="1:14" hidden="1">
      <c r="A3896" s="23">
        <v>760</v>
      </c>
      <c r="B3896" s="79" t="s">
        <v>120</v>
      </c>
      <c r="C3896" s="1"/>
      <c r="L3896" s="6"/>
      <c r="M3896" s="7" t="str">
        <f>(IF($E3895&lt;&gt;0,$M$2,IF($L3895&lt;&gt;0,$M$2,"")))</f>
        <v/>
      </c>
    </row>
    <row r="3897" spans="1:14" hidden="1">
      <c r="A3897" s="22">
        <v>765</v>
      </c>
      <c r="B3897" s="1367"/>
      <c r="C3897" s="1367"/>
      <c r="D3897" s="1368"/>
      <c r="E3897" s="1367"/>
      <c r="F3897" s="1367"/>
      <c r="G3897" s="1367"/>
      <c r="H3897" s="1367"/>
      <c r="I3897" s="1367"/>
      <c r="J3897" s="1367"/>
      <c r="K3897" s="1367"/>
      <c r="L3897" s="1369"/>
      <c r="M3897" s="7" t="str">
        <f>(IF($E3895&lt;&gt;0,$M$2,IF($L3895&lt;&gt;0,$M$2,"")))</f>
        <v/>
      </c>
    </row>
    <row r="3898" spans="1:14" ht="18.75" hidden="1">
      <c r="A3898" s="22">
        <v>775</v>
      </c>
      <c r="B3898" s="65"/>
      <c r="C3898" s="65"/>
      <c r="D3898" s="65"/>
      <c r="E3898" s="65"/>
      <c r="F3898" s="65"/>
      <c r="G3898" s="65"/>
      <c r="H3898" s="65"/>
      <c r="I3898" s="65"/>
      <c r="J3898" s="65"/>
      <c r="K3898" s="65"/>
      <c r="L3898" s="77"/>
      <c r="M3898" s="74" t="str">
        <f>(IF(E3893&lt;&gt;0,$G$2,IF(L3893&lt;&gt;0,$G$2,"")))</f>
        <v/>
      </c>
      <c r="N3898" s="65"/>
    </row>
    <row r="3899" spans="1:14" hidden="1">
      <c r="A3899" s="23">
        <v>780</v>
      </c>
      <c r="B3899" s="6"/>
      <c r="C3899" s="6"/>
      <c r="D3899" s="521"/>
      <c r="E3899" s="38"/>
      <c r="F3899" s="38"/>
      <c r="G3899" s="38"/>
      <c r="H3899" s="38"/>
      <c r="I3899" s="38"/>
      <c r="J3899" s="38"/>
      <c r="K3899" s="38"/>
      <c r="L3899" s="38"/>
      <c r="M3899" s="7" t="str">
        <f>(IF($E4032&lt;&gt;0,$M$2,IF($L4032&lt;&gt;0,$M$2,"")))</f>
        <v/>
      </c>
    </row>
    <row r="3900" spans="1:14" hidden="1">
      <c r="A3900" s="23">
        <v>785</v>
      </c>
      <c r="B3900" s="6"/>
      <c r="C3900" s="1365"/>
      <c r="D3900" s="1366"/>
      <c r="E3900" s="38"/>
      <c r="F3900" s="38"/>
      <c r="G3900" s="38"/>
      <c r="H3900" s="38"/>
      <c r="I3900" s="38"/>
      <c r="J3900" s="38"/>
      <c r="K3900" s="38"/>
      <c r="L3900" s="38"/>
      <c r="M3900" s="7" t="str">
        <f>(IF($E4032&lt;&gt;0,$M$2,IF($L4032&lt;&gt;0,$M$2,"")))</f>
        <v/>
      </c>
    </row>
    <row r="3901" spans="1:14" hidden="1">
      <c r="A3901" s="23">
        <v>790</v>
      </c>
      <c r="B3901" s="1870" t="str">
        <f>$B$7</f>
        <v>ОТЧЕТНИ ДАННИ ПО ЕБК ЗА ИЗПЪЛНЕНИЕТО НА БЮДЖЕТА</v>
      </c>
      <c r="C3901" s="1871"/>
      <c r="D3901" s="1871"/>
      <c r="E3901" s="242"/>
      <c r="F3901" s="242"/>
      <c r="G3901" s="237"/>
      <c r="H3901" s="237"/>
      <c r="I3901" s="237"/>
      <c r="J3901" s="237"/>
      <c r="K3901" s="237"/>
      <c r="L3901" s="237"/>
      <c r="M3901" s="7" t="str">
        <f>(IF($E4032&lt;&gt;0,$M$2,IF($L4032&lt;&gt;0,$M$2,"")))</f>
        <v/>
      </c>
    </row>
    <row r="3902" spans="1:14" hidden="1">
      <c r="A3902" s="23">
        <v>795</v>
      </c>
      <c r="B3902" s="228"/>
      <c r="C3902" s="391"/>
      <c r="D3902" s="400"/>
      <c r="E3902" s="406" t="s">
        <v>464</v>
      </c>
      <c r="F3902" s="406" t="s">
        <v>835</v>
      </c>
      <c r="G3902" s="237"/>
      <c r="H3902" s="1362" t="s">
        <v>1251</v>
      </c>
      <c r="I3902" s="1363"/>
      <c r="J3902" s="1364"/>
      <c r="K3902" s="237"/>
      <c r="L3902" s="237"/>
      <c r="M3902" s="7" t="str">
        <f>(IF($E4032&lt;&gt;0,$M$2,IF($L4032&lt;&gt;0,$M$2,"")))</f>
        <v/>
      </c>
    </row>
    <row r="3903" spans="1:14" ht="18.75" hidden="1">
      <c r="A3903" s="22">
        <v>805</v>
      </c>
      <c r="B3903" s="1872" t="str">
        <f>$B$9</f>
        <v>ДГ ЩАСТЛИВО ДЕТСТВО</v>
      </c>
      <c r="C3903" s="1873"/>
      <c r="D3903" s="1874"/>
      <c r="E3903" s="115">
        <f>$E$9</f>
        <v>43831</v>
      </c>
      <c r="F3903" s="226" t="str">
        <f>$F$9</f>
        <v>30.06.2020</v>
      </c>
      <c r="G3903" s="237"/>
      <c r="H3903" s="237"/>
      <c r="I3903" s="237"/>
      <c r="J3903" s="237"/>
      <c r="K3903" s="237"/>
      <c r="L3903" s="237"/>
      <c r="M3903" s="7" t="str">
        <f>(IF($E4032&lt;&gt;0,$M$2,IF($L4032&lt;&gt;0,$M$2,"")))</f>
        <v/>
      </c>
    </row>
    <row r="3904" spans="1:14" hidden="1">
      <c r="A3904" s="23">
        <v>810</v>
      </c>
      <c r="B3904" s="227" t="str">
        <f>$B$10</f>
        <v>(наименование на разпоредителя с бюджет)</v>
      </c>
      <c r="C3904" s="228"/>
      <c r="D3904" s="229"/>
      <c r="E3904" s="237"/>
      <c r="F3904" s="237"/>
      <c r="G3904" s="237"/>
      <c r="H3904" s="237"/>
      <c r="I3904" s="237"/>
      <c r="J3904" s="237"/>
      <c r="K3904" s="237"/>
      <c r="L3904" s="237"/>
      <c r="M3904" s="7" t="str">
        <f>(IF($E4032&lt;&gt;0,$M$2,IF($L4032&lt;&gt;0,$M$2,"")))</f>
        <v/>
      </c>
    </row>
    <row r="3905" spans="1:14" hidden="1">
      <c r="A3905" s="23">
        <v>815</v>
      </c>
      <c r="B3905" s="227"/>
      <c r="C3905" s="228"/>
      <c r="D3905" s="229"/>
      <c r="E3905" s="237"/>
      <c r="F3905" s="237"/>
      <c r="G3905" s="237"/>
      <c r="H3905" s="237"/>
      <c r="I3905" s="237"/>
      <c r="J3905" s="237"/>
      <c r="K3905" s="237"/>
      <c r="L3905" s="237"/>
      <c r="M3905" s="7" t="str">
        <f>(IF($E4032&lt;&gt;0,$M$2,IF($L4032&lt;&gt;0,$M$2,"")))</f>
        <v/>
      </c>
    </row>
    <row r="3906" spans="1:14" ht="19.5" hidden="1">
      <c r="A3906" s="28">
        <v>525</v>
      </c>
      <c r="B3906" s="1875" t="str">
        <f>$B$12</f>
        <v>Раковски</v>
      </c>
      <c r="C3906" s="1876"/>
      <c r="D3906" s="1877"/>
      <c r="E3906" s="410" t="s">
        <v>890</v>
      </c>
      <c r="F3906" s="1360" t="str">
        <f>$F$12</f>
        <v>6611</v>
      </c>
      <c r="G3906" s="237"/>
      <c r="H3906" s="237"/>
      <c r="I3906" s="237"/>
      <c r="J3906" s="237"/>
      <c r="K3906" s="237"/>
      <c r="L3906" s="237"/>
      <c r="M3906" s="7" t="str">
        <f>(IF($E4032&lt;&gt;0,$M$2,IF($L4032&lt;&gt;0,$M$2,"")))</f>
        <v/>
      </c>
    </row>
    <row r="3907" spans="1:14" hidden="1">
      <c r="A3907" s="22">
        <v>820</v>
      </c>
      <c r="B3907" s="233" t="str">
        <f>$B$13</f>
        <v>(наименование на първостепенния разпоредител с бюджет)</v>
      </c>
      <c r="C3907" s="228"/>
      <c r="D3907" s="229"/>
      <c r="E3907" s="1361"/>
      <c r="F3907" s="242"/>
      <c r="G3907" s="237"/>
      <c r="H3907" s="237"/>
      <c r="I3907" s="237"/>
      <c r="J3907" s="237"/>
      <c r="K3907" s="237"/>
      <c r="L3907" s="237"/>
      <c r="M3907" s="7" t="str">
        <f>(IF($E4032&lt;&gt;0,$M$2,IF($L4032&lt;&gt;0,$M$2,"")))</f>
        <v/>
      </c>
    </row>
    <row r="3908" spans="1:14" ht="19.5" hidden="1">
      <c r="A3908" s="23">
        <v>821</v>
      </c>
      <c r="B3908" s="236"/>
      <c r="C3908" s="237"/>
      <c r="D3908" s="124" t="s">
        <v>891</v>
      </c>
      <c r="E3908" s="238">
        <f>$E$15</f>
        <v>0</v>
      </c>
      <c r="F3908" s="414" t="str">
        <f>$F$15</f>
        <v>БЮДЖЕТ</v>
      </c>
      <c r="G3908" s="218"/>
      <c r="H3908" s="218"/>
      <c r="I3908" s="218"/>
      <c r="J3908" s="218"/>
      <c r="K3908" s="218"/>
      <c r="L3908" s="218"/>
      <c r="M3908" s="7" t="str">
        <f>(IF($E4032&lt;&gt;0,$M$2,IF($L4032&lt;&gt;0,$M$2,"")))</f>
        <v/>
      </c>
    </row>
    <row r="3909" spans="1:14" hidden="1">
      <c r="A3909" s="23">
        <v>822</v>
      </c>
      <c r="B3909" s="228"/>
      <c r="C3909" s="391"/>
      <c r="D3909" s="400"/>
      <c r="E3909" s="237"/>
      <c r="F3909" s="409"/>
      <c r="G3909" s="409"/>
      <c r="H3909" s="409"/>
      <c r="I3909" s="409"/>
      <c r="J3909" s="409"/>
      <c r="K3909" s="409"/>
      <c r="L3909" s="1377" t="s">
        <v>465</v>
      </c>
      <c r="M3909" s="7" t="str">
        <f>(IF($E4032&lt;&gt;0,$M$2,IF($L4032&lt;&gt;0,$M$2,"")))</f>
        <v/>
      </c>
    </row>
    <row r="3910" spans="1:14" ht="24.95" hidden="1" customHeight="1">
      <c r="A3910" s="23">
        <v>823</v>
      </c>
      <c r="B3910" s="247"/>
      <c r="C3910" s="248"/>
      <c r="D3910" s="249" t="s">
        <v>712</v>
      </c>
      <c r="E3910" s="1878" t="s">
        <v>2108</v>
      </c>
      <c r="F3910" s="1879"/>
      <c r="G3910" s="1879"/>
      <c r="H3910" s="1880"/>
      <c r="I3910" s="1881" t="s">
        <v>2109</v>
      </c>
      <c r="J3910" s="1882"/>
      <c r="K3910" s="1882"/>
      <c r="L3910" s="1883"/>
      <c r="M3910" s="7" t="str">
        <f>(IF($E4032&lt;&gt;0,$M$2,IF($L4032&lt;&gt;0,$M$2,"")))</f>
        <v/>
      </c>
    </row>
    <row r="3911" spans="1:14" ht="54.95" hidden="1" customHeight="1" thickBot="1">
      <c r="A3911" s="23">
        <v>825</v>
      </c>
      <c r="B3911" s="250" t="s">
        <v>62</v>
      </c>
      <c r="C3911" s="251" t="s">
        <v>466</v>
      </c>
      <c r="D3911" s="252" t="s">
        <v>713</v>
      </c>
      <c r="E3911" s="1403" t="str">
        <f>$E$20</f>
        <v>Уточнен план                Общо</v>
      </c>
      <c r="F3911" s="1407" t="str">
        <f>$F$20</f>
        <v>държавни дейности</v>
      </c>
      <c r="G3911" s="1408" t="str">
        <f>$G$20</f>
        <v>местни дейности</v>
      </c>
      <c r="H3911" s="1409" t="str">
        <f>$H$20</f>
        <v>дофинансиране</v>
      </c>
      <c r="I3911" s="253" t="str">
        <f>$I$20</f>
        <v>държавни дейности -ОТЧЕТ</v>
      </c>
      <c r="J3911" s="254" t="str">
        <f>$J$20</f>
        <v>местни дейности - ОТЧЕТ</v>
      </c>
      <c r="K3911" s="255" t="str">
        <f>$K$20</f>
        <v>дофинансиране - ОТЧЕТ</v>
      </c>
      <c r="L3911" s="1735" t="str">
        <f>$L$20</f>
        <v>ОТЧЕТ                                    ОБЩО</v>
      </c>
      <c r="M3911" s="7" t="str">
        <f>(IF($E4032&lt;&gt;0,$M$2,IF($L4032&lt;&gt;0,$M$2,"")))</f>
        <v/>
      </c>
    </row>
    <row r="3912" spans="1:14" ht="18.75" hidden="1">
      <c r="A3912" s="23"/>
      <c r="B3912" s="258"/>
      <c r="C3912" s="259"/>
      <c r="D3912" s="260" t="s">
        <v>743</v>
      </c>
      <c r="E3912" s="1455" t="str">
        <f>$E$21</f>
        <v>(1)</v>
      </c>
      <c r="F3912" s="143" t="str">
        <f>$F$21</f>
        <v>(2)</v>
      </c>
      <c r="G3912" s="144" t="str">
        <f>$G$21</f>
        <v>(3)</v>
      </c>
      <c r="H3912" s="145" t="str">
        <f>$H$21</f>
        <v>(4)</v>
      </c>
      <c r="I3912" s="261" t="str">
        <f>$I$21</f>
        <v>(5)</v>
      </c>
      <c r="J3912" s="262" t="str">
        <f>$J$21</f>
        <v>(6)</v>
      </c>
      <c r="K3912" s="263" t="str">
        <f>$K$21</f>
        <v>(7)</v>
      </c>
      <c r="L3912" s="264" t="str">
        <f>$L$21</f>
        <v>(8)</v>
      </c>
      <c r="M3912" s="7" t="str">
        <f>(IF($E4032&lt;&gt;0,$M$2,IF($L4032&lt;&gt;0,$M$2,"")))</f>
        <v/>
      </c>
    </row>
    <row r="3913" spans="1:14" hidden="1">
      <c r="A3913" s="23"/>
      <c r="B3913" s="1451"/>
      <c r="C3913" s="1598" t="e">
        <f>VLOOKUP(D3913,OP_LIST2,2,FALSE)</f>
        <v>#N/A</v>
      </c>
      <c r="D3913" s="1458"/>
      <c r="E3913" s="389"/>
      <c r="F3913" s="1441"/>
      <c r="G3913" s="1442"/>
      <c r="H3913" s="1443"/>
      <c r="I3913" s="1441"/>
      <c r="J3913" s="1442"/>
      <c r="K3913" s="1443"/>
      <c r="L3913" s="1440"/>
      <c r="M3913" s="7" t="str">
        <f>(IF($E4032&lt;&gt;0,$M$2,IF($L4032&lt;&gt;0,$M$2,"")))</f>
        <v/>
      </c>
    </row>
    <row r="3914" spans="1:14" hidden="1">
      <c r="A3914" s="23"/>
      <c r="B3914" s="1454"/>
      <c r="C3914" s="1459">
        <f>VLOOKUP(D3915,EBK_DEIN2,2,FALSE)</f>
        <v>6603</v>
      </c>
      <c r="D3914" s="1458" t="s">
        <v>792</v>
      </c>
      <c r="E3914" s="389"/>
      <c r="F3914" s="1444"/>
      <c r="G3914" s="1445"/>
      <c r="H3914" s="1446"/>
      <c r="I3914" s="1444"/>
      <c r="J3914" s="1445"/>
      <c r="K3914" s="1446"/>
      <c r="L3914" s="1440"/>
      <c r="M3914" s="7" t="str">
        <f>(IF($E4032&lt;&gt;0,$M$2,IF($L4032&lt;&gt;0,$M$2,"")))</f>
        <v/>
      </c>
    </row>
    <row r="3915" spans="1:14" hidden="1">
      <c r="A3915" s="23"/>
      <c r="B3915" s="1450"/>
      <c r="C3915" s="1587">
        <f>+C3914</f>
        <v>6603</v>
      </c>
      <c r="D3915" s="1452" t="s">
        <v>584</v>
      </c>
      <c r="E3915" s="389"/>
      <c r="F3915" s="1444"/>
      <c r="G3915" s="1445"/>
      <c r="H3915" s="1446"/>
      <c r="I3915" s="1444"/>
      <c r="J3915" s="1445"/>
      <c r="K3915" s="1446"/>
      <c r="L3915" s="1440"/>
      <c r="M3915" s="7" t="str">
        <f>(IF($E4032&lt;&gt;0,$M$2,IF($L4032&lt;&gt;0,$M$2,"")))</f>
        <v/>
      </c>
    </row>
    <row r="3916" spans="1:14" hidden="1">
      <c r="A3916" s="23"/>
      <c r="B3916" s="1456"/>
      <c r="C3916" s="1453"/>
      <c r="D3916" s="1457" t="s">
        <v>714</v>
      </c>
      <c r="E3916" s="389"/>
      <c r="F3916" s="1447"/>
      <c r="G3916" s="1448"/>
      <c r="H3916" s="1449"/>
      <c r="I3916" s="1447"/>
      <c r="J3916" s="1448"/>
      <c r="K3916" s="1449"/>
      <c r="L3916" s="1440"/>
      <c r="M3916" s="7" t="str">
        <f>(IF($E4032&lt;&gt;0,$M$2,IF($L4032&lt;&gt;0,$M$2,"")))</f>
        <v/>
      </c>
    </row>
    <row r="3917" spans="1:14" hidden="1">
      <c r="A3917" s="23"/>
      <c r="B3917" s="272">
        <v>100</v>
      </c>
      <c r="C3917" s="1884" t="s">
        <v>744</v>
      </c>
      <c r="D3917" s="1885"/>
      <c r="E3917" s="273">
        <f t="shared" ref="E3917:L3917" si="950">SUM(E3918:E3919)</f>
        <v>0</v>
      </c>
      <c r="F3917" s="274">
        <f t="shared" si="950"/>
        <v>0</v>
      </c>
      <c r="G3917" s="275">
        <f t="shared" si="950"/>
        <v>0</v>
      </c>
      <c r="H3917" s="276">
        <f>SUM(H3918:H3919)</f>
        <v>0</v>
      </c>
      <c r="I3917" s="274">
        <f t="shared" si="950"/>
        <v>0</v>
      </c>
      <c r="J3917" s="275">
        <f t="shared" si="950"/>
        <v>0</v>
      </c>
      <c r="K3917" s="276">
        <f t="shared" si="950"/>
        <v>0</v>
      </c>
      <c r="L3917" s="273">
        <f t="shared" si="950"/>
        <v>0</v>
      </c>
      <c r="M3917" s="12" t="str">
        <f>(IF($E3917&lt;&gt;0,$M$2,IF($L3917&lt;&gt;0,$M$2,"")))</f>
        <v/>
      </c>
      <c r="N3917" s="13"/>
    </row>
    <row r="3918" spans="1:14" hidden="1">
      <c r="A3918" s="23"/>
      <c r="B3918" s="278"/>
      <c r="C3918" s="279">
        <v>101</v>
      </c>
      <c r="D3918" s="280" t="s">
        <v>745</v>
      </c>
      <c r="E3918" s="281">
        <f>F3918+G3918+H3918</f>
        <v>0</v>
      </c>
      <c r="F3918" s="152"/>
      <c r="G3918" s="153"/>
      <c r="H3918" s="1418"/>
      <c r="I3918" s="152"/>
      <c r="J3918" s="153"/>
      <c r="K3918" s="1418"/>
      <c r="L3918" s="281">
        <f>I3918+J3918+K3918</f>
        <v>0</v>
      </c>
      <c r="M3918" s="12" t="str">
        <f t="shared" ref="M3918:M3984" si="951">(IF($E3918&lt;&gt;0,$M$2,IF($L3918&lt;&gt;0,$M$2,"")))</f>
        <v/>
      </c>
      <c r="N3918" s="13"/>
    </row>
    <row r="3919" spans="1:14" hidden="1">
      <c r="A3919" s="10"/>
      <c r="B3919" s="278"/>
      <c r="C3919" s="285">
        <v>102</v>
      </c>
      <c r="D3919" s="286" t="s">
        <v>746</v>
      </c>
      <c r="E3919" s="287">
        <f>F3919+G3919+H3919</f>
        <v>0</v>
      </c>
      <c r="F3919" s="173"/>
      <c r="G3919" s="174"/>
      <c r="H3919" s="1421"/>
      <c r="I3919" s="173"/>
      <c r="J3919" s="174"/>
      <c r="K3919" s="1421"/>
      <c r="L3919" s="287">
        <f>I3919+J3919+K3919</f>
        <v>0</v>
      </c>
      <c r="M3919" s="12" t="str">
        <f t="shared" si="951"/>
        <v/>
      </c>
      <c r="N3919" s="13"/>
    </row>
    <row r="3920" spans="1:14" hidden="1">
      <c r="A3920" s="10"/>
      <c r="B3920" s="272">
        <v>200</v>
      </c>
      <c r="C3920" s="1864" t="s">
        <v>747</v>
      </c>
      <c r="D3920" s="1865"/>
      <c r="E3920" s="273">
        <f t="shared" ref="E3920:L3920" si="952">SUM(E3921:E3925)</f>
        <v>0</v>
      </c>
      <c r="F3920" s="274">
        <f t="shared" si="952"/>
        <v>0</v>
      </c>
      <c r="G3920" s="275">
        <f t="shared" si="952"/>
        <v>0</v>
      </c>
      <c r="H3920" s="276">
        <f>SUM(H3921:H3925)</f>
        <v>0</v>
      </c>
      <c r="I3920" s="274">
        <f t="shared" si="952"/>
        <v>0</v>
      </c>
      <c r="J3920" s="275">
        <f t="shared" si="952"/>
        <v>0</v>
      </c>
      <c r="K3920" s="276">
        <f t="shared" si="952"/>
        <v>0</v>
      </c>
      <c r="L3920" s="273">
        <f t="shared" si="952"/>
        <v>0</v>
      </c>
      <c r="M3920" s="12" t="str">
        <f t="shared" si="951"/>
        <v/>
      </c>
      <c r="N3920" s="13"/>
    </row>
    <row r="3921" spans="1:14" hidden="1">
      <c r="A3921" s="10"/>
      <c r="B3921" s="291"/>
      <c r="C3921" s="279">
        <v>201</v>
      </c>
      <c r="D3921" s="280" t="s">
        <v>748</v>
      </c>
      <c r="E3921" s="281">
        <f>F3921+G3921+H3921</f>
        <v>0</v>
      </c>
      <c r="F3921" s="152"/>
      <c r="G3921" s="153"/>
      <c r="H3921" s="1418"/>
      <c r="I3921" s="152"/>
      <c r="J3921" s="153"/>
      <c r="K3921" s="1418"/>
      <c r="L3921" s="281">
        <f>I3921+J3921+K3921</f>
        <v>0</v>
      </c>
      <c r="M3921" s="12" t="str">
        <f t="shared" si="951"/>
        <v/>
      </c>
      <c r="N3921" s="13"/>
    </row>
    <row r="3922" spans="1:14" hidden="1">
      <c r="A3922" s="10"/>
      <c r="B3922" s="292"/>
      <c r="C3922" s="293">
        <v>202</v>
      </c>
      <c r="D3922" s="294" t="s">
        <v>749</v>
      </c>
      <c r="E3922" s="295">
        <f>F3922+G3922+H3922</f>
        <v>0</v>
      </c>
      <c r="F3922" s="158"/>
      <c r="G3922" s="159"/>
      <c r="H3922" s="1420"/>
      <c r="I3922" s="158"/>
      <c r="J3922" s="159"/>
      <c r="K3922" s="1420"/>
      <c r="L3922" s="295">
        <f>I3922+J3922+K3922</f>
        <v>0</v>
      </c>
      <c r="M3922" s="12" t="str">
        <f t="shared" si="951"/>
        <v/>
      </c>
      <c r="N3922" s="13"/>
    </row>
    <row r="3923" spans="1:14" ht="31.5" hidden="1">
      <c r="A3923" s="10"/>
      <c r="B3923" s="299"/>
      <c r="C3923" s="293">
        <v>205</v>
      </c>
      <c r="D3923" s="294" t="s">
        <v>595</v>
      </c>
      <c r="E3923" s="295">
        <f>F3923+G3923+H3923</f>
        <v>0</v>
      </c>
      <c r="F3923" s="158"/>
      <c r="G3923" s="159"/>
      <c r="H3923" s="1420"/>
      <c r="I3923" s="158"/>
      <c r="J3923" s="159"/>
      <c r="K3923" s="1420"/>
      <c r="L3923" s="295">
        <f>I3923+J3923+K3923</f>
        <v>0</v>
      </c>
      <c r="M3923" s="12" t="str">
        <f t="shared" si="951"/>
        <v/>
      </c>
      <c r="N3923" s="13"/>
    </row>
    <row r="3924" spans="1:14" hidden="1">
      <c r="A3924" s="10"/>
      <c r="B3924" s="299"/>
      <c r="C3924" s="293">
        <v>208</v>
      </c>
      <c r="D3924" s="300" t="s">
        <v>596</v>
      </c>
      <c r="E3924" s="295">
        <f>F3924+G3924+H3924</f>
        <v>0</v>
      </c>
      <c r="F3924" s="158"/>
      <c r="G3924" s="159"/>
      <c r="H3924" s="1420"/>
      <c r="I3924" s="158"/>
      <c r="J3924" s="159"/>
      <c r="K3924" s="1420"/>
      <c r="L3924" s="295">
        <f>I3924+J3924+K3924</f>
        <v>0</v>
      </c>
      <c r="M3924" s="12" t="str">
        <f t="shared" si="951"/>
        <v/>
      </c>
      <c r="N3924" s="13"/>
    </row>
    <row r="3925" spans="1:14" hidden="1">
      <c r="A3925" s="10"/>
      <c r="B3925" s="291"/>
      <c r="C3925" s="285">
        <v>209</v>
      </c>
      <c r="D3925" s="301" t="s">
        <v>597</v>
      </c>
      <c r="E3925" s="287">
        <f>F3925+G3925+H3925</f>
        <v>0</v>
      </c>
      <c r="F3925" s="173"/>
      <c r="G3925" s="174"/>
      <c r="H3925" s="1421"/>
      <c r="I3925" s="173"/>
      <c r="J3925" s="174"/>
      <c r="K3925" s="1421"/>
      <c r="L3925" s="287">
        <f>I3925+J3925+K3925</f>
        <v>0</v>
      </c>
      <c r="M3925" s="12" t="str">
        <f t="shared" si="951"/>
        <v/>
      </c>
      <c r="N3925" s="13"/>
    </row>
    <row r="3926" spans="1:14" hidden="1">
      <c r="A3926" s="10"/>
      <c r="B3926" s="272">
        <v>500</v>
      </c>
      <c r="C3926" s="1866" t="s">
        <v>193</v>
      </c>
      <c r="D3926" s="1867"/>
      <c r="E3926" s="273">
        <f t="shared" ref="E3926:L3926" si="953">SUM(E3927:E3933)</f>
        <v>0</v>
      </c>
      <c r="F3926" s="274">
        <f t="shared" si="953"/>
        <v>0</v>
      </c>
      <c r="G3926" s="275">
        <f t="shared" si="953"/>
        <v>0</v>
      </c>
      <c r="H3926" s="276">
        <f>SUM(H3927:H3933)</f>
        <v>0</v>
      </c>
      <c r="I3926" s="274">
        <f t="shared" si="953"/>
        <v>0</v>
      </c>
      <c r="J3926" s="275">
        <f t="shared" si="953"/>
        <v>0</v>
      </c>
      <c r="K3926" s="276">
        <f t="shared" si="953"/>
        <v>0</v>
      </c>
      <c r="L3926" s="273">
        <f t="shared" si="953"/>
        <v>0</v>
      </c>
      <c r="M3926" s="12" t="str">
        <f t="shared" si="951"/>
        <v/>
      </c>
      <c r="N3926" s="13"/>
    </row>
    <row r="3927" spans="1:14" ht="18" hidden="1" customHeight="1">
      <c r="A3927" s="10"/>
      <c r="B3927" s="291"/>
      <c r="C3927" s="302">
        <v>551</v>
      </c>
      <c r="D3927" s="303" t="s">
        <v>194</v>
      </c>
      <c r="E3927" s="281">
        <f t="shared" ref="E3927:E3934" si="954">F3927+G3927+H3927</f>
        <v>0</v>
      </c>
      <c r="F3927" s="152"/>
      <c r="G3927" s="153"/>
      <c r="H3927" s="1418"/>
      <c r="I3927" s="152"/>
      <c r="J3927" s="153"/>
      <c r="K3927" s="1418"/>
      <c r="L3927" s="281">
        <f t="shared" ref="L3927:L3934" si="955">I3927+J3927+K3927</f>
        <v>0</v>
      </c>
      <c r="M3927" s="12" t="str">
        <f t="shared" si="951"/>
        <v/>
      </c>
      <c r="N3927" s="13"/>
    </row>
    <row r="3928" spans="1:14" hidden="1">
      <c r="A3928" s="10"/>
      <c r="B3928" s="291"/>
      <c r="C3928" s="304">
        <v>552</v>
      </c>
      <c r="D3928" s="305" t="s">
        <v>909</v>
      </c>
      <c r="E3928" s="295">
        <f t="shared" si="954"/>
        <v>0</v>
      </c>
      <c r="F3928" s="158"/>
      <c r="G3928" s="159"/>
      <c r="H3928" s="1420"/>
      <c r="I3928" s="158"/>
      <c r="J3928" s="159"/>
      <c r="K3928" s="1420"/>
      <c r="L3928" s="295">
        <f t="shared" si="955"/>
        <v>0</v>
      </c>
      <c r="M3928" s="12" t="str">
        <f t="shared" si="951"/>
        <v/>
      </c>
      <c r="N3928" s="13"/>
    </row>
    <row r="3929" spans="1:14" hidden="1">
      <c r="A3929" s="10"/>
      <c r="B3929" s="306"/>
      <c r="C3929" s="304">
        <v>558</v>
      </c>
      <c r="D3929" s="307" t="s">
        <v>871</v>
      </c>
      <c r="E3929" s="295">
        <f>F3929+G3929+H3929</f>
        <v>0</v>
      </c>
      <c r="F3929" s="488">
        <v>0</v>
      </c>
      <c r="G3929" s="489">
        <v>0</v>
      </c>
      <c r="H3929" s="160">
        <v>0</v>
      </c>
      <c r="I3929" s="488">
        <v>0</v>
      </c>
      <c r="J3929" s="489">
        <v>0</v>
      </c>
      <c r="K3929" s="160">
        <v>0</v>
      </c>
      <c r="L3929" s="295">
        <f>I3929+J3929+K3929</f>
        <v>0</v>
      </c>
      <c r="M3929" s="12" t="str">
        <f t="shared" si="951"/>
        <v/>
      </c>
      <c r="N3929" s="13"/>
    </row>
    <row r="3930" spans="1:14" hidden="1">
      <c r="A3930" s="10"/>
      <c r="B3930" s="306"/>
      <c r="C3930" s="304">
        <v>560</v>
      </c>
      <c r="D3930" s="307" t="s">
        <v>195</v>
      </c>
      <c r="E3930" s="295">
        <f t="shared" si="954"/>
        <v>0</v>
      </c>
      <c r="F3930" s="158"/>
      <c r="G3930" s="159"/>
      <c r="H3930" s="1420"/>
      <c r="I3930" s="158"/>
      <c r="J3930" s="159"/>
      <c r="K3930" s="1420"/>
      <c r="L3930" s="295">
        <f t="shared" si="955"/>
        <v>0</v>
      </c>
      <c r="M3930" s="12" t="str">
        <f t="shared" si="951"/>
        <v/>
      </c>
      <c r="N3930" s="13"/>
    </row>
    <row r="3931" spans="1:14" hidden="1">
      <c r="A3931" s="10"/>
      <c r="B3931" s="306"/>
      <c r="C3931" s="304">
        <v>580</v>
      </c>
      <c r="D3931" s="305" t="s">
        <v>196</v>
      </c>
      <c r="E3931" s="295">
        <f t="shared" si="954"/>
        <v>0</v>
      </c>
      <c r="F3931" s="158"/>
      <c r="G3931" s="159"/>
      <c r="H3931" s="1420"/>
      <c r="I3931" s="158"/>
      <c r="J3931" s="159"/>
      <c r="K3931" s="1420"/>
      <c r="L3931" s="295">
        <f t="shared" si="955"/>
        <v>0</v>
      </c>
      <c r="M3931" s="12" t="str">
        <f t="shared" si="951"/>
        <v/>
      </c>
      <c r="N3931" s="13"/>
    </row>
    <row r="3932" spans="1:14" hidden="1">
      <c r="A3932" s="10"/>
      <c r="B3932" s="291"/>
      <c r="C3932" s="304">
        <v>588</v>
      </c>
      <c r="D3932" s="305" t="s">
        <v>873</v>
      </c>
      <c r="E3932" s="295">
        <f>F3932+G3932+H3932</f>
        <v>0</v>
      </c>
      <c r="F3932" s="488">
        <v>0</v>
      </c>
      <c r="G3932" s="489">
        <v>0</v>
      </c>
      <c r="H3932" s="160">
        <v>0</v>
      </c>
      <c r="I3932" s="488">
        <v>0</v>
      </c>
      <c r="J3932" s="489">
        <v>0</v>
      </c>
      <c r="K3932" s="160">
        <v>0</v>
      </c>
      <c r="L3932" s="295">
        <f>I3932+J3932+K3932</f>
        <v>0</v>
      </c>
      <c r="M3932" s="12" t="str">
        <f t="shared" si="951"/>
        <v/>
      </c>
      <c r="N3932" s="13"/>
    </row>
    <row r="3933" spans="1:14" ht="31.5" hidden="1">
      <c r="A3933" s="10"/>
      <c r="B3933" s="291"/>
      <c r="C3933" s="308">
        <v>590</v>
      </c>
      <c r="D3933" s="309" t="s">
        <v>197</v>
      </c>
      <c r="E3933" s="287">
        <f t="shared" si="954"/>
        <v>0</v>
      </c>
      <c r="F3933" s="173"/>
      <c r="G3933" s="174"/>
      <c r="H3933" s="1421"/>
      <c r="I3933" s="173"/>
      <c r="J3933" s="174"/>
      <c r="K3933" s="1421"/>
      <c r="L3933" s="287">
        <f t="shared" si="955"/>
        <v>0</v>
      </c>
      <c r="M3933" s="12" t="str">
        <f t="shared" si="951"/>
        <v/>
      </c>
      <c r="N3933" s="13"/>
    </row>
    <row r="3934" spans="1:14" hidden="1">
      <c r="A3934" s="22">
        <v>5</v>
      </c>
      <c r="B3934" s="272">
        <v>800</v>
      </c>
      <c r="C3934" s="1868" t="s">
        <v>198</v>
      </c>
      <c r="D3934" s="1869"/>
      <c r="E3934" s="310">
        <f t="shared" si="954"/>
        <v>0</v>
      </c>
      <c r="F3934" s="1422"/>
      <c r="G3934" s="1423"/>
      <c r="H3934" s="1424"/>
      <c r="I3934" s="1422"/>
      <c r="J3934" s="1423"/>
      <c r="K3934" s="1424"/>
      <c r="L3934" s="310">
        <f t="shared" si="955"/>
        <v>0</v>
      </c>
      <c r="M3934" s="12" t="str">
        <f t="shared" si="951"/>
        <v/>
      </c>
      <c r="N3934" s="13"/>
    </row>
    <row r="3935" spans="1:14" hidden="1">
      <c r="A3935" s="23">
        <v>10</v>
      </c>
      <c r="B3935" s="272">
        <v>1000</v>
      </c>
      <c r="C3935" s="1864" t="s">
        <v>199</v>
      </c>
      <c r="D3935" s="1865"/>
      <c r="E3935" s="310">
        <f t="shared" ref="E3935:L3935" si="956">SUM(E3936:E3952)</f>
        <v>0</v>
      </c>
      <c r="F3935" s="274">
        <f t="shared" si="956"/>
        <v>0</v>
      </c>
      <c r="G3935" s="275">
        <f t="shared" si="956"/>
        <v>0</v>
      </c>
      <c r="H3935" s="276">
        <f>SUM(H3936:H3952)</f>
        <v>0</v>
      </c>
      <c r="I3935" s="274">
        <f t="shared" si="956"/>
        <v>0</v>
      </c>
      <c r="J3935" s="275">
        <f t="shared" si="956"/>
        <v>0</v>
      </c>
      <c r="K3935" s="276">
        <f t="shared" si="956"/>
        <v>0</v>
      </c>
      <c r="L3935" s="310">
        <f t="shared" si="956"/>
        <v>0</v>
      </c>
      <c r="M3935" s="12" t="str">
        <f t="shared" si="951"/>
        <v/>
      </c>
      <c r="N3935" s="13"/>
    </row>
    <row r="3936" spans="1:14" hidden="1">
      <c r="A3936" s="23">
        <v>15</v>
      </c>
      <c r="B3936" s="292"/>
      <c r="C3936" s="279">
        <v>1011</v>
      </c>
      <c r="D3936" s="311" t="s">
        <v>200</v>
      </c>
      <c r="E3936" s="281">
        <f t="shared" ref="E3936:E3952" si="957">F3936+G3936+H3936</f>
        <v>0</v>
      </c>
      <c r="F3936" s="152"/>
      <c r="G3936" s="153"/>
      <c r="H3936" s="1418"/>
      <c r="I3936" s="152"/>
      <c r="J3936" s="153"/>
      <c r="K3936" s="1418"/>
      <c r="L3936" s="281">
        <f t="shared" ref="L3936:L3952" si="958">I3936+J3936+K3936</f>
        <v>0</v>
      </c>
      <c r="M3936" s="12" t="str">
        <f t="shared" si="951"/>
        <v/>
      </c>
      <c r="N3936" s="13"/>
    </row>
    <row r="3937" spans="1:14" hidden="1">
      <c r="A3937" s="22">
        <v>35</v>
      </c>
      <c r="B3937" s="292"/>
      <c r="C3937" s="293">
        <v>1012</v>
      </c>
      <c r="D3937" s="294" t="s">
        <v>201</v>
      </c>
      <c r="E3937" s="295">
        <f t="shared" si="957"/>
        <v>0</v>
      </c>
      <c r="F3937" s="158"/>
      <c r="G3937" s="159"/>
      <c r="H3937" s="1420"/>
      <c r="I3937" s="158"/>
      <c r="J3937" s="159"/>
      <c r="K3937" s="1420"/>
      <c r="L3937" s="295">
        <f t="shared" si="958"/>
        <v>0</v>
      </c>
      <c r="M3937" s="12" t="str">
        <f t="shared" si="951"/>
        <v/>
      </c>
      <c r="N3937" s="13"/>
    </row>
    <row r="3938" spans="1:14" hidden="1">
      <c r="A3938" s="23">
        <v>40</v>
      </c>
      <c r="B3938" s="292"/>
      <c r="C3938" s="293">
        <v>1013</v>
      </c>
      <c r="D3938" s="294" t="s">
        <v>202</v>
      </c>
      <c r="E3938" s="295">
        <f t="shared" si="957"/>
        <v>0</v>
      </c>
      <c r="F3938" s="158"/>
      <c r="G3938" s="159"/>
      <c r="H3938" s="1420"/>
      <c r="I3938" s="158"/>
      <c r="J3938" s="159"/>
      <c r="K3938" s="1420"/>
      <c r="L3938" s="295">
        <f t="shared" si="958"/>
        <v>0</v>
      </c>
      <c r="M3938" s="12" t="str">
        <f t="shared" si="951"/>
        <v/>
      </c>
      <c r="N3938" s="13"/>
    </row>
    <row r="3939" spans="1:14" hidden="1">
      <c r="A3939" s="23">
        <v>45</v>
      </c>
      <c r="B3939" s="292"/>
      <c r="C3939" s="293">
        <v>1014</v>
      </c>
      <c r="D3939" s="294" t="s">
        <v>203</v>
      </c>
      <c r="E3939" s="295">
        <f t="shared" si="957"/>
        <v>0</v>
      </c>
      <c r="F3939" s="158"/>
      <c r="G3939" s="159"/>
      <c r="H3939" s="1420"/>
      <c r="I3939" s="158"/>
      <c r="J3939" s="159"/>
      <c r="K3939" s="1420"/>
      <c r="L3939" s="295">
        <f t="shared" si="958"/>
        <v>0</v>
      </c>
      <c r="M3939" s="12" t="str">
        <f t="shared" si="951"/>
        <v/>
      </c>
      <c r="N3939" s="13"/>
    </row>
    <row r="3940" spans="1:14" hidden="1">
      <c r="A3940" s="23">
        <v>50</v>
      </c>
      <c r="B3940" s="292"/>
      <c r="C3940" s="293">
        <v>1015</v>
      </c>
      <c r="D3940" s="294" t="s">
        <v>204</v>
      </c>
      <c r="E3940" s="295">
        <f t="shared" si="957"/>
        <v>0</v>
      </c>
      <c r="F3940" s="158"/>
      <c r="G3940" s="159"/>
      <c r="H3940" s="1420"/>
      <c r="I3940" s="158"/>
      <c r="J3940" s="159"/>
      <c r="K3940" s="1420"/>
      <c r="L3940" s="295">
        <f t="shared" si="958"/>
        <v>0</v>
      </c>
      <c r="M3940" s="12" t="str">
        <f t="shared" si="951"/>
        <v/>
      </c>
      <c r="N3940" s="13"/>
    </row>
    <row r="3941" spans="1:14" hidden="1">
      <c r="A3941" s="23">
        <v>55</v>
      </c>
      <c r="B3941" s="292"/>
      <c r="C3941" s="312">
        <v>1016</v>
      </c>
      <c r="D3941" s="313" t="s">
        <v>205</v>
      </c>
      <c r="E3941" s="314">
        <f t="shared" si="957"/>
        <v>0</v>
      </c>
      <c r="F3941" s="164"/>
      <c r="G3941" s="165"/>
      <c r="H3941" s="1419"/>
      <c r="I3941" s="164"/>
      <c r="J3941" s="165"/>
      <c r="K3941" s="1419"/>
      <c r="L3941" s="314">
        <f t="shared" si="958"/>
        <v>0</v>
      </c>
      <c r="M3941" s="12" t="str">
        <f t="shared" si="951"/>
        <v/>
      </c>
      <c r="N3941" s="13"/>
    </row>
    <row r="3942" spans="1:14" hidden="1">
      <c r="A3942" s="23">
        <v>60</v>
      </c>
      <c r="B3942" s="278"/>
      <c r="C3942" s="318">
        <v>1020</v>
      </c>
      <c r="D3942" s="319" t="s">
        <v>206</v>
      </c>
      <c r="E3942" s="320">
        <f t="shared" si="957"/>
        <v>0</v>
      </c>
      <c r="F3942" s="454"/>
      <c r="G3942" s="455"/>
      <c r="H3942" s="1428"/>
      <c r="I3942" s="454"/>
      <c r="J3942" s="455"/>
      <c r="K3942" s="1428"/>
      <c r="L3942" s="320">
        <f t="shared" si="958"/>
        <v>0</v>
      </c>
      <c r="M3942" s="12" t="str">
        <f t="shared" si="951"/>
        <v/>
      </c>
      <c r="N3942" s="13"/>
    </row>
    <row r="3943" spans="1:14" hidden="1">
      <c r="A3943" s="22">
        <v>65</v>
      </c>
      <c r="B3943" s="292"/>
      <c r="C3943" s="324">
        <v>1030</v>
      </c>
      <c r="D3943" s="325" t="s">
        <v>207</v>
      </c>
      <c r="E3943" s="326">
        <f t="shared" si="957"/>
        <v>0</v>
      </c>
      <c r="F3943" s="449"/>
      <c r="G3943" s="450"/>
      <c r="H3943" s="1425"/>
      <c r="I3943" s="449"/>
      <c r="J3943" s="450"/>
      <c r="K3943" s="1425"/>
      <c r="L3943" s="326">
        <f t="shared" si="958"/>
        <v>0</v>
      </c>
      <c r="M3943" s="12" t="str">
        <f t="shared" si="951"/>
        <v/>
      </c>
      <c r="N3943" s="13"/>
    </row>
    <row r="3944" spans="1:14" hidden="1">
      <c r="A3944" s="23">
        <v>70</v>
      </c>
      <c r="B3944" s="292"/>
      <c r="C3944" s="318">
        <v>1051</v>
      </c>
      <c r="D3944" s="331" t="s">
        <v>208</v>
      </c>
      <c r="E3944" s="320">
        <f t="shared" si="957"/>
        <v>0</v>
      </c>
      <c r="F3944" s="454"/>
      <c r="G3944" s="455"/>
      <c r="H3944" s="1428"/>
      <c r="I3944" s="454"/>
      <c r="J3944" s="455"/>
      <c r="K3944" s="1428"/>
      <c r="L3944" s="320">
        <f t="shared" si="958"/>
        <v>0</v>
      </c>
      <c r="M3944" s="12" t="str">
        <f t="shared" si="951"/>
        <v/>
      </c>
      <c r="N3944" s="13"/>
    </row>
    <row r="3945" spans="1:14" hidden="1">
      <c r="A3945" s="23">
        <v>75</v>
      </c>
      <c r="B3945" s="292"/>
      <c r="C3945" s="293">
        <v>1052</v>
      </c>
      <c r="D3945" s="294" t="s">
        <v>209</v>
      </c>
      <c r="E3945" s="295">
        <f t="shared" si="957"/>
        <v>0</v>
      </c>
      <c r="F3945" s="158"/>
      <c r="G3945" s="159"/>
      <c r="H3945" s="1420"/>
      <c r="I3945" s="158"/>
      <c r="J3945" s="159"/>
      <c r="K3945" s="1420"/>
      <c r="L3945" s="295">
        <f t="shared" si="958"/>
        <v>0</v>
      </c>
      <c r="M3945" s="12" t="str">
        <f t="shared" si="951"/>
        <v/>
      </c>
      <c r="N3945" s="13"/>
    </row>
    <row r="3946" spans="1:14" hidden="1">
      <c r="A3946" s="23">
        <v>80</v>
      </c>
      <c r="B3946" s="292"/>
      <c r="C3946" s="324">
        <v>1053</v>
      </c>
      <c r="D3946" s="325" t="s">
        <v>874</v>
      </c>
      <c r="E3946" s="326">
        <f t="shared" si="957"/>
        <v>0</v>
      </c>
      <c r="F3946" s="449"/>
      <c r="G3946" s="450"/>
      <c r="H3946" s="1425"/>
      <c r="I3946" s="449"/>
      <c r="J3946" s="450"/>
      <c r="K3946" s="1425"/>
      <c r="L3946" s="326">
        <f t="shared" si="958"/>
        <v>0</v>
      </c>
      <c r="M3946" s="12" t="str">
        <f t="shared" si="951"/>
        <v/>
      </c>
      <c r="N3946" s="13"/>
    </row>
    <row r="3947" spans="1:14" hidden="1">
      <c r="A3947" s="23">
        <v>80</v>
      </c>
      <c r="B3947" s="292"/>
      <c r="C3947" s="318">
        <v>1062</v>
      </c>
      <c r="D3947" s="319" t="s">
        <v>210</v>
      </c>
      <c r="E3947" s="320">
        <f t="shared" si="957"/>
        <v>0</v>
      </c>
      <c r="F3947" s="454"/>
      <c r="G3947" s="455"/>
      <c r="H3947" s="1428"/>
      <c r="I3947" s="454"/>
      <c r="J3947" s="455"/>
      <c r="K3947" s="1428"/>
      <c r="L3947" s="320">
        <f t="shared" si="958"/>
        <v>0</v>
      </c>
      <c r="M3947" s="12" t="str">
        <f t="shared" si="951"/>
        <v/>
      </c>
      <c r="N3947" s="13"/>
    </row>
    <row r="3948" spans="1:14" hidden="1">
      <c r="A3948" s="23">
        <v>85</v>
      </c>
      <c r="B3948" s="292"/>
      <c r="C3948" s="324">
        <v>1063</v>
      </c>
      <c r="D3948" s="332" t="s">
        <v>801</v>
      </c>
      <c r="E3948" s="326">
        <f t="shared" si="957"/>
        <v>0</v>
      </c>
      <c r="F3948" s="449"/>
      <c r="G3948" s="450"/>
      <c r="H3948" s="1425"/>
      <c r="I3948" s="449"/>
      <c r="J3948" s="450"/>
      <c r="K3948" s="1425"/>
      <c r="L3948" s="326">
        <f t="shared" si="958"/>
        <v>0</v>
      </c>
      <c r="M3948" s="12" t="str">
        <f t="shared" si="951"/>
        <v/>
      </c>
      <c r="N3948" s="13"/>
    </row>
    <row r="3949" spans="1:14" hidden="1">
      <c r="A3949" s="23">
        <v>90</v>
      </c>
      <c r="B3949" s="292"/>
      <c r="C3949" s="333">
        <v>1069</v>
      </c>
      <c r="D3949" s="334" t="s">
        <v>211</v>
      </c>
      <c r="E3949" s="335">
        <f t="shared" si="957"/>
        <v>0</v>
      </c>
      <c r="F3949" s="600"/>
      <c r="G3949" s="601"/>
      <c r="H3949" s="1427"/>
      <c r="I3949" s="600"/>
      <c r="J3949" s="601"/>
      <c r="K3949" s="1427"/>
      <c r="L3949" s="335">
        <f t="shared" si="958"/>
        <v>0</v>
      </c>
      <c r="M3949" s="12" t="str">
        <f t="shared" si="951"/>
        <v/>
      </c>
      <c r="N3949" s="13"/>
    </row>
    <row r="3950" spans="1:14" hidden="1">
      <c r="A3950" s="23">
        <v>90</v>
      </c>
      <c r="B3950" s="278"/>
      <c r="C3950" s="318">
        <v>1091</v>
      </c>
      <c r="D3950" s="331" t="s">
        <v>910</v>
      </c>
      <c r="E3950" s="320">
        <f t="shared" si="957"/>
        <v>0</v>
      </c>
      <c r="F3950" s="454"/>
      <c r="G3950" s="455"/>
      <c r="H3950" s="1428"/>
      <c r="I3950" s="454"/>
      <c r="J3950" s="455"/>
      <c r="K3950" s="1428"/>
      <c r="L3950" s="320">
        <f t="shared" si="958"/>
        <v>0</v>
      </c>
      <c r="M3950" s="12" t="str">
        <f t="shared" si="951"/>
        <v/>
      </c>
      <c r="N3950" s="13"/>
    </row>
    <row r="3951" spans="1:14" hidden="1">
      <c r="A3951" s="22">
        <v>115</v>
      </c>
      <c r="B3951" s="292"/>
      <c r="C3951" s="293">
        <v>1092</v>
      </c>
      <c r="D3951" s="294" t="s">
        <v>305</v>
      </c>
      <c r="E3951" s="295">
        <f t="shared" si="957"/>
        <v>0</v>
      </c>
      <c r="F3951" s="158"/>
      <c r="G3951" s="159"/>
      <c r="H3951" s="1420"/>
      <c r="I3951" s="158"/>
      <c r="J3951" s="159"/>
      <c r="K3951" s="1420"/>
      <c r="L3951" s="295">
        <f t="shared" si="958"/>
        <v>0</v>
      </c>
      <c r="M3951" s="12" t="str">
        <f t="shared" si="951"/>
        <v/>
      </c>
      <c r="N3951" s="13"/>
    </row>
    <row r="3952" spans="1:14" hidden="1">
      <c r="A3952" s="22">
        <v>125</v>
      </c>
      <c r="B3952" s="292"/>
      <c r="C3952" s="285">
        <v>1098</v>
      </c>
      <c r="D3952" s="339" t="s">
        <v>212</v>
      </c>
      <c r="E3952" s="287">
        <f t="shared" si="957"/>
        <v>0</v>
      </c>
      <c r="F3952" s="173"/>
      <c r="G3952" s="174"/>
      <c r="H3952" s="1421"/>
      <c r="I3952" s="173"/>
      <c r="J3952" s="174"/>
      <c r="K3952" s="1421"/>
      <c r="L3952" s="287">
        <f t="shared" si="958"/>
        <v>0</v>
      </c>
      <c r="M3952" s="12" t="str">
        <f t="shared" si="951"/>
        <v/>
      </c>
      <c r="N3952" s="13"/>
    </row>
    <row r="3953" spans="1:14" hidden="1">
      <c r="A3953" s="23">
        <v>130</v>
      </c>
      <c r="B3953" s="272">
        <v>1900</v>
      </c>
      <c r="C3953" s="1856" t="s">
        <v>272</v>
      </c>
      <c r="D3953" s="1857"/>
      <c r="E3953" s="310">
        <f t="shared" ref="E3953:L3953" si="959">SUM(E3954:E3956)</f>
        <v>0</v>
      </c>
      <c r="F3953" s="274">
        <f t="shared" si="959"/>
        <v>0</v>
      </c>
      <c r="G3953" s="275">
        <f t="shared" si="959"/>
        <v>0</v>
      </c>
      <c r="H3953" s="276">
        <f>SUM(H3954:H3956)</f>
        <v>0</v>
      </c>
      <c r="I3953" s="274">
        <f t="shared" si="959"/>
        <v>0</v>
      </c>
      <c r="J3953" s="275">
        <f t="shared" si="959"/>
        <v>0</v>
      </c>
      <c r="K3953" s="276">
        <f t="shared" si="959"/>
        <v>0</v>
      </c>
      <c r="L3953" s="310">
        <f t="shared" si="959"/>
        <v>0</v>
      </c>
      <c r="M3953" s="12" t="str">
        <f t="shared" si="951"/>
        <v/>
      </c>
      <c r="N3953" s="13"/>
    </row>
    <row r="3954" spans="1:14" hidden="1">
      <c r="A3954" s="23">
        <v>135</v>
      </c>
      <c r="B3954" s="292"/>
      <c r="C3954" s="279">
        <v>1901</v>
      </c>
      <c r="D3954" s="340" t="s">
        <v>911</v>
      </c>
      <c r="E3954" s="281">
        <f>F3954+G3954+H3954</f>
        <v>0</v>
      </c>
      <c r="F3954" s="152"/>
      <c r="G3954" s="153"/>
      <c r="H3954" s="1418"/>
      <c r="I3954" s="152"/>
      <c r="J3954" s="153"/>
      <c r="K3954" s="1418"/>
      <c r="L3954" s="281">
        <f>I3954+J3954+K3954</f>
        <v>0</v>
      </c>
      <c r="M3954" s="12" t="str">
        <f t="shared" si="951"/>
        <v/>
      </c>
      <c r="N3954" s="13"/>
    </row>
    <row r="3955" spans="1:14" hidden="1">
      <c r="A3955" s="23">
        <v>140</v>
      </c>
      <c r="B3955" s="341"/>
      <c r="C3955" s="293">
        <v>1981</v>
      </c>
      <c r="D3955" s="342" t="s">
        <v>912</v>
      </c>
      <c r="E3955" s="295">
        <f>F3955+G3955+H3955</f>
        <v>0</v>
      </c>
      <c r="F3955" s="158"/>
      <c r="G3955" s="159"/>
      <c r="H3955" s="1420"/>
      <c r="I3955" s="158"/>
      <c r="J3955" s="159"/>
      <c r="K3955" s="1420"/>
      <c r="L3955" s="295">
        <f>I3955+J3955+K3955</f>
        <v>0</v>
      </c>
      <c r="M3955" s="12" t="str">
        <f t="shared" si="951"/>
        <v/>
      </c>
      <c r="N3955" s="13"/>
    </row>
    <row r="3956" spans="1:14" hidden="1">
      <c r="A3956" s="23">
        <v>145</v>
      </c>
      <c r="B3956" s="292"/>
      <c r="C3956" s="285">
        <v>1991</v>
      </c>
      <c r="D3956" s="343" t="s">
        <v>913</v>
      </c>
      <c r="E3956" s="287">
        <f>F3956+G3956+H3956</f>
        <v>0</v>
      </c>
      <c r="F3956" s="173"/>
      <c r="G3956" s="174"/>
      <c r="H3956" s="1421"/>
      <c r="I3956" s="173"/>
      <c r="J3956" s="174"/>
      <c r="K3956" s="1421"/>
      <c r="L3956" s="287">
        <f>I3956+J3956+K3956</f>
        <v>0</v>
      </c>
      <c r="M3956" s="12" t="str">
        <f t="shared" si="951"/>
        <v/>
      </c>
      <c r="N3956" s="13"/>
    </row>
    <row r="3957" spans="1:14" hidden="1">
      <c r="A3957" s="23">
        <v>150</v>
      </c>
      <c r="B3957" s="272">
        <v>2100</v>
      </c>
      <c r="C3957" s="1856" t="s">
        <v>722</v>
      </c>
      <c r="D3957" s="1857"/>
      <c r="E3957" s="310">
        <f t="shared" ref="E3957:L3957" si="960">SUM(E3958:E3962)</f>
        <v>0</v>
      </c>
      <c r="F3957" s="274">
        <f t="shared" si="960"/>
        <v>0</v>
      </c>
      <c r="G3957" s="275">
        <f t="shared" si="960"/>
        <v>0</v>
      </c>
      <c r="H3957" s="276">
        <f>SUM(H3958:H3962)</f>
        <v>0</v>
      </c>
      <c r="I3957" s="274">
        <f t="shared" si="960"/>
        <v>0</v>
      </c>
      <c r="J3957" s="275">
        <f t="shared" si="960"/>
        <v>0</v>
      </c>
      <c r="K3957" s="276">
        <f t="shared" si="960"/>
        <v>0</v>
      </c>
      <c r="L3957" s="310">
        <f t="shared" si="960"/>
        <v>0</v>
      </c>
      <c r="M3957" s="12" t="str">
        <f t="shared" si="951"/>
        <v/>
      </c>
      <c r="N3957" s="13"/>
    </row>
    <row r="3958" spans="1:14" hidden="1">
      <c r="A3958" s="23">
        <v>155</v>
      </c>
      <c r="B3958" s="292"/>
      <c r="C3958" s="279">
        <v>2110</v>
      </c>
      <c r="D3958" s="344" t="s">
        <v>213</v>
      </c>
      <c r="E3958" s="281">
        <f>F3958+G3958+H3958</f>
        <v>0</v>
      </c>
      <c r="F3958" s="152"/>
      <c r="G3958" s="153"/>
      <c r="H3958" s="1418"/>
      <c r="I3958" s="152"/>
      <c r="J3958" s="153"/>
      <c r="K3958" s="1418"/>
      <c r="L3958" s="281">
        <f>I3958+J3958+K3958</f>
        <v>0</v>
      </c>
      <c r="M3958" s="12" t="str">
        <f t="shared" si="951"/>
        <v/>
      </c>
      <c r="N3958" s="13"/>
    </row>
    <row r="3959" spans="1:14" hidden="1">
      <c r="A3959" s="23">
        <v>160</v>
      </c>
      <c r="B3959" s="341"/>
      <c r="C3959" s="293">
        <v>2120</v>
      </c>
      <c r="D3959" s="300" t="s">
        <v>214</v>
      </c>
      <c r="E3959" s="295">
        <f>F3959+G3959+H3959</f>
        <v>0</v>
      </c>
      <c r="F3959" s="158"/>
      <c r="G3959" s="159"/>
      <c r="H3959" s="1420"/>
      <c r="I3959" s="158"/>
      <c r="J3959" s="159"/>
      <c r="K3959" s="1420"/>
      <c r="L3959" s="295">
        <f>I3959+J3959+K3959</f>
        <v>0</v>
      </c>
      <c r="M3959" s="12" t="str">
        <f t="shared" si="951"/>
        <v/>
      </c>
      <c r="N3959" s="13"/>
    </row>
    <row r="3960" spans="1:14" hidden="1">
      <c r="A3960" s="23">
        <v>165</v>
      </c>
      <c r="B3960" s="341"/>
      <c r="C3960" s="293">
        <v>2125</v>
      </c>
      <c r="D3960" s="300" t="s">
        <v>215</v>
      </c>
      <c r="E3960" s="295">
        <f>F3960+G3960+H3960</f>
        <v>0</v>
      </c>
      <c r="F3960" s="488">
        <v>0</v>
      </c>
      <c r="G3960" s="489">
        <v>0</v>
      </c>
      <c r="H3960" s="160">
        <v>0</v>
      </c>
      <c r="I3960" s="488">
        <v>0</v>
      </c>
      <c r="J3960" s="489">
        <v>0</v>
      </c>
      <c r="K3960" s="160">
        <v>0</v>
      </c>
      <c r="L3960" s="295">
        <f>I3960+J3960+K3960</f>
        <v>0</v>
      </c>
      <c r="M3960" s="12" t="str">
        <f t="shared" si="951"/>
        <v/>
      </c>
      <c r="N3960" s="13"/>
    </row>
    <row r="3961" spans="1:14" hidden="1">
      <c r="A3961" s="23">
        <v>175</v>
      </c>
      <c r="B3961" s="291"/>
      <c r="C3961" s="293">
        <v>2140</v>
      </c>
      <c r="D3961" s="300" t="s">
        <v>216</v>
      </c>
      <c r="E3961" s="295">
        <f>F3961+G3961+H3961</f>
        <v>0</v>
      </c>
      <c r="F3961" s="488">
        <v>0</v>
      </c>
      <c r="G3961" s="489">
        <v>0</v>
      </c>
      <c r="H3961" s="160">
        <v>0</v>
      </c>
      <c r="I3961" s="488">
        <v>0</v>
      </c>
      <c r="J3961" s="489">
        <v>0</v>
      </c>
      <c r="K3961" s="160">
        <v>0</v>
      </c>
      <c r="L3961" s="295">
        <f>I3961+J3961+K3961</f>
        <v>0</v>
      </c>
      <c r="M3961" s="12" t="str">
        <f t="shared" si="951"/>
        <v/>
      </c>
      <c r="N3961" s="13"/>
    </row>
    <row r="3962" spans="1:14" hidden="1">
      <c r="A3962" s="23">
        <v>180</v>
      </c>
      <c r="B3962" s="292"/>
      <c r="C3962" s="285">
        <v>2190</v>
      </c>
      <c r="D3962" s="345" t="s">
        <v>217</v>
      </c>
      <c r="E3962" s="287">
        <f>F3962+G3962+H3962</f>
        <v>0</v>
      </c>
      <c r="F3962" s="173"/>
      <c r="G3962" s="174"/>
      <c r="H3962" s="1421"/>
      <c r="I3962" s="173"/>
      <c r="J3962" s="174"/>
      <c r="K3962" s="1421"/>
      <c r="L3962" s="287">
        <f>I3962+J3962+K3962</f>
        <v>0</v>
      </c>
      <c r="M3962" s="12" t="str">
        <f t="shared" si="951"/>
        <v/>
      </c>
      <c r="N3962" s="13"/>
    </row>
    <row r="3963" spans="1:14" hidden="1">
      <c r="A3963" s="23">
        <v>185</v>
      </c>
      <c r="B3963" s="272">
        <v>2200</v>
      </c>
      <c r="C3963" s="1856" t="s">
        <v>218</v>
      </c>
      <c r="D3963" s="1857"/>
      <c r="E3963" s="310">
        <f t="shared" ref="E3963:L3963" si="961">SUM(E3964:E3965)</f>
        <v>0</v>
      </c>
      <c r="F3963" s="274">
        <f t="shared" si="961"/>
        <v>0</v>
      </c>
      <c r="G3963" s="275">
        <f t="shared" si="961"/>
        <v>0</v>
      </c>
      <c r="H3963" s="276">
        <f>SUM(H3964:H3965)</f>
        <v>0</v>
      </c>
      <c r="I3963" s="274">
        <f t="shared" si="961"/>
        <v>0</v>
      </c>
      <c r="J3963" s="275">
        <f t="shared" si="961"/>
        <v>0</v>
      </c>
      <c r="K3963" s="276">
        <f t="shared" si="961"/>
        <v>0</v>
      </c>
      <c r="L3963" s="310">
        <f t="shared" si="961"/>
        <v>0</v>
      </c>
      <c r="M3963" s="12" t="str">
        <f t="shared" si="951"/>
        <v/>
      </c>
      <c r="N3963" s="13"/>
    </row>
    <row r="3964" spans="1:14" hidden="1">
      <c r="A3964" s="23">
        <v>190</v>
      </c>
      <c r="B3964" s="292"/>
      <c r="C3964" s="279">
        <v>2221</v>
      </c>
      <c r="D3964" s="280" t="s">
        <v>306</v>
      </c>
      <c r="E3964" s="281">
        <f t="shared" ref="E3964:E3969" si="962">F3964+G3964+H3964</f>
        <v>0</v>
      </c>
      <c r="F3964" s="152"/>
      <c r="G3964" s="153"/>
      <c r="H3964" s="1418"/>
      <c r="I3964" s="152"/>
      <c r="J3964" s="153"/>
      <c r="K3964" s="1418"/>
      <c r="L3964" s="281">
        <f t="shared" ref="L3964:L3969" si="963">I3964+J3964+K3964</f>
        <v>0</v>
      </c>
      <c r="M3964" s="12" t="str">
        <f t="shared" si="951"/>
        <v/>
      </c>
      <c r="N3964" s="13"/>
    </row>
    <row r="3965" spans="1:14" hidden="1">
      <c r="A3965" s="23">
        <v>200</v>
      </c>
      <c r="B3965" s="292"/>
      <c r="C3965" s="285">
        <v>2224</v>
      </c>
      <c r="D3965" s="286" t="s">
        <v>219</v>
      </c>
      <c r="E3965" s="287">
        <f t="shared" si="962"/>
        <v>0</v>
      </c>
      <c r="F3965" s="173"/>
      <c r="G3965" s="174"/>
      <c r="H3965" s="1421"/>
      <c r="I3965" s="173"/>
      <c r="J3965" s="174"/>
      <c r="K3965" s="1421"/>
      <c r="L3965" s="287">
        <f t="shared" si="963"/>
        <v>0</v>
      </c>
      <c r="M3965" s="12" t="str">
        <f t="shared" si="951"/>
        <v/>
      </c>
      <c r="N3965" s="13"/>
    </row>
    <row r="3966" spans="1:14" hidden="1">
      <c r="A3966" s="23">
        <v>200</v>
      </c>
      <c r="B3966" s="272">
        <v>2500</v>
      </c>
      <c r="C3966" s="1856" t="s">
        <v>220</v>
      </c>
      <c r="D3966" s="1857"/>
      <c r="E3966" s="310">
        <f t="shared" si="962"/>
        <v>0</v>
      </c>
      <c r="F3966" s="1422"/>
      <c r="G3966" s="1423"/>
      <c r="H3966" s="1424"/>
      <c r="I3966" s="1422"/>
      <c r="J3966" s="1423"/>
      <c r="K3966" s="1424"/>
      <c r="L3966" s="310">
        <f t="shared" si="963"/>
        <v>0</v>
      </c>
      <c r="M3966" s="12" t="str">
        <f t="shared" si="951"/>
        <v/>
      </c>
      <c r="N3966" s="13"/>
    </row>
    <row r="3967" spans="1:14" hidden="1">
      <c r="A3967" s="23">
        <v>205</v>
      </c>
      <c r="B3967" s="272">
        <v>2600</v>
      </c>
      <c r="C3967" s="1862" t="s">
        <v>221</v>
      </c>
      <c r="D3967" s="1863"/>
      <c r="E3967" s="310">
        <f t="shared" si="962"/>
        <v>0</v>
      </c>
      <c r="F3967" s="1422"/>
      <c r="G3967" s="1423"/>
      <c r="H3967" s="1424"/>
      <c r="I3967" s="1422"/>
      <c r="J3967" s="1423"/>
      <c r="K3967" s="1424"/>
      <c r="L3967" s="310">
        <f t="shared" si="963"/>
        <v>0</v>
      </c>
      <c r="M3967" s="12" t="str">
        <f t="shared" si="951"/>
        <v/>
      </c>
      <c r="N3967" s="13"/>
    </row>
    <row r="3968" spans="1:14" hidden="1">
      <c r="A3968" s="23">
        <v>210</v>
      </c>
      <c r="B3968" s="272">
        <v>2700</v>
      </c>
      <c r="C3968" s="1862" t="s">
        <v>222</v>
      </c>
      <c r="D3968" s="1863"/>
      <c r="E3968" s="310">
        <f t="shared" si="962"/>
        <v>0</v>
      </c>
      <c r="F3968" s="1422"/>
      <c r="G3968" s="1423"/>
      <c r="H3968" s="1424"/>
      <c r="I3968" s="1422"/>
      <c r="J3968" s="1423"/>
      <c r="K3968" s="1424"/>
      <c r="L3968" s="310">
        <f t="shared" si="963"/>
        <v>0</v>
      </c>
      <c r="M3968" s="12" t="str">
        <f t="shared" si="951"/>
        <v/>
      </c>
      <c r="N3968" s="13"/>
    </row>
    <row r="3969" spans="1:14" ht="36" hidden="1" customHeight="1">
      <c r="A3969" s="23">
        <v>215</v>
      </c>
      <c r="B3969" s="272">
        <v>2800</v>
      </c>
      <c r="C3969" s="1862" t="s">
        <v>1660</v>
      </c>
      <c r="D3969" s="1863"/>
      <c r="E3969" s="310">
        <f t="shared" si="962"/>
        <v>0</v>
      </c>
      <c r="F3969" s="1422"/>
      <c r="G3969" s="1423"/>
      <c r="H3969" s="1424"/>
      <c r="I3969" s="1422"/>
      <c r="J3969" s="1423"/>
      <c r="K3969" s="1424"/>
      <c r="L3969" s="310">
        <f t="shared" si="963"/>
        <v>0</v>
      </c>
      <c r="M3969" s="12" t="str">
        <f t="shared" si="951"/>
        <v/>
      </c>
      <c r="N3969" s="13"/>
    </row>
    <row r="3970" spans="1:14" hidden="1">
      <c r="A3970" s="22">
        <v>220</v>
      </c>
      <c r="B3970" s="272">
        <v>2900</v>
      </c>
      <c r="C3970" s="1856" t="s">
        <v>223</v>
      </c>
      <c r="D3970" s="1857"/>
      <c r="E3970" s="310">
        <f>SUM(E3971:E3978)</f>
        <v>0</v>
      </c>
      <c r="F3970" s="274">
        <f>SUM(F3971:F3978)</f>
        <v>0</v>
      </c>
      <c r="G3970" s="274">
        <f t="shared" ref="G3970:L3970" si="964">SUM(G3971:G3978)</f>
        <v>0</v>
      </c>
      <c r="H3970" s="274">
        <f t="shared" si="964"/>
        <v>0</v>
      </c>
      <c r="I3970" s="274">
        <f t="shared" si="964"/>
        <v>0</v>
      </c>
      <c r="J3970" s="274">
        <f t="shared" si="964"/>
        <v>0</v>
      </c>
      <c r="K3970" s="274">
        <f t="shared" si="964"/>
        <v>0</v>
      </c>
      <c r="L3970" s="274">
        <f t="shared" si="964"/>
        <v>0</v>
      </c>
      <c r="M3970" s="12" t="str">
        <f t="shared" si="951"/>
        <v/>
      </c>
      <c r="N3970" s="13"/>
    </row>
    <row r="3971" spans="1:14" hidden="1">
      <c r="A3971" s="23">
        <v>225</v>
      </c>
      <c r="B3971" s="346"/>
      <c r="C3971" s="279">
        <v>2910</v>
      </c>
      <c r="D3971" s="347" t="s">
        <v>2048</v>
      </c>
      <c r="E3971" s="281">
        <f>F3971+G3971+H3971</f>
        <v>0</v>
      </c>
      <c r="F3971" s="152"/>
      <c r="G3971" s="153"/>
      <c r="H3971" s="1418"/>
      <c r="I3971" s="152"/>
      <c r="J3971" s="153"/>
      <c r="K3971" s="1418"/>
      <c r="L3971" s="281">
        <f>I3971+J3971+K3971</f>
        <v>0</v>
      </c>
      <c r="M3971" s="12" t="str">
        <f t="shared" si="951"/>
        <v/>
      </c>
      <c r="N3971" s="13"/>
    </row>
    <row r="3972" spans="1:14" hidden="1">
      <c r="A3972" s="23">
        <v>230</v>
      </c>
      <c r="B3972" s="346"/>
      <c r="C3972" s="279">
        <v>2920</v>
      </c>
      <c r="D3972" s="347" t="s">
        <v>224</v>
      </c>
      <c r="E3972" s="281">
        <f t="shared" ref="E3972:E3978" si="965">F3972+G3972+H3972</f>
        <v>0</v>
      </c>
      <c r="F3972" s="152"/>
      <c r="G3972" s="153"/>
      <c r="H3972" s="1418"/>
      <c r="I3972" s="152"/>
      <c r="J3972" s="153"/>
      <c r="K3972" s="1418"/>
      <c r="L3972" s="281">
        <f t="shared" ref="L3972:L3978" si="966">I3972+J3972+K3972</f>
        <v>0</v>
      </c>
      <c r="M3972" s="12" t="str">
        <f t="shared" si="951"/>
        <v/>
      </c>
      <c r="N3972" s="13"/>
    </row>
    <row r="3973" spans="1:14" ht="31.5" hidden="1">
      <c r="A3973" s="23">
        <v>245</v>
      </c>
      <c r="B3973" s="346"/>
      <c r="C3973" s="324">
        <v>2969</v>
      </c>
      <c r="D3973" s="348" t="s">
        <v>225</v>
      </c>
      <c r="E3973" s="326">
        <f t="shared" si="965"/>
        <v>0</v>
      </c>
      <c r="F3973" s="449"/>
      <c r="G3973" s="450"/>
      <c r="H3973" s="1425"/>
      <c r="I3973" s="449"/>
      <c r="J3973" s="450"/>
      <c r="K3973" s="1425"/>
      <c r="L3973" s="326">
        <f t="shared" si="966"/>
        <v>0</v>
      </c>
      <c r="M3973" s="12" t="str">
        <f t="shared" si="951"/>
        <v/>
      </c>
      <c r="N3973" s="13"/>
    </row>
    <row r="3974" spans="1:14" ht="31.5" hidden="1">
      <c r="A3974" s="22">
        <v>220</v>
      </c>
      <c r="B3974" s="346"/>
      <c r="C3974" s="349">
        <v>2970</v>
      </c>
      <c r="D3974" s="350" t="s">
        <v>226</v>
      </c>
      <c r="E3974" s="351">
        <f t="shared" si="965"/>
        <v>0</v>
      </c>
      <c r="F3974" s="636"/>
      <c r="G3974" s="637"/>
      <c r="H3974" s="1426"/>
      <c r="I3974" s="636"/>
      <c r="J3974" s="637"/>
      <c r="K3974" s="1426"/>
      <c r="L3974" s="351">
        <f t="shared" si="966"/>
        <v>0</v>
      </c>
      <c r="M3974" s="12" t="str">
        <f t="shared" si="951"/>
        <v/>
      </c>
      <c r="N3974" s="13"/>
    </row>
    <row r="3975" spans="1:14" hidden="1">
      <c r="A3975" s="23">
        <v>225</v>
      </c>
      <c r="B3975" s="346"/>
      <c r="C3975" s="333">
        <v>2989</v>
      </c>
      <c r="D3975" s="355" t="s">
        <v>227</v>
      </c>
      <c r="E3975" s="335">
        <f t="shared" si="965"/>
        <v>0</v>
      </c>
      <c r="F3975" s="600"/>
      <c r="G3975" s="601"/>
      <c r="H3975" s="1427"/>
      <c r="I3975" s="600"/>
      <c r="J3975" s="601"/>
      <c r="K3975" s="1427"/>
      <c r="L3975" s="335">
        <f t="shared" si="966"/>
        <v>0</v>
      </c>
      <c r="M3975" s="12" t="str">
        <f t="shared" si="951"/>
        <v/>
      </c>
      <c r="N3975" s="13"/>
    </row>
    <row r="3976" spans="1:14" hidden="1">
      <c r="A3976" s="23">
        <v>230</v>
      </c>
      <c r="B3976" s="292"/>
      <c r="C3976" s="318">
        <v>2990</v>
      </c>
      <c r="D3976" s="356" t="s">
        <v>2067</v>
      </c>
      <c r="E3976" s="320">
        <f>F3976+G3976+H3976</f>
        <v>0</v>
      </c>
      <c r="F3976" s="454"/>
      <c r="G3976" s="455"/>
      <c r="H3976" s="1428"/>
      <c r="I3976" s="454"/>
      <c r="J3976" s="455"/>
      <c r="K3976" s="1428"/>
      <c r="L3976" s="320">
        <f>I3976+J3976+K3976</f>
        <v>0</v>
      </c>
      <c r="M3976" s="12" t="str">
        <f t="shared" si="951"/>
        <v/>
      </c>
      <c r="N3976" s="13"/>
    </row>
    <row r="3977" spans="1:14" hidden="1">
      <c r="A3977" s="23">
        <v>235</v>
      </c>
      <c r="B3977" s="292"/>
      <c r="C3977" s="318">
        <v>2991</v>
      </c>
      <c r="D3977" s="356" t="s">
        <v>228</v>
      </c>
      <c r="E3977" s="320">
        <f t="shared" si="965"/>
        <v>0</v>
      </c>
      <c r="F3977" s="454"/>
      <c r="G3977" s="455"/>
      <c r="H3977" s="1428"/>
      <c r="I3977" s="454"/>
      <c r="J3977" s="455"/>
      <c r="K3977" s="1428"/>
      <c r="L3977" s="320">
        <f t="shared" si="966"/>
        <v>0</v>
      </c>
      <c r="M3977" s="12" t="str">
        <f t="shared" si="951"/>
        <v/>
      </c>
      <c r="N3977" s="13"/>
    </row>
    <row r="3978" spans="1:14" hidden="1">
      <c r="A3978" s="23">
        <v>240</v>
      </c>
      <c r="B3978" s="292"/>
      <c r="C3978" s="285">
        <v>2992</v>
      </c>
      <c r="D3978" s="357" t="s">
        <v>229</v>
      </c>
      <c r="E3978" s="287">
        <f t="shared" si="965"/>
        <v>0</v>
      </c>
      <c r="F3978" s="173"/>
      <c r="G3978" s="174"/>
      <c r="H3978" s="1421"/>
      <c r="I3978" s="173"/>
      <c r="J3978" s="174"/>
      <c r="K3978" s="1421"/>
      <c r="L3978" s="287">
        <f t="shared" si="966"/>
        <v>0</v>
      </c>
      <c r="M3978" s="12" t="str">
        <f t="shared" si="951"/>
        <v/>
      </c>
      <c r="N3978" s="13"/>
    </row>
    <row r="3979" spans="1:14" hidden="1">
      <c r="A3979" s="23">
        <v>245</v>
      </c>
      <c r="B3979" s="272">
        <v>3300</v>
      </c>
      <c r="C3979" s="358" t="s">
        <v>2098</v>
      </c>
      <c r="D3979" s="1773"/>
      <c r="E3979" s="310">
        <f t="shared" ref="E3979:L3979" si="967">SUM(E3980:E3984)</f>
        <v>0</v>
      </c>
      <c r="F3979" s="274">
        <f t="shared" si="967"/>
        <v>0</v>
      </c>
      <c r="G3979" s="275">
        <f t="shared" si="967"/>
        <v>0</v>
      </c>
      <c r="H3979" s="276">
        <f t="shared" si="967"/>
        <v>0</v>
      </c>
      <c r="I3979" s="274">
        <f t="shared" si="967"/>
        <v>0</v>
      </c>
      <c r="J3979" s="275">
        <f t="shared" si="967"/>
        <v>0</v>
      </c>
      <c r="K3979" s="276">
        <f t="shared" si="967"/>
        <v>0</v>
      </c>
      <c r="L3979" s="310">
        <f t="shared" si="967"/>
        <v>0</v>
      </c>
      <c r="M3979" s="12" t="str">
        <f t="shared" si="951"/>
        <v/>
      </c>
      <c r="N3979" s="13"/>
    </row>
    <row r="3980" spans="1:14" hidden="1">
      <c r="A3980" s="22">
        <v>250</v>
      </c>
      <c r="B3980" s="291"/>
      <c r="C3980" s="279">
        <v>3301</v>
      </c>
      <c r="D3980" s="359" t="s">
        <v>230</v>
      </c>
      <c r="E3980" s="281">
        <f t="shared" ref="E3980:E3987" si="968">F3980+G3980+H3980</f>
        <v>0</v>
      </c>
      <c r="F3980" s="486">
        <v>0</v>
      </c>
      <c r="G3980" s="487">
        <v>0</v>
      </c>
      <c r="H3980" s="154">
        <v>0</v>
      </c>
      <c r="I3980" s="486">
        <v>0</v>
      </c>
      <c r="J3980" s="487">
        <v>0</v>
      </c>
      <c r="K3980" s="154">
        <v>0</v>
      </c>
      <c r="L3980" s="281">
        <f t="shared" ref="L3980:L3987" si="969">I3980+J3980+K3980</f>
        <v>0</v>
      </c>
      <c r="M3980" s="12" t="str">
        <f t="shared" si="951"/>
        <v/>
      </c>
      <c r="N3980" s="13"/>
    </row>
    <row r="3981" spans="1:14" hidden="1">
      <c r="A3981" s="23">
        <v>255</v>
      </c>
      <c r="B3981" s="291"/>
      <c r="C3981" s="293">
        <v>3302</v>
      </c>
      <c r="D3981" s="360" t="s">
        <v>715</v>
      </c>
      <c r="E3981" s="295">
        <f t="shared" si="968"/>
        <v>0</v>
      </c>
      <c r="F3981" s="488">
        <v>0</v>
      </c>
      <c r="G3981" s="489">
        <v>0</v>
      </c>
      <c r="H3981" s="160">
        <v>0</v>
      </c>
      <c r="I3981" s="488">
        <v>0</v>
      </c>
      <c r="J3981" s="489">
        <v>0</v>
      </c>
      <c r="K3981" s="160">
        <v>0</v>
      </c>
      <c r="L3981" s="295">
        <f t="shared" si="969"/>
        <v>0</v>
      </c>
      <c r="M3981" s="12" t="str">
        <f t="shared" si="951"/>
        <v/>
      </c>
      <c r="N3981" s="13"/>
    </row>
    <row r="3982" spans="1:14" hidden="1">
      <c r="A3982" s="23">
        <v>265</v>
      </c>
      <c r="B3982" s="291"/>
      <c r="C3982" s="293">
        <v>3303</v>
      </c>
      <c r="D3982" s="360" t="s">
        <v>231</v>
      </c>
      <c r="E3982" s="295">
        <f t="shared" si="968"/>
        <v>0</v>
      </c>
      <c r="F3982" s="488">
        <v>0</v>
      </c>
      <c r="G3982" s="489">
        <v>0</v>
      </c>
      <c r="H3982" s="160">
        <v>0</v>
      </c>
      <c r="I3982" s="488">
        <v>0</v>
      </c>
      <c r="J3982" s="489">
        <v>0</v>
      </c>
      <c r="K3982" s="160">
        <v>0</v>
      </c>
      <c r="L3982" s="295">
        <f t="shared" si="969"/>
        <v>0</v>
      </c>
      <c r="M3982" s="12" t="str">
        <f t="shared" si="951"/>
        <v/>
      </c>
      <c r="N3982" s="13"/>
    </row>
    <row r="3983" spans="1:14" hidden="1">
      <c r="A3983" s="22">
        <v>270</v>
      </c>
      <c r="B3983" s="291"/>
      <c r="C3983" s="293">
        <v>3304</v>
      </c>
      <c r="D3983" s="360" t="s">
        <v>232</v>
      </c>
      <c r="E3983" s="295">
        <f t="shared" si="968"/>
        <v>0</v>
      </c>
      <c r="F3983" s="488">
        <v>0</v>
      </c>
      <c r="G3983" s="489">
        <v>0</v>
      </c>
      <c r="H3983" s="160">
        <v>0</v>
      </c>
      <c r="I3983" s="488">
        <v>0</v>
      </c>
      <c r="J3983" s="489">
        <v>0</v>
      </c>
      <c r="K3983" s="160">
        <v>0</v>
      </c>
      <c r="L3983" s="295">
        <f t="shared" si="969"/>
        <v>0</v>
      </c>
      <c r="M3983" s="12" t="str">
        <f t="shared" si="951"/>
        <v/>
      </c>
      <c r="N3983" s="13"/>
    </row>
    <row r="3984" spans="1:14" ht="31.5" hidden="1">
      <c r="A3984" s="22">
        <v>290</v>
      </c>
      <c r="B3984" s="291"/>
      <c r="C3984" s="285">
        <v>3306</v>
      </c>
      <c r="D3984" s="361" t="s">
        <v>1657</v>
      </c>
      <c r="E3984" s="287">
        <f t="shared" si="968"/>
        <v>0</v>
      </c>
      <c r="F3984" s="490">
        <v>0</v>
      </c>
      <c r="G3984" s="491">
        <v>0</v>
      </c>
      <c r="H3984" s="175">
        <v>0</v>
      </c>
      <c r="I3984" s="490">
        <v>0</v>
      </c>
      <c r="J3984" s="491">
        <v>0</v>
      </c>
      <c r="K3984" s="175">
        <v>0</v>
      </c>
      <c r="L3984" s="287">
        <f t="shared" si="969"/>
        <v>0</v>
      </c>
      <c r="M3984" s="12" t="str">
        <f t="shared" si="951"/>
        <v/>
      </c>
      <c r="N3984" s="13"/>
    </row>
    <row r="3985" spans="1:14" hidden="1">
      <c r="A3985" s="39">
        <v>320</v>
      </c>
      <c r="B3985" s="272">
        <v>3900</v>
      </c>
      <c r="C3985" s="1856" t="s">
        <v>233</v>
      </c>
      <c r="D3985" s="1857"/>
      <c r="E3985" s="310">
        <f t="shared" si="968"/>
        <v>0</v>
      </c>
      <c r="F3985" s="1471">
        <v>0</v>
      </c>
      <c r="G3985" s="1472">
        <v>0</v>
      </c>
      <c r="H3985" s="1473">
        <v>0</v>
      </c>
      <c r="I3985" s="1471">
        <v>0</v>
      </c>
      <c r="J3985" s="1472">
        <v>0</v>
      </c>
      <c r="K3985" s="1473">
        <v>0</v>
      </c>
      <c r="L3985" s="310">
        <f t="shared" si="969"/>
        <v>0</v>
      </c>
      <c r="M3985" s="12" t="str">
        <f t="shared" ref="M3985:M4031" si="970">(IF($E3985&lt;&gt;0,$M$2,IF($L3985&lt;&gt;0,$M$2,"")))</f>
        <v/>
      </c>
      <c r="N3985" s="13"/>
    </row>
    <row r="3986" spans="1:14" hidden="1">
      <c r="A3986" s="22">
        <v>330</v>
      </c>
      <c r="B3986" s="272">
        <v>4000</v>
      </c>
      <c r="C3986" s="1856" t="s">
        <v>234</v>
      </c>
      <c r="D3986" s="1857"/>
      <c r="E3986" s="310">
        <f t="shared" si="968"/>
        <v>0</v>
      </c>
      <c r="F3986" s="1422"/>
      <c r="G3986" s="1423"/>
      <c r="H3986" s="1424"/>
      <c r="I3986" s="1422"/>
      <c r="J3986" s="1423"/>
      <c r="K3986" s="1424"/>
      <c r="L3986" s="310">
        <f t="shared" si="969"/>
        <v>0</v>
      </c>
      <c r="M3986" s="12" t="str">
        <f t="shared" si="970"/>
        <v/>
      </c>
      <c r="N3986" s="13"/>
    </row>
    <row r="3987" spans="1:14" hidden="1">
      <c r="A3987" s="22">
        <v>350</v>
      </c>
      <c r="B3987" s="272">
        <v>4100</v>
      </c>
      <c r="C3987" s="1856" t="s">
        <v>235</v>
      </c>
      <c r="D3987" s="1857"/>
      <c r="E3987" s="310">
        <f t="shared" si="968"/>
        <v>0</v>
      </c>
      <c r="F3987" s="1472">
        <v>0</v>
      </c>
      <c r="G3987" s="1472">
        <v>0</v>
      </c>
      <c r="H3987" s="1473">
        <v>0</v>
      </c>
      <c r="I3987" s="1771">
        <v>0</v>
      </c>
      <c r="J3987" s="1472">
        <v>0</v>
      </c>
      <c r="K3987" s="1472">
        <v>0</v>
      </c>
      <c r="L3987" s="310">
        <f t="shared" si="969"/>
        <v>0</v>
      </c>
      <c r="M3987" s="12" t="str">
        <f t="shared" si="970"/>
        <v/>
      </c>
      <c r="N3987" s="13"/>
    </row>
    <row r="3988" spans="1:14" hidden="1">
      <c r="A3988" s="23">
        <v>355</v>
      </c>
      <c r="B3988" s="272">
        <v>4200</v>
      </c>
      <c r="C3988" s="1856" t="s">
        <v>236</v>
      </c>
      <c r="D3988" s="1857"/>
      <c r="E3988" s="310">
        <f t="shared" ref="E3988:L3988" si="971">SUM(E3989:E3994)</f>
        <v>0</v>
      </c>
      <c r="F3988" s="274">
        <f t="shared" si="971"/>
        <v>0</v>
      </c>
      <c r="G3988" s="275">
        <f t="shared" si="971"/>
        <v>0</v>
      </c>
      <c r="H3988" s="276">
        <f>SUM(H3989:H3994)</f>
        <v>0</v>
      </c>
      <c r="I3988" s="274">
        <f t="shared" si="971"/>
        <v>0</v>
      </c>
      <c r="J3988" s="275">
        <f t="shared" si="971"/>
        <v>0</v>
      </c>
      <c r="K3988" s="276">
        <f t="shared" si="971"/>
        <v>0</v>
      </c>
      <c r="L3988" s="310">
        <f t="shared" si="971"/>
        <v>0</v>
      </c>
      <c r="M3988" s="12" t="str">
        <f t="shared" si="970"/>
        <v/>
      </c>
      <c r="N3988" s="13"/>
    </row>
    <row r="3989" spans="1:14" hidden="1">
      <c r="A3989" s="23">
        <v>355</v>
      </c>
      <c r="B3989" s="362"/>
      <c r="C3989" s="279">
        <v>4201</v>
      </c>
      <c r="D3989" s="280" t="s">
        <v>237</v>
      </c>
      <c r="E3989" s="281">
        <f t="shared" ref="E3989:E3994" si="972">F3989+G3989+H3989</f>
        <v>0</v>
      </c>
      <c r="F3989" s="152"/>
      <c r="G3989" s="153"/>
      <c r="H3989" s="1418"/>
      <c r="I3989" s="152"/>
      <c r="J3989" s="153"/>
      <c r="K3989" s="1418"/>
      <c r="L3989" s="281">
        <f t="shared" ref="L3989:L3994" si="973">I3989+J3989+K3989</f>
        <v>0</v>
      </c>
      <c r="M3989" s="12" t="str">
        <f t="shared" si="970"/>
        <v/>
      </c>
      <c r="N3989" s="13"/>
    </row>
    <row r="3990" spans="1:14" hidden="1">
      <c r="A3990" s="23">
        <v>375</v>
      </c>
      <c r="B3990" s="362"/>
      <c r="C3990" s="293">
        <v>4202</v>
      </c>
      <c r="D3990" s="363" t="s">
        <v>238</v>
      </c>
      <c r="E3990" s="295">
        <f t="shared" si="972"/>
        <v>0</v>
      </c>
      <c r="F3990" s="158"/>
      <c r="G3990" s="159"/>
      <c r="H3990" s="1420"/>
      <c r="I3990" s="158"/>
      <c r="J3990" s="159"/>
      <c r="K3990" s="1420"/>
      <c r="L3990" s="295">
        <f t="shared" si="973"/>
        <v>0</v>
      </c>
      <c r="M3990" s="12" t="str">
        <f t="shared" si="970"/>
        <v/>
      </c>
      <c r="N3990" s="13"/>
    </row>
    <row r="3991" spans="1:14" hidden="1">
      <c r="A3991" s="23">
        <v>380</v>
      </c>
      <c r="B3991" s="362"/>
      <c r="C3991" s="293">
        <v>4214</v>
      </c>
      <c r="D3991" s="363" t="s">
        <v>239</v>
      </c>
      <c r="E3991" s="295">
        <f t="shared" si="972"/>
        <v>0</v>
      </c>
      <c r="F3991" s="158"/>
      <c r="G3991" s="159"/>
      <c r="H3991" s="1420"/>
      <c r="I3991" s="158"/>
      <c r="J3991" s="159"/>
      <c r="K3991" s="1420"/>
      <c r="L3991" s="295">
        <f t="shared" si="973"/>
        <v>0</v>
      </c>
      <c r="M3991" s="12" t="str">
        <f t="shared" si="970"/>
        <v/>
      </c>
      <c r="N3991" s="13"/>
    </row>
    <row r="3992" spans="1:14" hidden="1">
      <c r="A3992" s="23">
        <v>385</v>
      </c>
      <c r="B3992" s="362"/>
      <c r="C3992" s="293">
        <v>4217</v>
      </c>
      <c r="D3992" s="363" t="s">
        <v>240</v>
      </c>
      <c r="E3992" s="295">
        <f t="shared" si="972"/>
        <v>0</v>
      </c>
      <c r="F3992" s="158"/>
      <c r="G3992" s="159"/>
      <c r="H3992" s="1420"/>
      <c r="I3992" s="158"/>
      <c r="J3992" s="159"/>
      <c r="K3992" s="1420"/>
      <c r="L3992" s="295">
        <f t="shared" si="973"/>
        <v>0</v>
      </c>
      <c r="M3992" s="12" t="str">
        <f t="shared" si="970"/>
        <v/>
      </c>
      <c r="N3992" s="13"/>
    </row>
    <row r="3993" spans="1:14" hidden="1">
      <c r="A3993" s="23">
        <v>390</v>
      </c>
      <c r="B3993" s="362"/>
      <c r="C3993" s="293">
        <v>4218</v>
      </c>
      <c r="D3993" s="294" t="s">
        <v>241</v>
      </c>
      <c r="E3993" s="295">
        <f t="shared" si="972"/>
        <v>0</v>
      </c>
      <c r="F3993" s="158"/>
      <c r="G3993" s="159"/>
      <c r="H3993" s="1420"/>
      <c r="I3993" s="158"/>
      <c r="J3993" s="159"/>
      <c r="K3993" s="1420"/>
      <c r="L3993" s="295">
        <f t="shared" si="973"/>
        <v>0</v>
      </c>
      <c r="M3993" s="12" t="str">
        <f t="shared" si="970"/>
        <v/>
      </c>
      <c r="N3993" s="13"/>
    </row>
    <row r="3994" spans="1:14" hidden="1">
      <c r="A3994" s="23">
        <v>390</v>
      </c>
      <c r="B3994" s="362"/>
      <c r="C3994" s="285">
        <v>4219</v>
      </c>
      <c r="D3994" s="343" t="s">
        <v>242</v>
      </c>
      <c r="E3994" s="287">
        <f t="shared" si="972"/>
        <v>0</v>
      </c>
      <c r="F3994" s="173"/>
      <c r="G3994" s="174"/>
      <c r="H3994" s="1421"/>
      <c r="I3994" s="173"/>
      <c r="J3994" s="174"/>
      <c r="K3994" s="1421"/>
      <c r="L3994" s="287">
        <f t="shared" si="973"/>
        <v>0</v>
      </c>
      <c r="M3994" s="12" t="str">
        <f t="shared" si="970"/>
        <v/>
      </c>
      <c r="N3994" s="13"/>
    </row>
    <row r="3995" spans="1:14" hidden="1">
      <c r="A3995" s="23">
        <v>395</v>
      </c>
      <c r="B3995" s="272">
        <v>4300</v>
      </c>
      <c r="C3995" s="1856" t="s">
        <v>1661</v>
      </c>
      <c r="D3995" s="1857"/>
      <c r="E3995" s="310">
        <f t="shared" ref="E3995:L3995" si="974">SUM(E3996:E3998)</f>
        <v>0</v>
      </c>
      <c r="F3995" s="274">
        <f t="shared" si="974"/>
        <v>0</v>
      </c>
      <c r="G3995" s="275">
        <f t="shared" si="974"/>
        <v>0</v>
      </c>
      <c r="H3995" s="276">
        <f>SUM(H3996:H3998)</f>
        <v>0</v>
      </c>
      <c r="I3995" s="274">
        <f t="shared" si="974"/>
        <v>0</v>
      </c>
      <c r="J3995" s="275">
        <f t="shared" si="974"/>
        <v>0</v>
      </c>
      <c r="K3995" s="276">
        <f t="shared" si="974"/>
        <v>0</v>
      </c>
      <c r="L3995" s="310">
        <f t="shared" si="974"/>
        <v>0</v>
      </c>
      <c r="M3995" s="12" t="str">
        <f t="shared" si="970"/>
        <v/>
      </c>
      <c r="N3995" s="13"/>
    </row>
    <row r="3996" spans="1:14" hidden="1">
      <c r="A3996" s="18">
        <v>397</v>
      </c>
      <c r="B3996" s="362"/>
      <c r="C3996" s="279">
        <v>4301</v>
      </c>
      <c r="D3996" s="311" t="s">
        <v>243</v>
      </c>
      <c r="E3996" s="281">
        <f t="shared" ref="E3996:E4001" si="975">F3996+G3996+H3996</f>
        <v>0</v>
      </c>
      <c r="F3996" s="152"/>
      <c r="G3996" s="153"/>
      <c r="H3996" s="1418"/>
      <c r="I3996" s="152"/>
      <c r="J3996" s="153"/>
      <c r="K3996" s="1418"/>
      <c r="L3996" s="281">
        <f t="shared" ref="L3996:L4001" si="976">I3996+J3996+K3996</f>
        <v>0</v>
      </c>
      <c r="M3996" s="12" t="str">
        <f t="shared" si="970"/>
        <v/>
      </c>
      <c r="N3996" s="13"/>
    </row>
    <row r="3997" spans="1:14" hidden="1">
      <c r="A3997" s="14">
        <v>398</v>
      </c>
      <c r="B3997" s="362"/>
      <c r="C3997" s="293">
        <v>4302</v>
      </c>
      <c r="D3997" s="363" t="s">
        <v>244</v>
      </c>
      <c r="E3997" s="295">
        <f t="shared" si="975"/>
        <v>0</v>
      </c>
      <c r="F3997" s="158"/>
      <c r="G3997" s="159"/>
      <c r="H3997" s="1420"/>
      <c r="I3997" s="158"/>
      <c r="J3997" s="159"/>
      <c r="K3997" s="1420"/>
      <c r="L3997" s="295">
        <f t="shared" si="976"/>
        <v>0</v>
      </c>
      <c r="M3997" s="12" t="str">
        <f t="shared" si="970"/>
        <v/>
      </c>
      <c r="N3997" s="13"/>
    </row>
    <row r="3998" spans="1:14" hidden="1">
      <c r="A3998" s="14">
        <v>399</v>
      </c>
      <c r="B3998" s="362"/>
      <c r="C3998" s="285">
        <v>4309</v>
      </c>
      <c r="D3998" s="301" t="s">
        <v>245</v>
      </c>
      <c r="E3998" s="287">
        <f t="shared" si="975"/>
        <v>0</v>
      </c>
      <c r="F3998" s="173"/>
      <c r="G3998" s="174"/>
      <c r="H3998" s="1421"/>
      <c r="I3998" s="173"/>
      <c r="J3998" s="174"/>
      <c r="K3998" s="1421"/>
      <c r="L3998" s="287">
        <f t="shared" si="976"/>
        <v>0</v>
      </c>
      <c r="M3998" s="12" t="str">
        <f t="shared" si="970"/>
        <v/>
      </c>
      <c r="N3998" s="13"/>
    </row>
    <row r="3999" spans="1:14" hidden="1">
      <c r="A3999" s="14">
        <v>400</v>
      </c>
      <c r="B3999" s="272">
        <v>4400</v>
      </c>
      <c r="C3999" s="1856" t="s">
        <v>1658</v>
      </c>
      <c r="D3999" s="1857"/>
      <c r="E3999" s="310">
        <f t="shared" si="975"/>
        <v>0</v>
      </c>
      <c r="F3999" s="1422"/>
      <c r="G3999" s="1423"/>
      <c r="H3999" s="1424"/>
      <c r="I3999" s="1422"/>
      <c r="J3999" s="1423"/>
      <c r="K3999" s="1424"/>
      <c r="L3999" s="310">
        <f t="shared" si="976"/>
        <v>0</v>
      </c>
      <c r="M3999" s="12" t="str">
        <f t="shared" si="970"/>
        <v/>
      </c>
      <c r="N3999" s="13"/>
    </row>
    <row r="4000" spans="1:14" hidden="1">
      <c r="A4000" s="14">
        <v>401</v>
      </c>
      <c r="B4000" s="272">
        <v>4500</v>
      </c>
      <c r="C4000" s="1856" t="s">
        <v>1659</v>
      </c>
      <c r="D4000" s="1857"/>
      <c r="E4000" s="310">
        <f t="shared" si="975"/>
        <v>0</v>
      </c>
      <c r="F4000" s="1422"/>
      <c r="G4000" s="1423"/>
      <c r="H4000" s="1424"/>
      <c r="I4000" s="1422"/>
      <c r="J4000" s="1423"/>
      <c r="K4000" s="1424"/>
      <c r="L4000" s="310">
        <f t="shared" si="976"/>
        <v>0</v>
      </c>
      <c r="M4000" s="12" t="str">
        <f t="shared" si="970"/>
        <v/>
      </c>
      <c r="N4000" s="13"/>
    </row>
    <row r="4001" spans="1:14" hidden="1">
      <c r="A4001" s="40">
        <v>404</v>
      </c>
      <c r="B4001" s="272">
        <v>4600</v>
      </c>
      <c r="C4001" s="1862" t="s">
        <v>246</v>
      </c>
      <c r="D4001" s="1863"/>
      <c r="E4001" s="310">
        <f t="shared" si="975"/>
        <v>0</v>
      </c>
      <c r="F4001" s="1422"/>
      <c r="G4001" s="1423"/>
      <c r="H4001" s="1424"/>
      <c r="I4001" s="1422"/>
      <c r="J4001" s="1423"/>
      <c r="K4001" s="1424"/>
      <c r="L4001" s="310">
        <f t="shared" si="976"/>
        <v>0</v>
      </c>
      <c r="M4001" s="12" t="str">
        <f t="shared" si="970"/>
        <v/>
      </c>
      <c r="N4001" s="13"/>
    </row>
    <row r="4002" spans="1:14" hidden="1">
      <c r="A4002" s="40">
        <v>404</v>
      </c>
      <c r="B4002" s="272">
        <v>4900</v>
      </c>
      <c r="C4002" s="1856" t="s">
        <v>273</v>
      </c>
      <c r="D4002" s="1857"/>
      <c r="E4002" s="310">
        <f t="shared" ref="E4002:L4002" si="977">+E4003+E4004</f>
        <v>0</v>
      </c>
      <c r="F4002" s="274">
        <f t="shared" si="977"/>
        <v>0</v>
      </c>
      <c r="G4002" s="275">
        <f t="shared" si="977"/>
        <v>0</v>
      </c>
      <c r="H4002" s="276">
        <f>+H4003+H4004</f>
        <v>0</v>
      </c>
      <c r="I4002" s="274">
        <f t="shared" si="977"/>
        <v>0</v>
      </c>
      <c r="J4002" s="275">
        <f t="shared" si="977"/>
        <v>0</v>
      </c>
      <c r="K4002" s="276">
        <f t="shared" si="977"/>
        <v>0</v>
      </c>
      <c r="L4002" s="310">
        <f t="shared" si="977"/>
        <v>0</v>
      </c>
      <c r="M4002" s="12" t="str">
        <f t="shared" si="970"/>
        <v/>
      </c>
      <c r="N4002" s="13"/>
    </row>
    <row r="4003" spans="1:14" hidden="1">
      <c r="A4003" s="22">
        <v>440</v>
      </c>
      <c r="B4003" s="362"/>
      <c r="C4003" s="279">
        <v>4901</v>
      </c>
      <c r="D4003" s="364" t="s">
        <v>274</v>
      </c>
      <c r="E4003" s="281">
        <f>F4003+G4003+H4003</f>
        <v>0</v>
      </c>
      <c r="F4003" s="152"/>
      <c r="G4003" s="153"/>
      <c r="H4003" s="1418"/>
      <c r="I4003" s="152"/>
      <c r="J4003" s="153"/>
      <c r="K4003" s="1418"/>
      <c r="L4003" s="281">
        <f>I4003+J4003+K4003</f>
        <v>0</v>
      </c>
      <c r="M4003" s="12" t="str">
        <f t="shared" si="970"/>
        <v/>
      </c>
      <c r="N4003" s="13"/>
    </row>
    <row r="4004" spans="1:14" hidden="1">
      <c r="A4004" s="22">
        <v>450</v>
      </c>
      <c r="B4004" s="362"/>
      <c r="C4004" s="285">
        <v>4902</v>
      </c>
      <c r="D4004" s="301" t="s">
        <v>275</v>
      </c>
      <c r="E4004" s="287">
        <f>F4004+G4004+H4004</f>
        <v>0</v>
      </c>
      <c r="F4004" s="173"/>
      <c r="G4004" s="174"/>
      <c r="H4004" s="1421"/>
      <c r="I4004" s="173"/>
      <c r="J4004" s="174"/>
      <c r="K4004" s="1421"/>
      <c r="L4004" s="287">
        <f>I4004+J4004+K4004</f>
        <v>0</v>
      </c>
      <c r="M4004" s="12" t="str">
        <f t="shared" si="970"/>
        <v/>
      </c>
      <c r="N4004" s="13"/>
    </row>
    <row r="4005" spans="1:14" hidden="1">
      <c r="A4005" s="22">
        <v>495</v>
      </c>
      <c r="B4005" s="365">
        <v>5100</v>
      </c>
      <c r="C4005" s="1854" t="s">
        <v>247</v>
      </c>
      <c r="D4005" s="1855"/>
      <c r="E4005" s="310">
        <f>F4005+G4005+H4005</f>
        <v>0</v>
      </c>
      <c r="F4005" s="1422"/>
      <c r="G4005" s="1423"/>
      <c r="H4005" s="1424"/>
      <c r="I4005" s="1422"/>
      <c r="J4005" s="1423"/>
      <c r="K4005" s="1424"/>
      <c r="L4005" s="310">
        <f>I4005+J4005+K4005</f>
        <v>0</v>
      </c>
      <c r="M4005" s="12" t="str">
        <f t="shared" si="970"/>
        <v/>
      </c>
      <c r="N4005" s="13"/>
    </row>
    <row r="4006" spans="1:14" hidden="1">
      <c r="A4006" s="23">
        <v>500</v>
      </c>
      <c r="B4006" s="365">
        <v>5200</v>
      </c>
      <c r="C4006" s="1854" t="s">
        <v>248</v>
      </c>
      <c r="D4006" s="1855"/>
      <c r="E4006" s="310">
        <f t="shared" ref="E4006:L4006" si="978">SUM(E4007:E4013)</f>
        <v>0</v>
      </c>
      <c r="F4006" s="274">
        <f t="shared" si="978"/>
        <v>0</v>
      </c>
      <c r="G4006" s="275">
        <f t="shared" si="978"/>
        <v>0</v>
      </c>
      <c r="H4006" s="276">
        <f>SUM(H4007:H4013)</f>
        <v>0</v>
      </c>
      <c r="I4006" s="274">
        <f t="shared" si="978"/>
        <v>0</v>
      </c>
      <c r="J4006" s="275">
        <f t="shared" si="978"/>
        <v>0</v>
      </c>
      <c r="K4006" s="276">
        <f t="shared" si="978"/>
        <v>0</v>
      </c>
      <c r="L4006" s="310">
        <f t="shared" si="978"/>
        <v>0</v>
      </c>
      <c r="M4006" s="12" t="str">
        <f t="shared" si="970"/>
        <v/>
      </c>
      <c r="N4006" s="13"/>
    </row>
    <row r="4007" spans="1:14" hidden="1">
      <c r="A4007" s="23">
        <v>505</v>
      </c>
      <c r="B4007" s="366"/>
      <c r="C4007" s="367">
        <v>5201</v>
      </c>
      <c r="D4007" s="368" t="s">
        <v>249</v>
      </c>
      <c r="E4007" s="281">
        <f t="shared" ref="E4007:E4013" si="979">F4007+G4007+H4007</f>
        <v>0</v>
      </c>
      <c r="F4007" s="152"/>
      <c r="G4007" s="153"/>
      <c r="H4007" s="1418"/>
      <c r="I4007" s="152"/>
      <c r="J4007" s="153"/>
      <c r="K4007" s="1418"/>
      <c r="L4007" s="281">
        <f t="shared" ref="L4007:L4013" si="980">I4007+J4007+K4007</f>
        <v>0</v>
      </c>
      <c r="M4007" s="12" t="str">
        <f t="shared" si="970"/>
        <v/>
      </c>
      <c r="N4007" s="13"/>
    </row>
    <row r="4008" spans="1:14" hidden="1">
      <c r="A4008" s="23">
        <v>510</v>
      </c>
      <c r="B4008" s="366"/>
      <c r="C4008" s="369">
        <v>5202</v>
      </c>
      <c r="D4008" s="370" t="s">
        <v>250</v>
      </c>
      <c r="E4008" s="295">
        <f t="shared" si="979"/>
        <v>0</v>
      </c>
      <c r="F4008" s="158"/>
      <c r="G4008" s="159"/>
      <c r="H4008" s="1420"/>
      <c r="I4008" s="158"/>
      <c r="J4008" s="159"/>
      <c r="K4008" s="1420"/>
      <c r="L4008" s="295">
        <f t="shared" si="980"/>
        <v>0</v>
      </c>
      <c r="M4008" s="12" t="str">
        <f t="shared" si="970"/>
        <v/>
      </c>
      <c r="N4008" s="13"/>
    </row>
    <row r="4009" spans="1:14" hidden="1">
      <c r="A4009" s="23">
        <v>515</v>
      </c>
      <c r="B4009" s="366"/>
      <c r="C4009" s="369">
        <v>5203</v>
      </c>
      <c r="D4009" s="370" t="s">
        <v>618</v>
      </c>
      <c r="E4009" s="295">
        <f t="shared" si="979"/>
        <v>0</v>
      </c>
      <c r="F4009" s="158"/>
      <c r="G4009" s="159"/>
      <c r="H4009" s="1420"/>
      <c r="I4009" s="158"/>
      <c r="J4009" s="159"/>
      <c r="K4009" s="1420"/>
      <c r="L4009" s="295">
        <f t="shared" si="980"/>
        <v>0</v>
      </c>
      <c r="M4009" s="12" t="str">
        <f t="shared" si="970"/>
        <v/>
      </c>
      <c r="N4009" s="13"/>
    </row>
    <row r="4010" spans="1:14" hidden="1">
      <c r="A4010" s="23">
        <v>520</v>
      </c>
      <c r="B4010" s="366"/>
      <c r="C4010" s="369">
        <v>5204</v>
      </c>
      <c r="D4010" s="370" t="s">
        <v>619</v>
      </c>
      <c r="E4010" s="295">
        <f t="shared" si="979"/>
        <v>0</v>
      </c>
      <c r="F4010" s="158"/>
      <c r="G4010" s="159"/>
      <c r="H4010" s="1420"/>
      <c r="I4010" s="158"/>
      <c r="J4010" s="159"/>
      <c r="K4010" s="1420"/>
      <c r="L4010" s="295">
        <f t="shared" si="980"/>
        <v>0</v>
      </c>
      <c r="M4010" s="12" t="str">
        <f t="shared" si="970"/>
        <v/>
      </c>
      <c r="N4010" s="13"/>
    </row>
    <row r="4011" spans="1:14" hidden="1">
      <c r="A4011" s="23">
        <v>525</v>
      </c>
      <c r="B4011" s="366"/>
      <c r="C4011" s="369">
        <v>5205</v>
      </c>
      <c r="D4011" s="370" t="s">
        <v>620</v>
      </c>
      <c r="E4011" s="295">
        <f t="shared" si="979"/>
        <v>0</v>
      </c>
      <c r="F4011" s="158"/>
      <c r="G4011" s="159"/>
      <c r="H4011" s="1420"/>
      <c r="I4011" s="158"/>
      <c r="J4011" s="159"/>
      <c r="K4011" s="1420"/>
      <c r="L4011" s="295">
        <f t="shared" si="980"/>
        <v>0</v>
      </c>
      <c r="M4011" s="12" t="str">
        <f t="shared" si="970"/>
        <v/>
      </c>
      <c r="N4011" s="13"/>
    </row>
    <row r="4012" spans="1:14" hidden="1">
      <c r="A4012" s="22">
        <v>635</v>
      </c>
      <c r="B4012" s="366"/>
      <c r="C4012" s="369">
        <v>5206</v>
      </c>
      <c r="D4012" s="370" t="s">
        <v>621</v>
      </c>
      <c r="E4012" s="295">
        <f t="shared" si="979"/>
        <v>0</v>
      </c>
      <c r="F4012" s="158"/>
      <c r="G4012" s="159"/>
      <c r="H4012" s="1420"/>
      <c r="I4012" s="158"/>
      <c r="J4012" s="159"/>
      <c r="K4012" s="1420"/>
      <c r="L4012" s="295">
        <f t="shared" si="980"/>
        <v>0</v>
      </c>
      <c r="M4012" s="12" t="str">
        <f t="shared" si="970"/>
        <v/>
      </c>
      <c r="N4012" s="13"/>
    </row>
    <row r="4013" spans="1:14" hidden="1">
      <c r="A4013" s="23">
        <v>640</v>
      </c>
      <c r="B4013" s="366"/>
      <c r="C4013" s="371">
        <v>5219</v>
      </c>
      <c r="D4013" s="372" t="s">
        <v>622</v>
      </c>
      <c r="E4013" s="287">
        <f t="shared" si="979"/>
        <v>0</v>
      </c>
      <c r="F4013" s="173"/>
      <c r="G4013" s="174"/>
      <c r="H4013" s="1421"/>
      <c r="I4013" s="173"/>
      <c r="J4013" s="174"/>
      <c r="K4013" s="1421"/>
      <c r="L4013" s="287">
        <f t="shared" si="980"/>
        <v>0</v>
      </c>
      <c r="M4013" s="12" t="str">
        <f t="shared" si="970"/>
        <v/>
      </c>
      <c r="N4013" s="13"/>
    </row>
    <row r="4014" spans="1:14" hidden="1">
      <c r="A4014" s="23">
        <v>645</v>
      </c>
      <c r="B4014" s="365">
        <v>5300</v>
      </c>
      <c r="C4014" s="1854" t="s">
        <v>623</v>
      </c>
      <c r="D4014" s="1855"/>
      <c r="E4014" s="310">
        <f t="shared" ref="E4014:L4014" si="981">SUM(E4015:E4016)</f>
        <v>0</v>
      </c>
      <c r="F4014" s="274">
        <f t="shared" si="981"/>
        <v>0</v>
      </c>
      <c r="G4014" s="275">
        <f t="shared" si="981"/>
        <v>0</v>
      </c>
      <c r="H4014" s="276">
        <f>SUM(H4015:H4016)</f>
        <v>0</v>
      </c>
      <c r="I4014" s="274">
        <f t="shared" si="981"/>
        <v>0</v>
      </c>
      <c r="J4014" s="275">
        <f t="shared" si="981"/>
        <v>0</v>
      </c>
      <c r="K4014" s="276">
        <f t="shared" si="981"/>
        <v>0</v>
      </c>
      <c r="L4014" s="310">
        <f t="shared" si="981"/>
        <v>0</v>
      </c>
      <c r="M4014" s="12" t="str">
        <f t="shared" si="970"/>
        <v/>
      </c>
      <c r="N4014" s="13"/>
    </row>
    <row r="4015" spans="1:14" hidden="1">
      <c r="A4015" s="23">
        <v>650</v>
      </c>
      <c r="B4015" s="366"/>
      <c r="C4015" s="367">
        <v>5301</v>
      </c>
      <c r="D4015" s="368" t="s">
        <v>307</v>
      </c>
      <c r="E4015" s="281">
        <f>F4015+G4015+H4015</f>
        <v>0</v>
      </c>
      <c r="F4015" s="152"/>
      <c r="G4015" s="153"/>
      <c r="H4015" s="1418"/>
      <c r="I4015" s="152"/>
      <c r="J4015" s="153"/>
      <c r="K4015" s="1418"/>
      <c r="L4015" s="281">
        <f>I4015+J4015+K4015</f>
        <v>0</v>
      </c>
      <c r="M4015" s="12" t="str">
        <f t="shared" si="970"/>
        <v/>
      </c>
      <c r="N4015" s="13"/>
    </row>
    <row r="4016" spans="1:14" hidden="1">
      <c r="A4016" s="22">
        <v>655</v>
      </c>
      <c r="B4016" s="366"/>
      <c r="C4016" s="371">
        <v>5309</v>
      </c>
      <c r="D4016" s="372" t="s">
        <v>624</v>
      </c>
      <c r="E4016" s="287">
        <f>F4016+G4016+H4016</f>
        <v>0</v>
      </c>
      <c r="F4016" s="173"/>
      <c r="G4016" s="174"/>
      <c r="H4016" s="1421"/>
      <c r="I4016" s="173"/>
      <c r="J4016" s="174"/>
      <c r="K4016" s="1421"/>
      <c r="L4016" s="287">
        <f>I4016+J4016+K4016</f>
        <v>0</v>
      </c>
      <c r="M4016" s="12" t="str">
        <f t="shared" si="970"/>
        <v/>
      </c>
      <c r="N4016" s="13"/>
    </row>
    <row r="4017" spans="1:14" hidden="1">
      <c r="A4017" s="22">
        <v>665</v>
      </c>
      <c r="B4017" s="365">
        <v>5400</v>
      </c>
      <c r="C4017" s="1854" t="s">
        <v>685</v>
      </c>
      <c r="D4017" s="1855"/>
      <c r="E4017" s="310">
        <f>F4017+G4017+H4017</f>
        <v>0</v>
      </c>
      <c r="F4017" s="1422"/>
      <c r="G4017" s="1423"/>
      <c r="H4017" s="1424"/>
      <c r="I4017" s="1422"/>
      <c r="J4017" s="1423"/>
      <c r="K4017" s="1424"/>
      <c r="L4017" s="310">
        <f>I4017+J4017+K4017</f>
        <v>0</v>
      </c>
      <c r="M4017" s="12" t="str">
        <f t="shared" si="970"/>
        <v/>
      </c>
      <c r="N4017" s="13"/>
    </row>
    <row r="4018" spans="1:14" hidden="1">
      <c r="A4018" s="22">
        <v>675</v>
      </c>
      <c r="B4018" s="272">
        <v>5500</v>
      </c>
      <c r="C4018" s="1856" t="s">
        <v>686</v>
      </c>
      <c r="D4018" s="1857"/>
      <c r="E4018" s="310">
        <f t="shared" ref="E4018:L4018" si="982">SUM(E4019:E4022)</f>
        <v>0</v>
      </c>
      <c r="F4018" s="274">
        <f t="shared" si="982"/>
        <v>0</v>
      </c>
      <c r="G4018" s="275">
        <f t="shared" si="982"/>
        <v>0</v>
      </c>
      <c r="H4018" s="276">
        <f>SUM(H4019:H4022)</f>
        <v>0</v>
      </c>
      <c r="I4018" s="274">
        <f t="shared" si="982"/>
        <v>0</v>
      </c>
      <c r="J4018" s="275">
        <f t="shared" si="982"/>
        <v>0</v>
      </c>
      <c r="K4018" s="276">
        <f t="shared" si="982"/>
        <v>0</v>
      </c>
      <c r="L4018" s="310">
        <f t="shared" si="982"/>
        <v>0</v>
      </c>
      <c r="M4018" s="12" t="str">
        <f t="shared" si="970"/>
        <v/>
      </c>
      <c r="N4018" s="13"/>
    </row>
    <row r="4019" spans="1:14" hidden="1">
      <c r="A4019" s="22">
        <v>685</v>
      </c>
      <c r="B4019" s="362"/>
      <c r="C4019" s="279">
        <v>5501</v>
      </c>
      <c r="D4019" s="311" t="s">
        <v>687</v>
      </c>
      <c r="E4019" s="281">
        <f>F4019+G4019+H4019</f>
        <v>0</v>
      </c>
      <c r="F4019" s="152"/>
      <c r="G4019" s="153"/>
      <c r="H4019" s="1418"/>
      <c r="I4019" s="152"/>
      <c r="J4019" s="153"/>
      <c r="K4019" s="1418"/>
      <c r="L4019" s="281">
        <f>I4019+J4019+K4019</f>
        <v>0</v>
      </c>
      <c r="M4019" s="12" t="str">
        <f t="shared" si="970"/>
        <v/>
      </c>
      <c r="N4019" s="13"/>
    </row>
    <row r="4020" spans="1:14" hidden="1">
      <c r="A4020" s="23">
        <v>690</v>
      </c>
      <c r="B4020" s="362"/>
      <c r="C4020" s="293">
        <v>5502</v>
      </c>
      <c r="D4020" s="294" t="s">
        <v>688</v>
      </c>
      <c r="E4020" s="295">
        <f>F4020+G4020+H4020</f>
        <v>0</v>
      </c>
      <c r="F4020" s="158"/>
      <c r="G4020" s="159"/>
      <c r="H4020" s="1420"/>
      <c r="I4020" s="158"/>
      <c r="J4020" s="159"/>
      <c r="K4020" s="1420"/>
      <c r="L4020" s="295">
        <f>I4020+J4020+K4020</f>
        <v>0</v>
      </c>
      <c r="M4020" s="12" t="str">
        <f t="shared" si="970"/>
        <v/>
      </c>
      <c r="N4020" s="13"/>
    </row>
    <row r="4021" spans="1:14" hidden="1">
      <c r="A4021" s="23">
        <v>695</v>
      </c>
      <c r="B4021" s="362"/>
      <c r="C4021" s="293">
        <v>5503</v>
      </c>
      <c r="D4021" s="363" t="s">
        <v>689</v>
      </c>
      <c r="E4021" s="295">
        <f>F4021+G4021+H4021</f>
        <v>0</v>
      </c>
      <c r="F4021" s="158"/>
      <c r="G4021" s="159"/>
      <c r="H4021" s="1420"/>
      <c r="I4021" s="158"/>
      <c r="J4021" s="159"/>
      <c r="K4021" s="1420"/>
      <c r="L4021" s="295">
        <f>I4021+J4021+K4021</f>
        <v>0</v>
      </c>
      <c r="M4021" s="12" t="str">
        <f t="shared" si="970"/>
        <v/>
      </c>
      <c r="N4021" s="13"/>
    </row>
    <row r="4022" spans="1:14" hidden="1">
      <c r="A4022" s="22">
        <v>700</v>
      </c>
      <c r="B4022" s="362"/>
      <c r="C4022" s="285">
        <v>5504</v>
      </c>
      <c r="D4022" s="339" t="s">
        <v>690</v>
      </c>
      <c r="E4022" s="287">
        <f>F4022+G4022+H4022</f>
        <v>0</v>
      </c>
      <c r="F4022" s="173"/>
      <c r="G4022" s="174"/>
      <c r="H4022" s="1421"/>
      <c r="I4022" s="173"/>
      <c r="J4022" s="174"/>
      <c r="K4022" s="1421"/>
      <c r="L4022" s="287">
        <f>I4022+J4022+K4022</f>
        <v>0</v>
      </c>
      <c r="M4022" s="12" t="str">
        <f t="shared" si="970"/>
        <v/>
      </c>
      <c r="N4022" s="13"/>
    </row>
    <row r="4023" spans="1:14" hidden="1">
      <c r="A4023" s="22">
        <v>710</v>
      </c>
      <c r="B4023" s="365">
        <v>5700</v>
      </c>
      <c r="C4023" s="1858" t="s">
        <v>914</v>
      </c>
      <c r="D4023" s="1859"/>
      <c r="E4023" s="310">
        <f>SUM(E4024:E4026)</f>
        <v>0</v>
      </c>
      <c r="F4023" s="1471">
        <v>0</v>
      </c>
      <c r="G4023" s="1471">
        <v>0</v>
      </c>
      <c r="H4023" s="1471">
        <v>0</v>
      </c>
      <c r="I4023" s="1471">
        <v>0</v>
      </c>
      <c r="J4023" s="1471">
        <v>0</v>
      </c>
      <c r="K4023" s="1471">
        <v>0</v>
      </c>
      <c r="L4023" s="310">
        <f>SUM(L4024:L4026)</f>
        <v>0</v>
      </c>
      <c r="M4023" s="12" t="str">
        <f t="shared" si="970"/>
        <v/>
      </c>
      <c r="N4023" s="13"/>
    </row>
    <row r="4024" spans="1:14" hidden="1">
      <c r="A4024" s="23">
        <v>715</v>
      </c>
      <c r="B4024" s="366"/>
      <c r="C4024" s="367">
        <v>5701</v>
      </c>
      <c r="D4024" s="368" t="s">
        <v>691</v>
      </c>
      <c r="E4024" s="281">
        <f>F4024+G4024+H4024</f>
        <v>0</v>
      </c>
      <c r="F4024" s="1472">
        <v>0</v>
      </c>
      <c r="G4024" s="1472">
        <v>0</v>
      </c>
      <c r="H4024" s="1473">
        <v>0</v>
      </c>
      <c r="I4024" s="1771">
        <v>0</v>
      </c>
      <c r="J4024" s="1472">
        <v>0</v>
      </c>
      <c r="K4024" s="1472">
        <v>0</v>
      </c>
      <c r="L4024" s="281">
        <f>I4024+J4024+K4024</f>
        <v>0</v>
      </c>
      <c r="M4024" s="12" t="str">
        <f t="shared" si="970"/>
        <v/>
      </c>
      <c r="N4024" s="13"/>
    </row>
    <row r="4025" spans="1:14" hidden="1">
      <c r="A4025" s="23">
        <v>720</v>
      </c>
      <c r="B4025" s="366"/>
      <c r="C4025" s="373">
        <v>5702</v>
      </c>
      <c r="D4025" s="374" t="s">
        <v>692</v>
      </c>
      <c r="E4025" s="314">
        <f>F4025+G4025+H4025</f>
        <v>0</v>
      </c>
      <c r="F4025" s="1472">
        <v>0</v>
      </c>
      <c r="G4025" s="1472">
        <v>0</v>
      </c>
      <c r="H4025" s="1473">
        <v>0</v>
      </c>
      <c r="I4025" s="1771">
        <v>0</v>
      </c>
      <c r="J4025" s="1472">
        <v>0</v>
      </c>
      <c r="K4025" s="1472">
        <v>0</v>
      </c>
      <c r="L4025" s="314">
        <f>I4025+J4025+K4025</f>
        <v>0</v>
      </c>
      <c r="M4025" s="12" t="str">
        <f t="shared" si="970"/>
        <v/>
      </c>
      <c r="N4025" s="13"/>
    </row>
    <row r="4026" spans="1:14" hidden="1">
      <c r="A4026" s="23">
        <v>725</v>
      </c>
      <c r="B4026" s="292"/>
      <c r="C4026" s="375">
        <v>4071</v>
      </c>
      <c r="D4026" s="376" t="s">
        <v>693</v>
      </c>
      <c r="E4026" s="377">
        <f>F4026+G4026+H4026</f>
        <v>0</v>
      </c>
      <c r="F4026" s="1472">
        <v>0</v>
      </c>
      <c r="G4026" s="1472">
        <v>0</v>
      </c>
      <c r="H4026" s="1473">
        <v>0</v>
      </c>
      <c r="I4026" s="1771">
        <v>0</v>
      </c>
      <c r="J4026" s="1472">
        <v>0</v>
      </c>
      <c r="K4026" s="1472">
        <v>0</v>
      </c>
      <c r="L4026" s="377">
        <f>I4026+J4026+K4026</f>
        <v>0</v>
      </c>
      <c r="M4026" s="12" t="str">
        <f t="shared" si="970"/>
        <v/>
      </c>
      <c r="N4026" s="13"/>
    </row>
    <row r="4027" spans="1:14" hidden="1">
      <c r="A4027" s="23">
        <v>730</v>
      </c>
      <c r="B4027" s="582"/>
      <c r="C4027" s="1860" t="s">
        <v>694</v>
      </c>
      <c r="D4027" s="1861"/>
      <c r="E4027" s="1438"/>
      <c r="F4027" s="1438"/>
      <c r="G4027" s="1438"/>
      <c r="H4027" s="1438"/>
      <c r="I4027" s="1438"/>
      <c r="J4027" s="1438"/>
      <c r="K4027" s="1438"/>
      <c r="L4027" s="1439"/>
      <c r="M4027" s="12" t="str">
        <f t="shared" si="970"/>
        <v/>
      </c>
      <c r="N4027" s="13"/>
    </row>
    <row r="4028" spans="1:14" hidden="1">
      <c r="A4028" s="23">
        <v>735</v>
      </c>
      <c r="B4028" s="381">
        <v>98</v>
      </c>
      <c r="C4028" s="1860" t="s">
        <v>694</v>
      </c>
      <c r="D4028" s="1861"/>
      <c r="E4028" s="382">
        <f>F4028+G4028+H4028</f>
        <v>0</v>
      </c>
      <c r="F4028" s="1429"/>
      <c r="G4028" s="1430"/>
      <c r="H4028" s="1431"/>
      <c r="I4028" s="1461">
        <v>0</v>
      </c>
      <c r="J4028" s="1462">
        <v>0</v>
      </c>
      <c r="K4028" s="1463">
        <v>0</v>
      </c>
      <c r="L4028" s="382">
        <f>I4028+J4028+K4028</f>
        <v>0</v>
      </c>
      <c r="M4028" s="12" t="str">
        <f t="shared" si="970"/>
        <v/>
      </c>
      <c r="N4028" s="13"/>
    </row>
    <row r="4029" spans="1:14" hidden="1">
      <c r="A4029" s="23">
        <v>740</v>
      </c>
      <c r="B4029" s="1433"/>
      <c r="C4029" s="1434"/>
      <c r="D4029" s="1435"/>
      <c r="E4029" s="269"/>
      <c r="F4029" s="269"/>
      <c r="G4029" s="269"/>
      <c r="H4029" s="269"/>
      <c r="I4029" s="269"/>
      <c r="J4029" s="269"/>
      <c r="K4029" s="269"/>
      <c r="L4029" s="270"/>
      <c r="M4029" s="12" t="str">
        <f t="shared" si="970"/>
        <v/>
      </c>
      <c r="N4029" s="13"/>
    </row>
    <row r="4030" spans="1:14" hidden="1">
      <c r="A4030" s="23">
        <v>745</v>
      </c>
      <c r="B4030" s="1436"/>
      <c r="C4030" s="111"/>
      <c r="D4030" s="1437"/>
      <c r="E4030" s="218"/>
      <c r="F4030" s="218"/>
      <c r="G4030" s="218"/>
      <c r="H4030" s="218"/>
      <c r="I4030" s="218"/>
      <c r="J4030" s="218"/>
      <c r="K4030" s="218"/>
      <c r="L4030" s="389"/>
      <c r="M4030" s="12" t="str">
        <f t="shared" si="970"/>
        <v/>
      </c>
      <c r="N4030" s="13"/>
    </row>
    <row r="4031" spans="1:14" hidden="1">
      <c r="A4031" s="22">
        <v>750</v>
      </c>
      <c r="B4031" s="1436"/>
      <c r="C4031" s="111"/>
      <c r="D4031" s="1437"/>
      <c r="E4031" s="218"/>
      <c r="F4031" s="218"/>
      <c r="G4031" s="218"/>
      <c r="H4031" s="218"/>
      <c r="I4031" s="218"/>
      <c r="J4031" s="218"/>
      <c r="K4031" s="218"/>
      <c r="L4031" s="389"/>
      <c r="M4031" s="12" t="str">
        <f t="shared" si="970"/>
        <v/>
      </c>
      <c r="N4031" s="13"/>
    </row>
    <row r="4032" spans="1:14" ht="16.5" hidden="1" thickBot="1">
      <c r="A4032" s="23">
        <v>755</v>
      </c>
      <c r="B4032" s="1464"/>
      <c r="C4032" s="393" t="s">
        <v>741</v>
      </c>
      <c r="D4032" s="1432">
        <f>+B4032</f>
        <v>0</v>
      </c>
      <c r="E4032" s="395">
        <f t="shared" ref="E4032:L4032" si="983">SUM(E3917,E3920,E3926,E3934,E3935,E3953,E3957,E3963,E3966,E3967,E3968,E3969,E3970,E3979,E3985,E3986,E3987,E3988,E3995,E3999,E4000,E4001,E4002,E4005,E4006,E4014,E4017,E4018,E4023)+E4028</f>
        <v>0</v>
      </c>
      <c r="F4032" s="396">
        <f t="shared" si="983"/>
        <v>0</v>
      </c>
      <c r="G4032" s="397">
        <f t="shared" si="983"/>
        <v>0</v>
      </c>
      <c r="H4032" s="398">
        <f t="shared" si="983"/>
        <v>0</v>
      </c>
      <c r="I4032" s="396">
        <f t="shared" si="983"/>
        <v>0</v>
      </c>
      <c r="J4032" s="397">
        <f t="shared" si="983"/>
        <v>0</v>
      </c>
      <c r="K4032" s="398">
        <f t="shared" si="983"/>
        <v>0</v>
      </c>
      <c r="L4032" s="395">
        <f t="shared" si="983"/>
        <v>0</v>
      </c>
      <c r="M4032" s="12" t="str">
        <f>(IF($E4032&lt;&gt;0,$M$2,IF($L4032&lt;&gt;0,$M$2,"")))</f>
        <v/>
      </c>
      <c r="N4032" s="73" t="str">
        <f>LEFT(C3914,1)</f>
        <v>6</v>
      </c>
    </row>
    <row r="4033" spans="1:14" hidden="1">
      <c r="A4033" s="23">
        <v>760</v>
      </c>
      <c r="B4033" s="79" t="s">
        <v>120</v>
      </c>
      <c r="C4033" s="1"/>
      <c r="L4033" s="6"/>
      <c r="M4033" s="7" t="str">
        <f>(IF($E4032&lt;&gt;0,$M$2,IF($L4032&lt;&gt;0,$M$2,"")))</f>
        <v/>
      </c>
    </row>
    <row r="4034" spans="1:14" hidden="1">
      <c r="A4034" s="22">
        <v>765</v>
      </c>
      <c r="B4034" s="1367"/>
      <c r="C4034" s="1367"/>
      <c r="D4034" s="1368"/>
      <c r="E4034" s="1367"/>
      <c r="F4034" s="1367"/>
      <c r="G4034" s="1367"/>
      <c r="H4034" s="1367"/>
      <c r="I4034" s="1367"/>
      <c r="J4034" s="1367"/>
      <c r="K4034" s="1367"/>
      <c r="L4034" s="1369"/>
      <c r="M4034" s="7" t="str">
        <f>(IF($E4032&lt;&gt;0,$M$2,IF($L4032&lt;&gt;0,$M$2,"")))</f>
        <v/>
      </c>
    </row>
    <row r="4035" spans="1:14" ht="18.75" hidden="1">
      <c r="A4035" s="22">
        <v>775</v>
      </c>
      <c r="B4035" s="65"/>
      <c r="C4035" s="65"/>
      <c r="D4035" s="65"/>
      <c r="E4035" s="65"/>
      <c r="F4035" s="65"/>
      <c r="G4035" s="65"/>
      <c r="H4035" s="65"/>
      <c r="I4035" s="65"/>
      <c r="J4035" s="65"/>
      <c r="K4035" s="65"/>
      <c r="L4035" s="77"/>
      <c r="M4035" s="74" t="str">
        <f>(IF(E4030&lt;&gt;0,$G$2,IF(L4030&lt;&gt;0,$G$2,"")))</f>
        <v/>
      </c>
      <c r="N4035" s="65"/>
    </row>
    <row r="4036" spans="1:14" hidden="1">
      <c r="A4036" s="23">
        <v>780</v>
      </c>
      <c r="B4036" s="6"/>
      <c r="C4036" s="6"/>
      <c r="D4036" s="521"/>
      <c r="E4036" s="38"/>
      <c r="F4036" s="38"/>
      <c r="G4036" s="38"/>
      <c r="H4036" s="38"/>
      <c r="I4036" s="38"/>
      <c r="J4036" s="38"/>
      <c r="K4036" s="38"/>
      <c r="L4036" s="38"/>
      <c r="M4036" s="7" t="str">
        <f>(IF($E4169&lt;&gt;0,$M$2,IF($L4169&lt;&gt;0,$M$2,"")))</f>
        <v/>
      </c>
    </row>
    <row r="4037" spans="1:14" hidden="1">
      <c r="A4037" s="23">
        <v>785</v>
      </c>
      <c r="B4037" s="6"/>
      <c r="C4037" s="1365"/>
      <c r="D4037" s="1366"/>
      <c r="E4037" s="38"/>
      <c r="F4037" s="38"/>
      <c r="G4037" s="38"/>
      <c r="H4037" s="38"/>
      <c r="I4037" s="38"/>
      <c r="J4037" s="38"/>
      <c r="K4037" s="38"/>
      <c r="L4037" s="38"/>
      <c r="M4037" s="7" t="str">
        <f>(IF($E4169&lt;&gt;0,$M$2,IF($L4169&lt;&gt;0,$M$2,"")))</f>
        <v/>
      </c>
    </row>
    <row r="4038" spans="1:14" hidden="1">
      <c r="A4038" s="23">
        <v>790</v>
      </c>
      <c r="B4038" s="1870" t="str">
        <f>$B$7</f>
        <v>ОТЧЕТНИ ДАННИ ПО ЕБК ЗА ИЗПЪЛНЕНИЕТО НА БЮДЖЕТА</v>
      </c>
      <c r="C4038" s="1871"/>
      <c r="D4038" s="1871"/>
      <c r="E4038" s="242"/>
      <c r="F4038" s="242"/>
      <c r="G4038" s="237"/>
      <c r="H4038" s="237"/>
      <c r="I4038" s="237"/>
      <c r="J4038" s="237"/>
      <c r="K4038" s="237"/>
      <c r="L4038" s="237"/>
      <c r="M4038" s="7" t="str">
        <f>(IF($E4169&lt;&gt;0,$M$2,IF($L4169&lt;&gt;0,$M$2,"")))</f>
        <v/>
      </c>
    </row>
    <row r="4039" spans="1:14" hidden="1">
      <c r="A4039" s="23">
        <v>795</v>
      </c>
      <c r="B4039" s="228"/>
      <c r="C4039" s="391"/>
      <c r="D4039" s="400"/>
      <c r="E4039" s="406" t="s">
        <v>464</v>
      </c>
      <c r="F4039" s="406" t="s">
        <v>835</v>
      </c>
      <c r="G4039" s="237"/>
      <c r="H4039" s="1362" t="s">
        <v>1251</v>
      </c>
      <c r="I4039" s="1363"/>
      <c r="J4039" s="1364"/>
      <c r="K4039" s="237"/>
      <c r="L4039" s="237"/>
      <c r="M4039" s="7" t="str">
        <f>(IF($E4169&lt;&gt;0,$M$2,IF($L4169&lt;&gt;0,$M$2,"")))</f>
        <v/>
      </c>
    </row>
    <row r="4040" spans="1:14" ht="18.75" hidden="1">
      <c r="A4040" s="22">
        <v>805</v>
      </c>
      <c r="B4040" s="1872" t="str">
        <f>$B$9</f>
        <v>ДГ ЩАСТЛИВО ДЕТСТВО</v>
      </c>
      <c r="C4040" s="1873"/>
      <c r="D4040" s="1874"/>
      <c r="E4040" s="115">
        <f>$E$9</f>
        <v>43831</v>
      </c>
      <c r="F4040" s="226" t="str">
        <f>$F$9</f>
        <v>30.06.2020</v>
      </c>
      <c r="G4040" s="237"/>
      <c r="H4040" s="237"/>
      <c r="I4040" s="237"/>
      <c r="J4040" s="237"/>
      <c r="K4040" s="237"/>
      <c r="L4040" s="237"/>
      <c r="M4040" s="7" t="str">
        <f>(IF($E4169&lt;&gt;0,$M$2,IF($L4169&lt;&gt;0,$M$2,"")))</f>
        <v/>
      </c>
    </row>
    <row r="4041" spans="1:14" hidden="1">
      <c r="A4041" s="23">
        <v>810</v>
      </c>
      <c r="B4041" s="227" t="str">
        <f>$B$10</f>
        <v>(наименование на разпоредителя с бюджет)</v>
      </c>
      <c r="C4041" s="228"/>
      <c r="D4041" s="229"/>
      <c r="E4041" s="237"/>
      <c r="F4041" s="237"/>
      <c r="G4041" s="237"/>
      <c r="H4041" s="237"/>
      <c r="I4041" s="237"/>
      <c r="J4041" s="237"/>
      <c r="K4041" s="237"/>
      <c r="L4041" s="237"/>
      <c r="M4041" s="7" t="str">
        <f>(IF($E4169&lt;&gt;0,$M$2,IF($L4169&lt;&gt;0,$M$2,"")))</f>
        <v/>
      </c>
    </row>
    <row r="4042" spans="1:14" hidden="1">
      <c r="A4042" s="23">
        <v>815</v>
      </c>
      <c r="B4042" s="227"/>
      <c r="C4042" s="228"/>
      <c r="D4042" s="229"/>
      <c r="E4042" s="237"/>
      <c r="F4042" s="237"/>
      <c r="G4042" s="237"/>
      <c r="H4042" s="237"/>
      <c r="I4042" s="237"/>
      <c r="J4042" s="237"/>
      <c r="K4042" s="237"/>
      <c r="L4042" s="237"/>
      <c r="M4042" s="7" t="str">
        <f>(IF($E4169&lt;&gt;0,$M$2,IF($L4169&lt;&gt;0,$M$2,"")))</f>
        <v/>
      </c>
    </row>
    <row r="4043" spans="1:14" ht="19.5" hidden="1">
      <c r="A4043" s="28">
        <v>525</v>
      </c>
      <c r="B4043" s="1875" t="str">
        <f>$B$12</f>
        <v>Раковски</v>
      </c>
      <c r="C4043" s="1876"/>
      <c r="D4043" s="1877"/>
      <c r="E4043" s="410" t="s">
        <v>890</v>
      </c>
      <c r="F4043" s="1360" t="str">
        <f>$F$12</f>
        <v>6611</v>
      </c>
      <c r="G4043" s="237"/>
      <c r="H4043" s="237"/>
      <c r="I4043" s="237"/>
      <c r="J4043" s="237"/>
      <c r="K4043" s="237"/>
      <c r="L4043" s="237"/>
      <c r="M4043" s="7" t="str">
        <f>(IF($E4169&lt;&gt;0,$M$2,IF($L4169&lt;&gt;0,$M$2,"")))</f>
        <v/>
      </c>
    </row>
    <row r="4044" spans="1:14" hidden="1">
      <c r="A4044" s="22">
        <v>820</v>
      </c>
      <c r="B4044" s="233" t="str">
        <f>$B$13</f>
        <v>(наименование на първостепенния разпоредител с бюджет)</v>
      </c>
      <c r="C4044" s="228"/>
      <c r="D4044" s="229"/>
      <c r="E4044" s="1361"/>
      <c r="F4044" s="242"/>
      <c r="G4044" s="237"/>
      <c r="H4044" s="237"/>
      <c r="I4044" s="237"/>
      <c r="J4044" s="237"/>
      <c r="K4044" s="237"/>
      <c r="L4044" s="237"/>
      <c r="M4044" s="7" t="str">
        <f>(IF($E4169&lt;&gt;0,$M$2,IF($L4169&lt;&gt;0,$M$2,"")))</f>
        <v/>
      </c>
    </row>
    <row r="4045" spans="1:14" ht="19.5" hidden="1">
      <c r="A4045" s="23">
        <v>821</v>
      </c>
      <c r="B4045" s="236"/>
      <c r="C4045" s="237"/>
      <c r="D4045" s="124" t="s">
        <v>891</v>
      </c>
      <c r="E4045" s="238">
        <f>$E$15</f>
        <v>0</v>
      </c>
      <c r="F4045" s="414" t="str">
        <f>$F$15</f>
        <v>БЮДЖЕТ</v>
      </c>
      <c r="G4045" s="218"/>
      <c r="H4045" s="218"/>
      <c r="I4045" s="218"/>
      <c r="J4045" s="218"/>
      <c r="K4045" s="218"/>
      <c r="L4045" s="218"/>
      <c r="M4045" s="7" t="str">
        <f>(IF($E4169&lt;&gt;0,$M$2,IF($L4169&lt;&gt;0,$M$2,"")))</f>
        <v/>
      </c>
    </row>
    <row r="4046" spans="1:14" hidden="1">
      <c r="A4046" s="23">
        <v>822</v>
      </c>
      <c r="B4046" s="228"/>
      <c r="C4046" s="391"/>
      <c r="D4046" s="400"/>
      <c r="E4046" s="237"/>
      <c r="F4046" s="409"/>
      <c r="G4046" s="409"/>
      <c r="H4046" s="409"/>
      <c r="I4046" s="409"/>
      <c r="J4046" s="409"/>
      <c r="K4046" s="409"/>
      <c r="L4046" s="1377" t="s">
        <v>465</v>
      </c>
      <c r="M4046" s="7" t="str">
        <f>(IF($E4169&lt;&gt;0,$M$2,IF($L4169&lt;&gt;0,$M$2,"")))</f>
        <v/>
      </c>
    </row>
    <row r="4047" spans="1:14" ht="24.95" hidden="1" customHeight="1">
      <c r="A4047" s="23">
        <v>823</v>
      </c>
      <c r="B4047" s="247"/>
      <c r="C4047" s="248"/>
      <c r="D4047" s="249" t="s">
        <v>712</v>
      </c>
      <c r="E4047" s="1878" t="s">
        <v>2108</v>
      </c>
      <c r="F4047" s="1879"/>
      <c r="G4047" s="1879"/>
      <c r="H4047" s="1880"/>
      <c r="I4047" s="1881" t="s">
        <v>2109</v>
      </c>
      <c r="J4047" s="1882"/>
      <c r="K4047" s="1882"/>
      <c r="L4047" s="1883"/>
      <c r="M4047" s="7" t="str">
        <f>(IF($E4169&lt;&gt;0,$M$2,IF($L4169&lt;&gt;0,$M$2,"")))</f>
        <v/>
      </c>
    </row>
    <row r="4048" spans="1:14" ht="54.95" hidden="1" customHeight="1" thickBot="1">
      <c r="A4048" s="23">
        <v>825</v>
      </c>
      <c r="B4048" s="250" t="s">
        <v>62</v>
      </c>
      <c r="C4048" s="251" t="s">
        <v>466</v>
      </c>
      <c r="D4048" s="252" t="s">
        <v>713</v>
      </c>
      <c r="E4048" s="1403" t="str">
        <f>$E$20</f>
        <v>Уточнен план                Общо</v>
      </c>
      <c r="F4048" s="1407" t="str">
        <f>$F$20</f>
        <v>държавни дейности</v>
      </c>
      <c r="G4048" s="1408" t="str">
        <f>$G$20</f>
        <v>местни дейности</v>
      </c>
      <c r="H4048" s="1409" t="str">
        <f>$H$20</f>
        <v>дофинансиране</v>
      </c>
      <c r="I4048" s="253" t="str">
        <f>$I$20</f>
        <v>държавни дейности -ОТЧЕТ</v>
      </c>
      <c r="J4048" s="254" t="str">
        <f>$J$20</f>
        <v>местни дейности - ОТЧЕТ</v>
      </c>
      <c r="K4048" s="255" t="str">
        <f>$K$20</f>
        <v>дофинансиране - ОТЧЕТ</v>
      </c>
      <c r="L4048" s="1735" t="str">
        <f>$L$20</f>
        <v>ОТЧЕТ                                    ОБЩО</v>
      </c>
      <c r="M4048" s="7" t="str">
        <f>(IF($E4169&lt;&gt;0,$M$2,IF($L4169&lt;&gt;0,$M$2,"")))</f>
        <v/>
      </c>
    </row>
    <row r="4049" spans="1:14" ht="18.75" hidden="1">
      <c r="A4049" s="23"/>
      <c r="B4049" s="258"/>
      <c r="C4049" s="259"/>
      <c r="D4049" s="260" t="s">
        <v>743</v>
      </c>
      <c r="E4049" s="1455" t="str">
        <f>$E$21</f>
        <v>(1)</v>
      </c>
      <c r="F4049" s="143" t="str">
        <f>$F$21</f>
        <v>(2)</v>
      </c>
      <c r="G4049" s="144" t="str">
        <f>$G$21</f>
        <v>(3)</v>
      </c>
      <c r="H4049" s="145" t="str">
        <f>$H$21</f>
        <v>(4)</v>
      </c>
      <c r="I4049" s="261" t="str">
        <f>$I$21</f>
        <v>(5)</v>
      </c>
      <c r="J4049" s="262" t="str">
        <f>$J$21</f>
        <v>(6)</v>
      </c>
      <c r="K4049" s="263" t="str">
        <f>$K$21</f>
        <v>(7)</v>
      </c>
      <c r="L4049" s="264" t="str">
        <f>$L$21</f>
        <v>(8)</v>
      </c>
      <c r="M4049" s="7" t="str">
        <f>(IF($E4169&lt;&gt;0,$M$2,IF($L4169&lt;&gt;0,$M$2,"")))</f>
        <v/>
      </c>
    </row>
    <row r="4050" spans="1:14" hidden="1">
      <c r="A4050" s="23"/>
      <c r="B4050" s="1451"/>
      <c r="C4050" s="1598" t="e">
        <f>VLOOKUP(D4050,OP_LIST2,2,FALSE)</f>
        <v>#N/A</v>
      </c>
      <c r="D4050" s="1458"/>
      <c r="E4050" s="389"/>
      <c r="F4050" s="1441"/>
      <c r="G4050" s="1442"/>
      <c r="H4050" s="1443"/>
      <c r="I4050" s="1441"/>
      <c r="J4050" s="1442"/>
      <c r="K4050" s="1443"/>
      <c r="L4050" s="1440"/>
      <c r="M4050" s="7" t="str">
        <f>(IF($E4169&lt;&gt;0,$M$2,IF($L4169&lt;&gt;0,$M$2,"")))</f>
        <v/>
      </c>
    </row>
    <row r="4051" spans="1:14" hidden="1">
      <c r="A4051" s="23"/>
      <c r="B4051" s="1454"/>
      <c r="C4051" s="1459">
        <f>VLOOKUP(D4052,EBK_DEIN2,2,FALSE)</f>
        <v>6604</v>
      </c>
      <c r="D4051" s="1458" t="s">
        <v>792</v>
      </c>
      <c r="E4051" s="389"/>
      <c r="F4051" s="1444"/>
      <c r="G4051" s="1445"/>
      <c r="H4051" s="1446"/>
      <c r="I4051" s="1444"/>
      <c r="J4051" s="1445"/>
      <c r="K4051" s="1446"/>
      <c r="L4051" s="1440"/>
      <c r="M4051" s="7" t="str">
        <f>(IF($E4169&lt;&gt;0,$M$2,IF($L4169&lt;&gt;0,$M$2,"")))</f>
        <v/>
      </c>
    </row>
    <row r="4052" spans="1:14" hidden="1">
      <c r="A4052" s="23"/>
      <c r="B4052" s="1450"/>
      <c r="C4052" s="1587">
        <f>+C4051</f>
        <v>6604</v>
      </c>
      <c r="D4052" s="1452" t="s">
        <v>585</v>
      </c>
      <c r="E4052" s="389"/>
      <c r="F4052" s="1444"/>
      <c r="G4052" s="1445"/>
      <c r="H4052" s="1446"/>
      <c r="I4052" s="1444"/>
      <c r="J4052" s="1445"/>
      <c r="K4052" s="1446"/>
      <c r="L4052" s="1440"/>
      <c r="M4052" s="7" t="str">
        <f>(IF($E4169&lt;&gt;0,$M$2,IF($L4169&lt;&gt;0,$M$2,"")))</f>
        <v/>
      </c>
    </row>
    <row r="4053" spans="1:14" hidden="1">
      <c r="A4053" s="23"/>
      <c r="B4053" s="1456"/>
      <c r="C4053" s="1453"/>
      <c r="D4053" s="1457" t="s">
        <v>714</v>
      </c>
      <c r="E4053" s="389"/>
      <c r="F4053" s="1447"/>
      <c r="G4053" s="1448"/>
      <c r="H4053" s="1449"/>
      <c r="I4053" s="1447"/>
      <c r="J4053" s="1448"/>
      <c r="K4053" s="1449"/>
      <c r="L4053" s="1440"/>
      <c r="M4053" s="7" t="str">
        <f>(IF($E4169&lt;&gt;0,$M$2,IF($L4169&lt;&gt;0,$M$2,"")))</f>
        <v/>
      </c>
    </row>
    <row r="4054" spans="1:14" hidden="1">
      <c r="A4054" s="23"/>
      <c r="B4054" s="272">
        <v>100</v>
      </c>
      <c r="C4054" s="1884" t="s">
        <v>744</v>
      </c>
      <c r="D4054" s="1885"/>
      <c r="E4054" s="273">
        <f t="shared" ref="E4054:L4054" si="984">SUM(E4055:E4056)</f>
        <v>0</v>
      </c>
      <c r="F4054" s="274">
        <f t="shared" si="984"/>
        <v>0</v>
      </c>
      <c r="G4054" s="275">
        <f t="shared" si="984"/>
        <v>0</v>
      </c>
      <c r="H4054" s="276">
        <f>SUM(H4055:H4056)</f>
        <v>0</v>
      </c>
      <c r="I4054" s="274">
        <f t="shared" si="984"/>
        <v>0</v>
      </c>
      <c r="J4054" s="275">
        <f t="shared" si="984"/>
        <v>0</v>
      </c>
      <c r="K4054" s="276">
        <f t="shared" si="984"/>
        <v>0</v>
      </c>
      <c r="L4054" s="273">
        <f t="shared" si="984"/>
        <v>0</v>
      </c>
      <c r="M4054" s="12" t="str">
        <f>(IF($E4054&lt;&gt;0,$M$2,IF($L4054&lt;&gt;0,$M$2,"")))</f>
        <v/>
      </c>
      <c r="N4054" s="13"/>
    </row>
    <row r="4055" spans="1:14" hidden="1">
      <c r="A4055" s="23"/>
      <c r="B4055" s="278"/>
      <c r="C4055" s="279">
        <v>101</v>
      </c>
      <c r="D4055" s="280" t="s">
        <v>745</v>
      </c>
      <c r="E4055" s="281">
        <f>F4055+G4055+H4055</f>
        <v>0</v>
      </c>
      <c r="F4055" s="152"/>
      <c r="G4055" s="153"/>
      <c r="H4055" s="1418"/>
      <c r="I4055" s="152"/>
      <c r="J4055" s="153"/>
      <c r="K4055" s="1418"/>
      <c r="L4055" s="281">
        <f>I4055+J4055+K4055</f>
        <v>0</v>
      </c>
      <c r="M4055" s="12" t="str">
        <f t="shared" ref="M4055:M4121" si="985">(IF($E4055&lt;&gt;0,$M$2,IF($L4055&lt;&gt;0,$M$2,"")))</f>
        <v/>
      </c>
      <c r="N4055" s="13"/>
    </row>
    <row r="4056" spans="1:14" hidden="1">
      <c r="A4056" s="10"/>
      <c r="B4056" s="278"/>
      <c r="C4056" s="285">
        <v>102</v>
      </c>
      <c r="D4056" s="286" t="s">
        <v>746</v>
      </c>
      <c r="E4056" s="287">
        <f>F4056+G4056+H4056</f>
        <v>0</v>
      </c>
      <c r="F4056" s="173"/>
      <c r="G4056" s="174"/>
      <c r="H4056" s="1421"/>
      <c r="I4056" s="173"/>
      <c r="J4056" s="174"/>
      <c r="K4056" s="1421"/>
      <c r="L4056" s="287">
        <f>I4056+J4056+K4056</f>
        <v>0</v>
      </c>
      <c r="M4056" s="12" t="str">
        <f t="shared" si="985"/>
        <v/>
      </c>
      <c r="N4056" s="13"/>
    </row>
    <row r="4057" spans="1:14" hidden="1">
      <c r="A4057" s="10"/>
      <c r="B4057" s="272">
        <v>200</v>
      </c>
      <c r="C4057" s="1864" t="s">
        <v>747</v>
      </c>
      <c r="D4057" s="1865"/>
      <c r="E4057" s="273">
        <f t="shared" ref="E4057:L4057" si="986">SUM(E4058:E4062)</f>
        <v>0</v>
      </c>
      <c r="F4057" s="274">
        <f t="shared" si="986"/>
        <v>0</v>
      </c>
      <c r="G4057" s="275">
        <f t="shared" si="986"/>
        <v>0</v>
      </c>
      <c r="H4057" s="276">
        <f>SUM(H4058:H4062)</f>
        <v>0</v>
      </c>
      <c r="I4057" s="274">
        <f t="shared" si="986"/>
        <v>0</v>
      </c>
      <c r="J4057" s="275">
        <f t="shared" si="986"/>
        <v>0</v>
      </c>
      <c r="K4057" s="276">
        <f t="shared" si="986"/>
        <v>0</v>
      </c>
      <c r="L4057" s="273">
        <f t="shared" si="986"/>
        <v>0</v>
      </c>
      <c r="M4057" s="12" t="str">
        <f t="shared" si="985"/>
        <v/>
      </c>
      <c r="N4057" s="13"/>
    </row>
    <row r="4058" spans="1:14" hidden="1">
      <c r="A4058" s="10"/>
      <c r="B4058" s="291"/>
      <c r="C4058" s="279">
        <v>201</v>
      </c>
      <c r="D4058" s="280" t="s">
        <v>748</v>
      </c>
      <c r="E4058" s="281">
        <f>F4058+G4058+H4058</f>
        <v>0</v>
      </c>
      <c r="F4058" s="152"/>
      <c r="G4058" s="153"/>
      <c r="H4058" s="1418"/>
      <c r="I4058" s="152"/>
      <c r="J4058" s="153"/>
      <c r="K4058" s="1418"/>
      <c r="L4058" s="281">
        <f>I4058+J4058+K4058</f>
        <v>0</v>
      </c>
      <c r="M4058" s="12" t="str">
        <f t="shared" si="985"/>
        <v/>
      </c>
      <c r="N4058" s="13"/>
    </row>
    <row r="4059" spans="1:14" hidden="1">
      <c r="A4059" s="10"/>
      <c r="B4059" s="292"/>
      <c r="C4059" s="293">
        <v>202</v>
      </c>
      <c r="D4059" s="294" t="s">
        <v>749</v>
      </c>
      <c r="E4059" s="295">
        <f>F4059+G4059+H4059</f>
        <v>0</v>
      </c>
      <c r="F4059" s="158"/>
      <c r="G4059" s="159"/>
      <c r="H4059" s="1420"/>
      <c r="I4059" s="158"/>
      <c r="J4059" s="159"/>
      <c r="K4059" s="1420"/>
      <c r="L4059" s="295">
        <f>I4059+J4059+K4059</f>
        <v>0</v>
      </c>
      <c r="M4059" s="12" t="str">
        <f t="shared" si="985"/>
        <v/>
      </c>
      <c r="N4059" s="13"/>
    </row>
    <row r="4060" spans="1:14" ht="31.5" hidden="1">
      <c r="A4060" s="10"/>
      <c r="B4060" s="299"/>
      <c r="C4060" s="293">
        <v>205</v>
      </c>
      <c r="D4060" s="294" t="s">
        <v>595</v>
      </c>
      <c r="E4060" s="295">
        <f>F4060+G4060+H4060</f>
        <v>0</v>
      </c>
      <c r="F4060" s="158"/>
      <c r="G4060" s="159"/>
      <c r="H4060" s="1420"/>
      <c r="I4060" s="158"/>
      <c r="J4060" s="159"/>
      <c r="K4060" s="1420"/>
      <c r="L4060" s="295">
        <f>I4060+J4060+K4060</f>
        <v>0</v>
      </c>
      <c r="M4060" s="12" t="str">
        <f t="shared" si="985"/>
        <v/>
      </c>
      <c r="N4060" s="13"/>
    </row>
    <row r="4061" spans="1:14" hidden="1">
      <c r="A4061" s="10"/>
      <c r="B4061" s="299"/>
      <c r="C4061" s="293">
        <v>208</v>
      </c>
      <c r="D4061" s="300" t="s">
        <v>596</v>
      </c>
      <c r="E4061" s="295">
        <f>F4061+G4061+H4061</f>
        <v>0</v>
      </c>
      <c r="F4061" s="158"/>
      <c r="G4061" s="159"/>
      <c r="H4061" s="1420"/>
      <c r="I4061" s="158"/>
      <c r="J4061" s="159"/>
      <c r="K4061" s="1420"/>
      <c r="L4061" s="295">
        <f>I4061+J4061+K4061</f>
        <v>0</v>
      </c>
      <c r="M4061" s="12" t="str">
        <f t="shared" si="985"/>
        <v/>
      </c>
      <c r="N4061" s="13"/>
    </row>
    <row r="4062" spans="1:14" hidden="1">
      <c r="A4062" s="10"/>
      <c r="B4062" s="291"/>
      <c r="C4062" s="285">
        <v>209</v>
      </c>
      <c r="D4062" s="301" t="s">
        <v>597</v>
      </c>
      <c r="E4062" s="287">
        <f>F4062+G4062+H4062</f>
        <v>0</v>
      </c>
      <c r="F4062" s="173"/>
      <c r="G4062" s="174"/>
      <c r="H4062" s="1421"/>
      <c r="I4062" s="173"/>
      <c r="J4062" s="174"/>
      <c r="K4062" s="1421"/>
      <c r="L4062" s="287">
        <f>I4062+J4062+K4062</f>
        <v>0</v>
      </c>
      <c r="M4062" s="12" t="str">
        <f t="shared" si="985"/>
        <v/>
      </c>
      <c r="N4062" s="13"/>
    </row>
    <row r="4063" spans="1:14" hidden="1">
      <c r="A4063" s="10"/>
      <c r="B4063" s="272">
        <v>500</v>
      </c>
      <c r="C4063" s="1866" t="s">
        <v>193</v>
      </c>
      <c r="D4063" s="1867"/>
      <c r="E4063" s="273">
        <f t="shared" ref="E4063:L4063" si="987">SUM(E4064:E4070)</f>
        <v>0</v>
      </c>
      <c r="F4063" s="274">
        <f t="shared" si="987"/>
        <v>0</v>
      </c>
      <c r="G4063" s="275">
        <f t="shared" si="987"/>
        <v>0</v>
      </c>
      <c r="H4063" s="276">
        <f>SUM(H4064:H4070)</f>
        <v>0</v>
      </c>
      <c r="I4063" s="274">
        <f t="shared" si="987"/>
        <v>0</v>
      </c>
      <c r="J4063" s="275">
        <f t="shared" si="987"/>
        <v>0</v>
      </c>
      <c r="K4063" s="276">
        <f t="shared" si="987"/>
        <v>0</v>
      </c>
      <c r="L4063" s="273">
        <f t="shared" si="987"/>
        <v>0</v>
      </c>
      <c r="M4063" s="12" t="str">
        <f t="shared" si="985"/>
        <v/>
      </c>
      <c r="N4063" s="13"/>
    </row>
    <row r="4064" spans="1:14" ht="18" hidden="1" customHeight="1">
      <c r="A4064" s="10"/>
      <c r="B4064" s="291"/>
      <c r="C4064" s="302">
        <v>551</v>
      </c>
      <c r="D4064" s="303" t="s">
        <v>194</v>
      </c>
      <c r="E4064" s="281">
        <f t="shared" ref="E4064:E4071" si="988">F4064+G4064+H4064</f>
        <v>0</v>
      </c>
      <c r="F4064" s="152"/>
      <c r="G4064" s="153"/>
      <c r="H4064" s="1418"/>
      <c r="I4064" s="152"/>
      <c r="J4064" s="153"/>
      <c r="K4064" s="1418"/>
      <c r="L4064" s="281">
        <f t="shared" ref="L4064:L4071" si="989">I4064+J4064+K4064</f>
        <v>0</v>
      </c>
      <c r="M4064" s="12" t="str">
        <f t="shared" si="985"/>
        <v/>
      </c>
      <c r="N4064" s="13"/>
    </row>
    <row r="4065" spans="1:14" hidden="1">
      <c r="A4065" s="10"/>
      <c r="B4065" s="291"/>
      <c r="C4065" s="304">
        <v>552</v>
      </c>
      <c r="D4065" s="305" t="s">
        <v>909</v>
      </c>
      <c r="E4065" s="295">
        <f t="shared" si="988"/>
        <v>0</v>
      </c>
      <c r="F4065" s="158"/>
      <c r="G4065" s="159"/>
      <c r="H4065" s="1420"/>
      <c r="I4065" s="158"/>
      <c r="J4065" s="159"/>
      <c r="K4065" s="1420"/>
      <c r="L4065" s="295">
        <f t="shared" si="989"/>
        <v>0</v>
      </c>
      <c r="M4065" s="12" t="str">
        <f t="shared" si="985"/>
        <v/>
      </c>
      <c r="N4065" s="13"/>
    </row>
    <row r="4066" spans="1:14" hidden="1">
      <c r="A4066" s="10"/>
      <c r="B4066" s="306"/>
      <c r="C4066" s="304">
        <v>558</v>
      </c>
      <c r="D4066" s="307" t="s">
        <v>871</v>
      </c>
      <c r="E4066" s="295">
        <f>F4066+G4066+H4066</f>
        <v>0</v>
      </c>
      <c r="F4066" s="488">
        <v>0</v>
      </c>
      <c r="G4066" s="489">
        <v>0</v>
      </c>
      <c r="H4066" s="160">
        <v>0</v>
      </c>
      <c r="I4066" s="488">
        <v>0</v>
      </c>
      <c r="J4066" s="489">
        <v>0</v>
      </c>
      <c r="K4066" s="160">
        <v>0</v>
      </c>
      <c r="L4066" s="295">
        <f>I4066+J4066+K4066</f>
        <v>0</v>
      </c>
      <c r="M4066" s="12" t="str">
        <f t="shared" si="985"/>
        <v/>
      </c>
      <c r="N4066" s="13"/>
    </row>
    <row r="4067" spans="1:14" hidden="1">
      <c r="A4067" s="10"/>
      <c r="B4067" s="306"/>
      <c r="C4067" s="304">
        <v>560</v>
      </c>
      <c r="D4067" s="307" t="s">
        <v>195</v>
      </c>
      <c r="E4067" s="295">
        <f t="shared" si="988"/>
        <v>0</v>
      </c>
      <c r="F4067" s="158"/>
      <c r="G4067" s="159"/>
      <c r="H4067" s="1420"/>
      <c r="I4067" s="158"/>
      <c r="J4067" s="159"/>
      <c r="K4067" s="1420"/>
      <c r="L4067" s="295">
        <f t="shared" si="989"/>
        <v>0</v>
      </c>
      <c r="M4067" s="12" t="str">
        <f t="shared" si="985"/>
        <v/>
      </c>
      <c r="N4067" s="13"/>
    </row>
    <row r="4068" spans="1:14" hidden="1">
      <c r="A4068" s="10"/>
      <c r="B4068" s="306"/>
      <c r="C4068" s="304">
        <v>580</v>
      </c>
      <c r="D4068" s="305" t="s">
        <v>196</v>
      </c>
      <c r="E4068" s="295">
        <f t="shared" si="988"/>
        <v>0</v>
      </c>
      <c r="F4068" s="158"/>
      <c r="G4068" s="159"/>
      <c r="H4068" s="1420"/>
      <c r="I4068" s="158"/>
      <c r="J4068" s="159"/>
      <c r="K4068" s="1420"/>
      <c r="L4068" s="295">
        <f t="shared" si="989"/>
        <v>0</v>
      </c>
      <c r="M4068" s="12" t="str">
        <f t="shared" si="985"/>
        <v/>
      </c>
      <c r="N4068" s="13"/>
    </row>
    <row r="4069" spans="1:14" hidden="1">
      <c r="A4069" s="10"/>
      <c r="B4069" s="291"/>
      <c r="C4069" s="304">
        <v>588</v>
      </c>
      <c r="D4069" s="305" t="s">
        <v>873</v>
      </c>
      <c r="E4069" s="295">
        <f>F4069+G4069+H4069</f>
        <v>0</v>
      </c>
      <c r="F4069" s="488">
        <v>0</v>
      </c>
      <c r="G4069" s="489">
        <v>0</v>
      </c>
      <c r="H4069" s="160">
        <v>0</v>
      </c>
      <c r="I4069" s="488">
        <v>0</v>
      </c>
      <c r="J4069" s="489">
        <v>0</v>
      </c>
      <c r="K4069" s="160">
        <v>0</v>
      </c>
      <c r="L4069" s="295">
        <f>I4069+J4069+K4069</f>
        <v>0</v>
      </c>
      <c r="M4069" s="12" t="str">
        <f t="shared" si="985"/>
        <v/>
      </c>
      <c r="N4069" s="13"/>
    </row>
    <row r="4070" spans="1:14" ht="31.5" hidden="1">
      <c r="A4070" s="10"/>
      <c r="B4070" s="291"/>
      <c r="C4070" s="308">
        <v>590</v>
      </c>
      <c r="D4070" s="309" t="s">
        <v>197</v>
      </c>
      <c r="E4070" s="287">
        <f t="shared" si="988"/>
        <v>0</v>
      </c>
      <c r="F4070" s="173"/>
      <c r="G4070" s="174"/>
      <c r="H4070" s="1421"/>
      <c r="I4070" s="173"/>
      <c r="J4070" s="174"/>
      <c r="K4070" s="1421"/>
      <c r="L4070" s="287">
        <f t="shared" si="989"/>
        <v>0</v>
      </c>
      <c r="M4070" s="12" t="str">
        <f t="shared" si="985"/>
        <v/>
      </c>
      <c r="N4070" s="13"/>
    </row>
    <row r="4071" spans="1:14" hidden="1">
      <c r="A4071" s="22">
        <v>5</v>
      </c>
      <c r="B4071" s="272">
        <v>800</v>
      </c>
      <c r="C4071" s="1868" t="s">
        <v>198</v>
      </c>
      <c r="D4071" s="1869"/>
      <c r="E4071" s="310">
        <f t="shared" si="988"/>
        <v>0</v>
      </c>
      <c r="F4071" s="1422"/>
      <c r="G4071" s="1423"/>
      <c r="H4071" s="1424"/>
      <c r="I4071" s="1422"/>
      <c r="J4071" s="1423"/>
      <c r="K4071" s="1424"/>
      <c r="L4071" s="310">
        <f t="shared" si="989"/>
        <v>0</v>
      </c>
      <c r="M4071" s="12" t="str">
        <f t="shared" si="985"/>
        <v/>
      </c>
      <c r="N4071" s="13"/>
    </row>
    <row r="4072" spans="1:14" hidden="1">
      <c r="A4072" s="23">
        <v>10</v>
      </c>
      <c r="B4072" s="272">
        <v>1000</v>
      </c>
      <c r="C4072" s="1864" t="s">
        <v>199</v>
      </c>
      <c r="D4072" s="1865"/>
      <c r="E4072" s="310">
        <f t="shared" ref="E4072:L4072" si="990">SUM(E4073:E4089)</f>
        <v>0</v>
      </c>
      <c r="F4072" s="274">
        <f t="shared" si="990"/>
        <v>0</v>
      </c>
      <c r="G4072" s="275">
        <f t="shared" si="990"/>
        <v>0</v>
      </c>
      <c r="H4072" s="276">
        <f>SUM(H4073:H4089)</f>
        <v>0</v>
      </c>
      <c r="I4072" s="274">
        <f t="shared" si="990"/>
        <v>0</v>
      </c>
      <c r="J4072" s="275">
        <f t="shared" si="990"/>
        <v>0</v>
      </c>
      <c r="K4072" s="276">
        <f t="shared" si="990"/>
        <v>0</v>
      </c>
      <c r="L4072" s="310">
        <f t="shared" si="990"/>
        <v>0</v>
      </c>
      <c r="M4072" s="12" t="str">
        <f t="shared" si="985"/>
        <v/>
      </c>
      <c r="N4072" s="13"/>
    </row>
    <row r="4073" spans="1:14" hidden="1">
      <c r="A4073" s="23">
        <v>15</v>
      </c>
      <c r="B4073" s="292"/>
      <c r="C4073" s="279">
        <v>1011</v>
      </c>
      <c r="D4073" s="311" t="s">
        <v>200</v>
      </c>
      <c r="E4073" s="281">
        <f t="shared" ref="E4073:E4089" si="991">F4073+G4073+H4073</f>
        <v>0</v>
      </c>
      <c r="F4073" s="152"/>
      <c r="G4073" s="153"/>
      <c r="H4073" s="1418"/>
      <c r="I4073" s="152"/>
      <c r="J4073" s="153"/>
      <c r="K4073" s="1418"/>
      <c r="L4073" s="281">
        <f t="shared" ref="L4073:L4089" si="992">I4073+J4073+K4073</f>
        <v>0</v>
      </c>
      <c r="M4073" s="12" t="str">
        <f t="shared" si="985"/>
        <v/>
      </c>
      <c r="N4073" s="13"/>
    </row>
    <row r="4074" spans="1:14" hidden="1">
      <c r="A4074" s="22">
        <v>35</v>
      </c>
      <c r="B4074" s="292"/>
      <c r="C4074" s="293">
        <v>1012</v>
      </c>
      <c r="D4074" s="294" t="s">
        <v>201</v>
      </c>
      <c r="E4074" s="295">
        <f t="shared" si="991"/>
        <v>0</v>
      </c>
      <c r="F4074" s="158"/>
      <c r="G4074" s="159"/>
      <c r="H4074" s="1420"/>
      <c r="I4074" s="158"/>
      <c r="J4074" s="159"/>
      <c r="K4074" s="1420"/>
      <c r="L4074" s="295">
        <f t="shared" si="992"/>
        <v>0</v>
      </c>
      <c r="M4074" s="12" t="str">
        <f t="shared" si="985"/>
        <v/>
      </c>
      <c r="N4074" s="13"/>
    </row>
    <row r="4075" spans="1:14" hidden="1">
      <c r="A4075" s="23">
        <v>40</v>
      </c>
      <c r="B4075" s="292"/>
      <c r="C4075" s="293">
        <v>1013</v>
      </c>
      <c r="D4075" s="294" t="s">
        <v>202</v>
      </c>
      <c r="E4075" s="295">
        <f t="shared" si="991"/>
        <v>0</v>
      </c>
      <c r="F4075" s="158"/>
      <c r="G4075" s="159"/>
      <c r="H4075" s="1420"/>
      <c r="I4075" s="158"/>
      <c r="J4075" s="159"/>
      <c r="K4075" s="1420"/>
      <c r="L4075" s="295">
        <f t="shared" si="992"/>
        <v>0</v>
      </c>
      <c r="M4075" s="12" t="str">
        <f t="shared" si="985"/>
        <v/>
      </c>
      <c r="N4075" s="13"/>
    </row>
    <row r="4076" spans="1:14" hidden="1">
      <c r="A4076" s="23">
        <v>45</v>
      </c>
      <c r="B4076" s="292"/>
      <c r="C4076" s="293">
        <v>1014</v>
      </c>
      <c r="D4076" s="294" t="s">
        <v>203</v>
      </c>
      <c r="E4076" s="295">
        <f t="shared" si="991"/>
        <v>0</v>
      </c>
      <c r="F4076" s="158"/>
      <c r="G4076" s="159"/>
      <c r="H4076" s="1420"/>
      <c r="I4076" s="158"/>
      <c r="J4076" s="159"/>
      <c r="K4076" s="1420"/>
      <c r="L4076" s="295">
        <f t="shared" si="992"/>
        <v>0</v>
      </c>
      <c r="M4076" s="12" t="str">
        <f t="shared" si="985"/>
        <v/>
      </c>
      <c r="N4076" s="13"/>
    </row>
    <row r="4077" spans="1:14" hidden="1">
      <c r="A4077" s="23">
        <v>50</v>
      </c>
      <c r="B4077" s="292"/>
      <c r="C4077" s="293">
        <v>1015</v>
      </c>
      <c r="D4077" s="294" t="s">
        <v>204</v>
      </c>
      <c r="E4077" s="295">
        <f t="shared" si="991"/>
        <v>0</v>
      </c>
      <c r="F4077" s="158"/>
      <c r="G4077" s="159"/>
      <c r="H4077" s="1420"/>
      <c r="I4077" s="158"/>
      <c r="J4077" s="159"/>
      <c r="K4077" s="1420"/>
      <c r="L4077" s="295">
        <f t="shared" si="992"/>
        <v>0</v>
      </c>
      <c r="M4077" s="12" t="str">
        <f t="shared" si="985"/>
        <v/>
      </c>
      <c r="N4077" s="13"/>
    </row>
    <row r="4078" spans="1:14" hidden="1">
      <c r="A4078" s="23">
        <v>55</v>
      </c>
      <c r="B4078" s="292"/>
      <c r="C4078" s="312">
        <v>1016</v>
      </c>
      <c r="D4078" s="313" t="s">
        <v>205</v>
      </c>
      <c r="E4078" s="314">
        <f t="shared" si="991"/>
        <v>0</v>
      </c>
      <c r="F4078" s="164"/>
      <c r="G4078" s="165"/>
      <c r="H4078" s="1419"/>
      <c r="I4078" s="164"/>
      <c r="J4078" s="165"/>
      <c r="K4078" s="1419"/>
      <c r="L4078" s="314">
        <f t="shared" si="992"/>
        <v>0</v>
      </c>
      <c r="M4078" s="12" t="str">
        <f t="shared" si="985"/>
        <v/>
      </c>
      <c r="N4078" s="13"/>
    </row>
    <row r="4079" spans="1:14" hidden="1">
      <c r="A4079" s="23">
        <v>60</v>
      </c>
      <c r="B4079" s="278"/>
      <c r="C4079" s="318">
        <v>1020</v>
      </c>
      <c r="D4079" s="319" t="s">
        <v>206</v>
      </c>
      <c r="E4079" s="320">
        <f t="shared" si="991"/>
        <v>0</v>
      </c>
      <c r="F4079" s="454"/>
      <c r="G4079" s="455"/>
      <c r="H4079" s="1428"/>
      <c r="I4079" s="454"/>
      <c r="J4079" s="455"/>
      <c r="K4079" s="1428"/>
      <c r="L4079" s="320">
        <f t="shared" si="992"/>
        <v>0</v>
      </c>
      <c r="M4079" s="12" t="str">
        <f t="shared" si="985"/>
        <v/>
      </c>
      <c r="N4079" s="13"/>
    </row>
    <row r="4080" spans="1:14" hidden="1">
      <c r="A4080" s="22">
        <v>65</v>
      </c>
      <c r="B4080" s="292"/>
      <c r="C4080" s="324">
        <v>1030</v>
      </c>
      <c r="D4080" s="325" t="s">
        <v>207</v>
      </c>
      <c r="E4080" s="326">
        <f t="shared" si="991"/>
        <v>0</v>
      </c>
      <c r="F4080" s="449"/>
      <c r="G4080" s="450"/>
      <c r="H4080" s="1425"/>
      <c r="I4080" s="449"/>
      <c r="J4080" s="450"/>
      <c r="K4080" s="1425"/>
      <c r="L4080" s="326">
        <f t="shared" si="992"/>
        <v>0</v>
      </c>
      <c r="M4080" s="12" t="str">
        <f t="shared" si="985"/>
        <v/>
      </c>
      <c r="N4080" s="13"/>
    </row>
    <row r="4081" spans="1:14" hidden="1">
      <c r="A4081" s="23">
        <v>70</v>
      </c>
      <c r="B4081" s="292"/>
      <c r="C4081" s="318">
        <v>1051</v>
      </c>
      <c r="D4081" s="331" t="s">
        <v>208</v>
      </c>
      <c r="E4081" s="320">
        <f t="shared" si="991"/>
        <v>0</v>
      </c>
      <c r="F4081" s="454"/>
      <c r="G4081" s="455"/>
      <c r="H4081" s="1428"/>
      <c r="I4081" s="454"/>
      <c r="J4081" s="455"/>
      <c r="K4081" s="1428"/>
      <c r="L4081" s="320">
        <f t="shared" si="992"/>
        <v>0</v>
      </c>
      <c r="M4081" s="12" t="str">
        <f t="shared" si="985"/>
        <v/>
      </c>
      <c r="N4081" s="13"/>
    </row>
    <row r="4082" spans="1:14" hidden="1">
      <c r="A4082" s="23">
        <v>75</v>
      </c>
      <c r="B4082" s="292"/>
      <c r="C4082" s="293">
        <v>1052</v>
      </c>
      <c r="D4082" s="294" t="s">
        <v>209</v>
      </c>
      <c r="E4082" s="295">
        <f t="shared" si="991"/>
        <v>0</v>
      </c>
      <c r="F4082" s="158"/>
      <c r="G4082" s="159"/>
      <c r="H4082" s="1420"/>
      <c r="I4082" s="158"/>
      <c r="J4082" s="159"/>
      <c r="K4082" s="1420"/>
      <c r="L4082" s="295">
        <f t="shared" si="992"/>
        <v>0</v>
      </c>
      <c r="M4082" s="12" t="str">
        <f t="shared" si="985"/>
        <v/>
      </c>
      <c r="N4082" s="13"/>
    </row>
    <row r="4083" spans="1:14" hidden="1">
      <c r="A4083" s="23">
        <v>80</v>
      </c>
      <c r="B4083" s="292"/>
      <c r="C4083" s="324">
        <v>1053</v>
      </c>
      <c r="D4083" s="325" t="s">
        <v>874</v>
      </c>
      <c r="E4083" s="326">
        <f t="shared" si="991"/>
        <v>0</v>
      </c>
      <c r="F4083" s="449"/>
      <c r="G4083" s="450"/>
      <c r="H4083" s="1425"/>
      <c r="I4083" s="449"/>
      <c r="J4083" s="450"/>
      <c r="K4083" s="1425"/>
      <c r="L4083" s="326">
        <f t="shared" si="992"/>
        <v>0</v>
      </c>
      <c r="M4083" s="12" t="str">
        <f t="shared" si="985"/>
        <v/>
      </c>
      <c r="N4083" s="13"/>
    </row>
    <row r="4084" spans="1:14" hidden="1">
      <c r="A4084" s="23">
        <v>80</v>
      </c>
      <c r="B4084" s="292"/>
      <c r="C4084" s="318">
        <v>1062</v>
      </c>
      <c r="D4084" s="319" t="s">
        <v>210</v>
      </c>
      <c r="E4084" s="320">
        <f t="shared" si="991"/>
        <v>0</v>
      </c>
      <c r="F4084" s="454"/>
      <c r="G4084" s="455"/>
      <c r="H4084" s="1428"/>
      <c r="I4084" s="454"/>
      <c r="J4084" s="455"/>
      <c r="K4084" s="1428"/>
      <c r="L4084" s="320">
        <f t="shared" si="992"/>
        <v>0</v>
      </c>
      <c r="M4084" s="12" t="str">
        <f t="shared" si="985"/>
        <v/>
      </c>
      <c r="N4084" s="13"/>
    </row>
    <row r="4085" spans="1:14" hidden="1">
      <c r="A4085" s="23">
        <v>85</v>
      </c>
      <c r="B4085" s="292"/>
      <c r="C4085" s="324">
        <v>1063</v>
      </c>
      <c r="D4085" s="332" t="s">
        <v>801</v>
      </c>
      <c r="E4085" s="326">
        <f t="shared" si="991"/>
        <v>0</v>
      </c>
      <c r="F4085" s="449"/>
      <c r="G4085" s="450"/>
      <c r="H4085" s="1425"/>
      <c r="I4085" s="449"/>
      <c r="J4085" s="450"/>
      <c r="K4085" s="1425"/>
      <c r="L4085" s="326">
        <f t="shared" si="992"/>
        <v>0</v>
      </c>
      <c r="M4085" s="12" t="str">
        <f t="shared" si="985"/>
        <v/>
      </c>
      <c r="N4085" s="13"/>
    </row>
    <row r="4086" spans="1:14" hidden="1">
      <c r="A4086" s="23">
        <v>90</v>
      </c>
      <c r="B4086" s="292"/>
      <c r="C4086" s="333">
        <v>1069</v>
      </c>
      <c r="D4086" s="334" t="s">
        <v>211</v>
      </c>
      <c r="E4086" s="335">
        <f t="shared" si="991"/>
        <v>0</v>
      </c>
      <c r="F4086" s="600"/>
      <c r="G4086" s="601"/>
      <c r="H4086" s="1427"/>
      <c r="I4086" s="600"/>
      <c r="J4086" s="601"/>
      <c r="K4086" s="1427"/>
      <c r="L4086" s="335">
        <f t="shared" si="992"/>
        <v>0</v>
      </c>
      <c r="M4086" s="12" t="str">
        <f t="shared" si="985"/>
        <v/>
      </c>
      <c r="N4086" s="13"/>
    </row>
    <row r="4087" spans="1:14" hidden="1">
      <c r="A4087" s="23">
        <v>90</v>
      </c>
      <c r="B4087" s="278"/>
      <c r="C4087" s="318">
        <v>1091</v>
      </c>
      <c r="D4087" s="331" t="s">
        <v>910</v>
      </c>
      <c r="E4087" s="320">
        <f t="shared" si="991"/>
        <v>0</v>
      </c>
      <c r="F4087" s="454"/>
      <c r="G4087" s="455"/>
      <c r="H4087" s="1428"/>
      <c r="I4087" s="454"/>
      <c r="J4087" s="455"/>
      <c r="K4087" s="1428"/>
      <c r="L4087" s="320">
        <f t="shared" si="992"/>
        <v>0</v>
      </c>
      <c r="M4087" s="12" t="str">
        <f t="shared" si="985"/>
        <v/>
      </c>
      <c r="N4087" s="13"/>
    </row>
    <row r="4088" spans="1:14" hidden="1">
      <c r="A4088" s="22">
        <v>115</v>
      </c>
      <c r="B4088" s="292"/>
      <c r="C4088" s="293">
        <v>1092</v>
      </c>
      <c r="D4088" s="294" t="s">
        <v>305</v>
      </c>
      <c r="E4088" s="295">
        <f t="shared" si="991"/>
        <v>0</v>
      </c>
      <c r="F4088" s="158"/>
      <c r="G4088" s="159"/>
      <c r="H4088" s="1420"/>
      <c r="I4088" s="158"/>
      <c r="J4088" s="159"/>
      <c r="K4088" s="1420"/>
      <c r="L4088" s="295">
        <f t="shared" si="992"/>
        <v>0</v>
      </c>
      <c r="M4088" s="12" t="str">
        <f t="shared" si="985"/>
        <v/>
      </c>
      <c r="N4088" s="13"/>
    </row>
    <row r="4089" spans="1:14" hidden="1">
      <c r="A4089" s="22">
        <v>125</v>
      </c>
      <c r="B4089" s="292"/>
      <c r="C4089" s="285">
        <v>1098</v>
      </c>
      <c r="D4089" s="339" t="s">
        <v>212</v>
      </c>
      <c r="E4089" s="287">
        <f t="shared" si="991"/>
        <v>0</v>
      </c>
      <c r="F4089" s="173"/>
      <c r="G4089" s="174"/>
      <c r="H4089" s="1421"/>
      <c r="I4089" s="173"/>
      <c r="J4089" s="174"/>
      <c r="K4089" s="1421"/>
      <c r="L4089" s="287">
        <f t="shared" si="992"/>
        <v>0</v>
      </c>
      <c r="M4089" s="12" t="str">
        <f t="shared" si="985"/>
        <v/>
      </c>
      <c r="N4089" s="13"/>
    </row>
    <row r="4090" spans="1:14" hidden="1">
      <c r="A4090" s="23">
        <v>130</v>
      </c>
      <c r="B4090" s="272">
        <v>1900</v>
      </c>
      <c r="C4090" s="1856" t="s">
        <v>272</v>
      </c>
      <c r="D4090" s="1857"/>
      <c r="E4090" s="310">
        <f t="shared" ref="E4090:L4090" si="993">SUM(E4091:E4093)</f>
        <v>0</v>
      </c>
      <c r="F4090" s="274">
        <f t="shared" si="993"/>
        <v>0</v>
      </c>
      <c r="G4090" s="275">
        <f t="shared" si="993"/>
        <v>0</v>
      </c>
      <c r="H4090" s="276">
        <f>SUM(H4091:H4093)</f>
        <v>0</v>
      </c>
      <c r="I4090" s="274">
        <f t="shared" si="993"/>
        <v>0</v>
      </c>
      <c r="J4090" s="275">
        <f t="shared" si="993"/>
        <v>0</v>
      </c>
      <c r="K4090" s="276">
        <f t="shared" si="993"/>
        <v>0</v>
      </c>
      <c r="L4090" s="310">
        <f t="shared" si="993"/>
        <v>0</v>
      </c>
      <c r="M4090" s="12" t="str">
        <f t="shared" si="985"/>
        <v/>
      </c>
      <c r="N4090" s="13"/>
    </row>
    <row r="4091" spans="1:14" hidden="1">
      <c r="A4091" s="23">
        <v>135</v>
      </c>
      <c r="B4091" s="292"/>
      <c r="C4091" s="279">
        <v>1901</v>
      </c>
      <c r="D4091" s="340" t="s">
        <v>911</v>
      </c>
      <c r="E4091" s="281">
        <f>F4091+G4091+H4091</f>
        <v>0</v>
      </c>
      <c r="F4091" s="152"/>
      <c r="G4091" s="153"/>
      <c r="H4091" s="1418"/>
      <c r="I4091" s="152"/>
      <c r="J4091" s="153"/>
      <c r="K4091" s="1418"/>
      <c r="L4091" s="281">
        <f>I4091+J4091+K4091</f>
        <v>0</v>
      </c>
      <c r="M4091" s="12" t="str">
        <f t="shared" si="985"/>
        <v/>
      </c>
      <c r="N4091" s="13"/>
    </row>
    <row r="4092" spans="1:14" hidden="1">
      <c r="A4092" s="23">
        <v>140</v>
      </c>
      <c r="B4092" s="341"/>
      <c r="C4092" s="293">
        <v>1981</v>
      </c>
      <c r="D4092" s="342" t="s">
        <v>912</v>
      </c>
      <c r="E4092" s="295">
        <f>F4092+G4092+H4092</f>
        <v>0</v>
      </c>
      <c r="F4092" s="158"/>
      <c r="G4092" s="159"/>
      <c r="H4092" s="1420"/>
      <c r="I4092" s="158"/>
      <c r="J4092" s="159"/>
      <c r="K4092" s="1420"/>
      <c r="L4092" s="295">
        <f>I4092+J4092+K4092</f>
        <v>0</v>
      </c>
      <c r="M4092" s="12" t="str">
        <f t="shared" si="985"/>
        <v/>
      </c>
      <c r="N4092" s="13"/>
    </row>
    <row r="4093" spans="1:14" hidden="1">
      <c r="A4093" s="23">
        <v>145</v>
      </c>
      <c r="B4093" s="292"/>
      <c r="C4093" s="285">
        <v>1991</v>
      </c>
      <c r="D4093" s="343" t="s">
        <v>913</v>
      </c>
      <c r="E4093" s="287">
        <f>F4093+G4093+H4093</f>
        <v>0</v>
      </c>
      <c r="F4093" s="173"/>
      <c r="G4093" s="174"/>
      <c r="H4093" s="1421"/>
      <c r="I4093" s="173"/>
      <c r="J4093" s="174"/>
      <c r="K4093" s="1421"/>
      <c r="L4093" s="287">
        <f>I4093+J4093+K4093</f>
        <v>0</v>
      </c>
      <c r="M4093" s="12" t="str">
        <f t="shared" si="985"/>
        <v/>
      </c>
      <c r="N4093" s="13"/>
    </row>
    <row r="4094" spans="1:14" hidden="1">
      <c r="A4094" s="23">
        <v>150</v>
      </c>
      <c r="B4094" s="272">
        <v>2100</v>
      </c>
      <c r="C4094" s="1856" t="s">
        <v>722</v>
      </c>
      <c r="D4094" s="1857"/>
      <c r="E4094" s="310">
        <f t="shared" ref="E4094:L4094" si="994">SUM(E4095:E4099)</f>
        <v>0</v>
      </c>
      <c r="F4094" s="274">
        <f t="shared" si="994"/>
        <v>0</v>
      </c>
      <c r="G4094" s="275">
        <f t="shared" si="994"/>
        <v>0</v>
      </c>
      <c r="H4094" s="276">
        <f>SUM(H4095:H4099)</f>
        <v>0</v>
      </c>
      <c r="I4094" s="274">
        <f t="shared" si="994"/>
        <v>0</v>
      </c>
      <c r="J4094" s="275">
        <f t="shared" si="994"/>
        <v>0</v>
      </c>
      <c r="K4094" s="276">
        <f t="shared" si="994"/>
        <v>0</v>
      </c>
      <c r="L4094" s="310">
        <f t="shared" si="994"/>
        <v>0</v>
      </c>
      <c r="M4094" s="12" t="str">
        <f t="shared" si="985"/>
        <v/>
      </c>
      <c r="N4094" s="13"/>
    </row>
    <row r="4095" spans="1:14" hidden="1">
      <c r="A4095" s="23">
        <v>155</v>
      </c>
      <c r="B4095" s="292"/>
      <c r="C4095" s="279">
        <v>2110</v>
      </c>
      <c r="D4095" s="344" t="s">
        <v>213</v>
      </c>
      <c r="E4095" s="281">
        <f>F4095+G4095+H4095</f>
        <v>0</v>
      </c>
      <c r="F4095" s="152"/>
      <c r="G4095" s="153"/>
      <c r="H4095" s="1418"/>
      <c r="I4095" s="152"/>
      <c r="J4095" s="153"/>
      <c r="K4095" s="1418"/>
      <c r="L4095" s="281">
        <f>I4095+J4095+K4095</f>
        <v>0</v>
      </c>
      <c r="M4095" s="12" t="str">
        <f t="shared" si="985"/>
        <v/>
      </c>
      <c r="N4095" s="13"/>
    </row>
    <row r="4096" spans="1:14" hidden="1">
      <c r="A4096" s="23">
        <v>160</v>
      </c>
      <c r="B4096" s="341"/>
      <c r="C4096" s="293">
        <v>2120</v>
      </c>
      <c r="D4096" s="300" t="s">
        <v>214</v>
      </c>
      <c r="E4096" s="295">
        <f>F4096+G4096+H4096</f>
        <v>0</v>
      </c>
      <c r="F4096" s="158"/>
      <c r="G4096" s="159"/>
      <c r="H4096" s="1420"/>
      <c r="I4096" s="158"/>
      <c r="J4096" s="159"/>
      <c r="K4096" s="1420"/>
      <c r="L4096" s="295">
        <f>I4096+J4096+K4096</f>
        <v>0</v>
      </c>
      <c r="M4096" s="12" t="str">
        <f t="shared" si="985"/>
        <v/>
      </c>
      <c r="N4096" s="13"/>
    </row>
    <row r="4097" spans="1:14" hidden="1">
      <c r="A4097" s="23">
        <v>165</v>
      </c>
      <c r="B4097" s="341"/>
      <c r="C4097" s="293">
        <v>2125</v>
      </c>
      <c r="D4097" s="300" t="s">
        <v>215</v>
      </c>
      <c r="E4097" s="295">
        <f>F4097+G4097+H4097</f>
        <v>0</v>
      </c>
      <c r="F4097" s="488">
        <v>0</v>
      </c>
      <c r="G4097" s="489">
        <v>0</v>
      </c>
      <c r="H4097" s="160">
        <v>0</v>
      </c>
      <c r="I4097" s="488">
        <v>0</v>
      </c>
      <c r="J4097" s="489">
        <v>0</v>
      </c>
      <c r="K4097" s="160">
        <v>0</v>
      </c>
      <c r="L4097" s="295">
        <f>I4097+J4097+K4097</f>
        <v>0</v>
      </c>
      <c r="M4097" s="12" t="str">
        <f t="shared" si="985"/>
        <v/>
      </c>
      <c r="N4097" s="13"/>
    </row>
    <row r="4098" spans="1:14" hidden="1">
      <c r="A4098" s="23">
        <v>175</v>
      </c>
      <c r="B4098" s="291"/>
      <c r="C4098" s="293">
        <v>2140</v>
      </c>
      <c r="D4098" s="300" t="s">
        <v>216</v>
      </c>
      <c r="E4098" s="295">
        <f>F4098+G4098+H4098</f>
        <v>0</v>
      </c>
      <c r="F4098" s="488">
        <v>0</v>
      </c>
      <c r="G4098" s="489">
        <v>0</v>
      </c>
      <c r="H4098" s="160">
        <v>0</v>
      </c>
      <c r="I4098" s="488">
        <v>0</v>
      </c>
      <c r="J4098" s="489">
        <v>0</v>
      </c>
      <c r="K4098" s="160">
        <v>0</v>
      </c>
      <c r="L4098" s="295">
        <f>I4098+J4098+K4098</f>
        <v>0</v>
      </c>
      <c r="M4098" s="12" t="str">
        <f t="shared" si="985"/>
        <v/>
      </c>
      <c r="N4098" s="13"/>
    </row>
    <row r="4099" spans="1:14" hidden="1">
      <c r="A4099" s="23">
        <v>180</v>
      </c>
      <c r="B4099" s="292"/>
      <c r="C4099" s="285">
        <v>2190</v>
      </c>
      <c r="D4099" s="345" t="s">
        <v>217</v>
      </c>
      <c r="E4099" s="287">
        <f>F4099+G4099+H4099</f>
        <v>0</v>
      </c>
      <c r="F4099" s="173"/>
      <c r="G4099" s="174"/>
      <c r="H4099" s="1421"/>
      <c r="I4099" s="173"/>
      <c r="J4099" s="174"/>
      <c r="K4099" s="1421"/>
      <c r="L4099" s="287">
        <f>I4099+J4099+K4099</f>
        <v>0</v>
      </c>
      <c r="M4099" s="12" t="str">
        <f t="shared" si="985"/>
        <v/>
      </c>
      <c r="N4099" s="13"/>
    </row>
    <row r="4100" spans="1:14" hidden="1">
      <c r="A4100" s="23">
        <v>185</v>
      </c>
      <c r="B4100" s="272">
        <v>2200</v>
      </c>
      <c r="C4100" s="1856" t="s">
        <v>218</v>
      </c>
      <c r="D4100" s="1857"/>
      <c r="E4100" s="310">
        <f t="shared" ref="E4100:L4100" si="995">SUM(E4101:E4102)</f>
        <v>0</v>
      </c>
      <c r="F4100" s="274">
        <f t="shared" si="995"/>
        <v>0</v>
      </c>
      <c r="G4100" s="275">
        <f t="shared" si="995"/>
        <v>0</v>
      </c>
      <c r="H4100" s="276">
        <f>SUM(H4101:H4102)</f>
        <v>0</v>
      </c>
      <c r="I4100" s="274">
        <f t="shared" si="995"/>
        <v>0</v>
      </c>
      <c r="J4100" s="275">
        <f t="shared" si="995"/>
        <v>0</v>
      </c>
      <c r="K4100" s="276">
        <f t="shared" si="995"/>
        <v>0</v>
      </c>
      <c r="L4100" s="310">
        <f t="shared" si="995"/>
        <v>0</v>
      </c>
      <c r="M4100" s="12" t="str">
        <f t="shared" si="985"/>
        <v/>
      </c>
      <c r="N4100" s="13"/>
    </row>
    <row r="4101" spans="1:14" hidden="1">
      <c r="A4101" s="23">
        <v>190</v>
      </c>
      <c r="B4101" s="292"/>
      <c r="C4101" s="279">
        <v>2221</v>
      </c>
      <c r="D4101" s="280" t="s">
        <v>306</v>
      </c>
      <c r="E4101" s="281">
        <f t="shared" ref="E4101:E4106" si="996">F4101+G4101+H4101</f>
        <v>0</v>
      </c>
      <c r="F4101" s="152"/>
      <c r="G4101" s="153"/>
      <c r="H4101" s="1418"/>
      <c r="I4101" s="152"/>
      <c r="J4101" s="153"/>
      <c r="K4101" s="1418"/>
      <c r="L4101" s="281">
        <f t="shared" ref="L4101:L4106" si="997">I4101+J4101+K4101</f>
        <v>0</v>
      </c>
      <c r="M4101" s="12" t="str">
        <f t="shared" si="985"/>
        <v/>
      </c>
      <c r="N4101" s="13"/>
    </row>
    <row r="4102" spans="1:14" hidden="1">
      <c r="A4102" s="23">
        <v>200</v>
      </c>
      <c r="B4102" s="292"/>
      <c r="C4102" s="285">
        <v>2224</v>
      </c>
      <c r="D4102" s="286" t="s">
        <v>219</v>
      </c>
      <c r="E4102" s="287">
        <f t="shared" si="996"/>
        <v>0</v>
      </c>
      <c r="F4102" s="173"/>
      <c r="G4102" s="174"/>
      <c r="H4102" s="1421"/>
      <c r="I4102" s="173"/>
      <c r="J4102" s="174"/>
      <c r="K4102" s="1421"/>
      <c r="L4102" s="287">
        <f t="shared" si="997"/>
        <v>0</v>
      </c>
      <c r="M4102" s="12" t="str">
        <f t="shared" si="985"/>
        <v/>
      </c>
      <c r="N4102" s="13"/>
    </row>
    <row r="4103" spans="1:14" hidden="1">
      <c r="A4103" s="23">
        <v>200</v>
      </c>
      <c r="B4103" s="272">
        <v>2500</v>
      </c>
      <c r="C4103" s="1856" t="s">
        <v>220</v>
      </c>
      <c r="D4103" s="1857"/>
      <c r="E4103" s="310">
        <f t="shared" si="996"/>
        <v>0</v>
      </c>
      <c r="F4103" s="1422"/>
      <c r="G4103" s="1423"/>
      <c r="H4103" s="1424"/>
      <c r="I4103" s="1422"/>
      <c r="J4103" s="1423"/>
      <c r="K4103" s="1424"/>
      <c r="L4103" s="310">
        <f t="shared" si="997"/>
        <v>0</v>
      </c>
      <c r="M4103" s="12" t="str">
        <f t="shared" si="985"/>
        <v/>
      </c>
      <c r="N4103" s="13"/>
    </row>
    <row r="4104" spans="1:14" hidden="1">
      <c r="A4104" s="23">
        <v>205</v>
      </c>
      <c r="B4104" s="272">
        <v>2600</v>
      </c>
      <c r="C4104" s="1862" t="s">
        <v>221</v>
      </c>
      <c r="D4104" s="1863"/>
      <c r="E4104" s="310">
        <f t="shared" si="996"/>
        <v>0</v>
      </c>
      <c r="F4104" s="1422"/>
      <c r="G4104" s="1423"/>
      <c r="H4104" s="1424"/>
      <c r="I4104" s="1422"/>
      <c r="J4104" s="1423"/>
      <c r="K4104" s="1424"/>
      <c r="L4104" s="310">
        <f t="shared" si="997"/>
        <v>0</v>
      </c>
      <c r="M4104" s="12" t="str">
        <f t="shared" si="985"/>
        <v/>
      </c>
      <c r="N4104" s="13"/>
    </row>
    <row r="4105" spans="1:14" hidden="1">
      <c r="A4105" s="23">
        <v>210</v>
      </c>
      <c r="B4105" s="272">
        <v>2700</v>
      </c>
      <c r="C4105" s="1862" t="s">
        <v>222</v>
      </c>
      <c r="D4105" s="1863"/>
      <c r="E4105" s="310">
        <f t="shared" si="996"/>
        <v>0</v>
      </c>
      <c r="F4105" s="1422"/>
      <c r="G4105" s="1423"/>
      <c r="H4105" s="1424"/>
      <c r="I4105" s="1422"/>
      <c r="J4105" s="1423"/>
      <c r="K4105" s="1424"/>
      <c r="L4105" s="310">
        <f t="shared" si="997"/>
        <v>0</v>
      </c>
      <c r="M4105" s="12" t="str">
        <f t="shared" si="985"/>
        <v/>
      </c>
      <c r="N4105" s="13"/>
    </row>
    <row r="4106" spans="1:14" ht="36" hidden="1" customHeight="1">
      <c r="A4106" s="23">
        <v>215</v>
      </c>
      <c r="B4106" s="272">
        <v>2800</v>
      </c>
      <c r="C4106" s="1862" t="s">
        <v>1660</v>
      </c>
      <c r="D4106" s="1863"/>
      <c r="E4106" s="310">
        <f t="shared" si="996"/>
        <v>0</v>
      </c>
      <c r="F4106" s="1422"/>
      <c r="G4106" s="1423"/>
      <c r="H4106" s="1424"/>
      <c r="I4106" s="1422"/>
      <c r="J4106" s="1423"/>
      <c r="K4106" s="1424"/>
      <c r="L4106" s="310">
        <f t="shared" si="997"/>
        <v>0</v>
      </c>
      <c r="M4106" s="12" t="str">
        <f t="shared" si="985"/>
        <v/>
      </c>
      <c r="N4106" s="13"/>
    </row>
    <row r="4107" spans="1:14" hidden="1">
      <c r="A4107" s="22">
        <v>220</v>
      </c>
      <c r="B4107" s="272">
        <v>2900</v>
      </c>
      <c r="C4107" s="1856" t="s">
        <v>223</v>
      </c>
      <c r="D4107" s="1857"/>
      <c r="E4107" s="310">
        <f>SUM(E4108:E4115)</f>
        <v>0</v>
      </c>
      <c r="F4107" s="274">
        <f>SUM(F4108:F4115)</f>
        <v>0</v>
      </c>
      <c r="G4107" s="274">
        <f t="shared" ref="G4107:L4107" si="998">SUM(G4108:G4115)</f>
        <v>0</v>
      </c>
      <c r="H4107" s="274">
        <f t="shared" si="998"/>
        <v>0</v>
      </c>
      <c r="I4107" s="274">
        <f t="shared" si="998"/>
        <v>0</v>
      </c>
      <c r="J4107" s="274">
        <f t="shared" si="998"/>
        <v>0</v>
      </c>
      <c r="K4107" s="274">
        <f t="shared" si="998"/>
        <v>0</v>
      </c>
      <c r="L4107" s="274">
        <f t="shared" si="998"/>
        <v>0</v>
      </c>
      <c r="M4107" s="12" t="str">
        <f t="shared" si="985"/>
        <v/>
      </c>
      <c r="N4107" s="13"/>
    </row>
    <row r="4108" spans="1:14" hidden="1">
      <c r="A4108" s="23">
        <v>225</v>
      </c>
      <c r="B4108" s="346"/>
      <c r="C4108" s="279">
        <v>2910</v>
      </c>
      <c r="D4108" s="347" t="s">
        <v>2048</v>
      </c>
      <c r="E4108" s="281">
        <f>F4108+G4108+H4108</f>
        <v>0</v>
      </c>
      <c r="F4108" s="152"/>
      <c r="G4108" s="153"/>
      <c r="H4108" s="1418"/>
      <c r="I4108" s="152"/>
      <c r="J4108" s="153"/>
      <c r="K4108" s="1418"/>
      <c r="L4108" s="281">
        <f>I4108+J4108+K4108</f>
        <v>0</v>
      </c>
      <c r="M4108" s="12" t="str">
        <f t="shared" si="985"/>
        <v/>
      </c>
      <c r="N4108" s="13"/>
    </row>
    <row r="4109" spans="1:14" hidden="1">
      <c r="A4109" s="23">
        <v>230</v>
      </c>
      <c r="B4109" s="346"/>
      <c r="C4109" s="279">
        <v>2920</v>
      </c>
      <c r="D4109" s="347" t="s">
        <v>224</v>
      </c>
      <c r="E4109" s="281">
        <f t="shared" ref="E4109:E4115" si="999">F4109+G4109+H4109</f>
        <v>0</v>
      </c>
      <c r="F4109" s="152"/>
      <c r="G4109" s="153"/>
      <c r="H4109" s="1418"/>
      <c r="I4109" s="152"/>
      <c r="J4109" s="153"/>
      <c r="K4109" s="1418"/>
      <c r="L4109" s="281">
        <f t="shared" ref="L4109:L4115" si="1000">I4109+J4109+K4109</f>
        <v>0</v>
      </c>
      <c r="M4109" s="12" t="str">
        <f t="shared" si="985"/>
        <v/>
      </c>
      <c r="N4109" s="13"/>
    </row>
    <row r="4110" spans="1:14" ht="31.5" hidden="1">
      <c r="A4110" s="23">
        <v>245</v>
      </c>
      <c r="B4110" s="346"/>
      <c r="C4110" s="324">
        <v>2969</v>
      </c>
      <c r="D4110" s="348" t="s">
        <v>225</v>
      </c>
      <c r="E4110" s="326">
        <f t="shared" si="999"/>
        <v>0</v>
      </c>
      <c r="F4110" s="449"/>
      <c r="G4110" s="450"/>
      <c r="H4110" s="1425"/>
      <c r="I4110" s="449"/>
      <c r="J4110" s="450"/>
      <c r="K4110" s="1425"/>
      <c r="L4110" s="326">
        <f t="shared" si="1000"/>
        <v>0</v>
      </c>
      <c r="M4110" s="12" t="str">
        <f t="shared" si="985"/>
        <v/>
      </c>
      <c r="N4110" s="13"/>
    </row>
    <row r="4111" spans="1:14" ht="31.5" hidden="1">
      <c r="A4111" s="22">
        <v>220</v>
      </c>
      <c r="B4111" s="346"/>
      <c r="C4111" s="349">
        <v>2970</v>
      </c>
      <c r="D4111" s="350" t="s">
        <v>226</v>
      </c>
      <c r="E4111" s="351">
        <f t="shared" si="999"/>
        <v>0</v>
      </c>
      <c r="F4111" s="636"/>
      <c r="G4111" s="637"/>
      <c r="H4111" s="1426"/>
      <c r="I4111" s="636"/>
      <c r="J4111" s="637"/>
      <c r="K4111" s="1426"/>
      <c r="L4111" s="351">
        <f t="shared" si="1000"/>
        <v>0</v>
      </c>
      <c r="M4111" s="12" t="str">
        <f t="shared" si="985"/>
        <v/>
      </c>
      <c r="N4111" s="13"/>
    </row>
    <row r="4112" spans="1:14" hidden="1">
      <c r="A4112" s="23">
        <v>225</v>
      </c>
      <c r="B4112" s="346"/>
      <c r="C4112" s="333">
        <v>2989</v>
      </c>
      <c r="D4112" s="355" t="s">
        <v>227</v>
      </c>
      <c r="E4112" s="335">
        <f t="shared" si="999"/>
        <v>0</v>
      </c>
      <c r="F4112" s="600"/>
      <c r="G4112" s="601"/>
      <c r="H4112" s="1427"/>
      <c r="I4112" s="600"/>
      <c r="J4112" s="601"/>
      <c r="K4112" s="1427"/>
      <c r="L4112" s="335">
        <f t="shared" si="1000"/>
        <v>0</v>
      </c>
      <c r="M4112" s="12" t="str">
        <f t="shared" si="985"/>
        <v/>
      </c>
      <c r="N4112" s="13"/>
    </row>
    <row r="4113" spans="1:14" hidden="1">
      <c r="A4113" s="23">
        <v>230</v>
      </c>
      <c r="B4113" s="292"/>
      <c r="C4113" s="318">
        <v>2990</v>
      </c>
      <c r="D4113" s="356" t="s">
        <v>2067</v>
      </c>
      <c r="E4113" s="320">
        <f>F4113+G4113+H4113</f>
        <v>0</v>
      </c>
      <c r="F4113" s="454"/>
      <c r="G4113" s="455"/>
      <c r="H4113" s="1428"/>
      <c r="I4113" s="454"/>
      <c r="J4113" s="455"/>
      <c r="K4113" s="1428"/>
      <c r="L4113" s="320">
        <f>I4113+J4113+K4113</f>
        <v>0</v>
      </c>
      <c r="M4113" s="12" t="str">
        <f t="shared" si="985"/>
        <v/>
      </c>
      <c r="N4113" s="13"/>
    </row>
    <row r="4114" spans="1:14" hidden="1">
      <c r="A4114" s="23">
        <v>235</v>
      </c>
      <c r="B4114" s="292"/>
      <c r="C4114" s="318">
        <v>2991</v>
      </c>
      <c r="D4114" s="356" t="s">
        <v>228</v>
      </c>
      <c r="E4114" s="320">
        <f t="shared" si="999"/>
        <v>0</v>
      </c>
      <c r="F4114" s="454"/>
      <c r="G4114" s="455"/>
      <c r="H4114" s="1428"/>
      <c r="I4114" s="454"/>
      <c r="J4114" s="455"/>
      <c r="K4114" s="1428"/>
      <c r="L4114" s="320">
        <f t="shared" si="1000"/>
        <v>0</v>
      </c>
      <c r="M4114" s="12" t="str">
        <f t="shared" si="985"/>
        <v/>
      </c>
      <c r="N4114" s="13"/>
    </row>
    <row r="4115" spans="1:14" hidden="1">
      <c r="A4115" s="23">
        <v>240</v>
      </c>
      <c r="B4115" s="292"/>
      <c r="C4115" s="285">
        <v>2992</v>
      </c>
      <c r="D4115" s="357" t="s">
        <v>229</v>
      </c>
      <c r="E4115" s="287">
        <f t="shared" si="999"/>
        <v>0</v>
      </c>
      <c r="F4115" s="173"/>
      <c r="G4115" s="174"/>
      <c r="H4115" s="1421"/>
      <c r="I4115" s="173"/>
      <c r="J4115" s="174"/>
      <c r="K4115" s="1421"/>
      <c r="L4115" s="287">
        <f t="shared" si="1000"/>
        <v>0</v>
      </c>
      <c r="M4115" s="12" t="str">
        <f t="shared" si="985"/>
        <v/>
      </c>
      <c r="N4115" s="13"/>
    </row>
    <row r="4116" spans="1:14" hidden="1">
      <c r="A4116" s="23">
        <v>245</v>
      </c>
      <c r="B4116" s="272">
        <v>3300</v>
      </c>
      <c r="C4116" s="358" t="s">
        <v>2098</v>
      </c>
      <c r="D4116" s="1773"/>
      <c r="E4116" s="310">
        <f t="shared" ref="E4116:L4116" si="1001">SUM(E4117:E4121)</f>
        <v>0</v>
      </c>
      <c r="F4116" s="274">
        <f t="shared" si="1001"/>
        <v>0</v>
      </c>
      <c r="G4116" s="275">
        <f t="shared" si="1001"/>
        <v>0</v>
      </c>
      <c r="H4116" s="276">
        <f t="shared" si="1001"/>
        <v>0</v>
      </c>
      <c r="I4116" s="274">
        <f t="shared" si="1001"/>
        <v>0</v>
      </c>
      <c r="J4116" s="275">
        <f t="shared" si="1001"/>
        <v>0</v>
      </c>
      <c r="K4116" s="276">
        <f t="shared" si="1001"/>
        <v>0</v>
      </c>
      <c r="L4116" s="310">
        <f t="shared" si="1001"/>
        <v>0</v>
      </c>
      <c r="M4116" s="12" t="str">
        <f t="shared" si="985"/>
        <v/>
      </c>
      <c r="N4116" s="13"/>
    </row>
    <row r="4117" spans="1:14" hidden="1">
      <c r="A4117" s="22">
        <v>250</v>
      </c>
      <c r="B4117" s="291"/>
      <c r="C4117" s="279">
        <v>3301</v>
      </c>
      <c r="D4117" s="359" t="s">
        <v>230</v>
      </c>
      <c r="E4117" s="281">
        <f t="shared" ref="E4117:E4124" si="1002">F4117+G4117+H4117</f>
        <v>0</v>
      </c>
      <c r="F4117" s="486">
        <v>0</v>
      </c>
      <c r="G4117" s="487">
        <v>0</v>
      </c>
      <c r="H4117" s="154">
        <v>0</v>
      </c>
      <c r="I4117" s="486">
        <v>0</v>
      </c>
      <c r="J4117" s="487">
        <v>0</v>
      </c>
      <c r="K4117" s="154">
        <v>0</v>
      </c>
      <c r="L4117" s="281">
        <f t="shared" ref="L4117:L4124" si="1003">I4117+J4117+K4117</f>
        <v>0</v>
      </c>
      <c r="M4117" s="12" t="str">
        <f t="shared" si="985"/>
        <v/>
      </c>
      <c r="N4117" s="13"/>
    </row>
    <row r="4118" spans="1:14" hidden="1">
      <c r="A4118" s="23">
        <v>255</v>
      </c>
      <c r="B4118" s="291"/>
      <c r="C4118" s="293">
        <v>3302</v>
      </c>
      <c r="D4118" s="360" t="s">
        <v>715</v>
      </c>
      <c r="E4118" s="295">
        <f t="shared" si="1002"/>
        <v>0</v>
      </c>
      <c r="F4118" s="488">
        <v>0</v>
      </c>
      <c r="G4118" s="489">
        <v>0</v>
      </c>
      <c r="H4118" s="160">
        <v>0</v>
      </c>
      <c r="I4118" s="488">
        <v>0</v>
      </c>
      <c r="J4118" s="489">
        <v>0</v>
      </c>
      <c r="K4118" s="160">
        <v>0</v>
      </c>
      <c r="L4118" s="295">
        <f t="shared" si="1003"/>
        <v>0</v>
      </c>
      <c r="M4118" s="12" t="str">
        <f t="shared" si="985"/>
        <v/>
      </c>
      <c r="N4118" s="13"/>
    </row>
    <row r="4119" spans="1:14" hidden="1">
      <c r="A4119" s="23">
        <v>265</v>
      </c>
      <c r="B4119" s="291"/>
      <c r="C4119" s="293">
        <v>3303</v>
      </c>
      <c r="D4119" s="360" t="s">
        <v>231</v>
      </c>
      <c r="E4119" s="295">
        <f t="shared" si="1002"/>
        <v>0</v>
      </c>
      <c r="F4119" s="488">
        <v>0</v>
      </c>
      <c r="G4119" s="489">
        <v>0</v>
      </c>
      <c r="H4119" s="160">
        <v>0</v>
      </c>
      <c r="I4119" s="488">
        <v>0</v>
      </c>
      <c r="J4119" s="489">
        <v>0</v>
      </c>
      <c r="K4119" s="160">
        <v>0</v>
      </c>
      <c r="L4119" s="295">
        <f t="shared" si="1003"/>
        <v>0</v>
      </c>
      <c r="M4119" s="12" t="str">
        <f t="shared" si="985"/>
        <v/>
      </c>
      <c r="N4119" s="13"/>
    </row>
    <row r="4120" spans="1:14" hidden="1">
      <c r="A4120" s="22">
        <v>270</v>
      </c>
      <c r="B4120" s="291"/>
      <c r="C4120" s="293">
        <v>3304</v>
      </c>
      <c r="D4120" s="360" t="s">
        <v>232</v>
      </c>
      <c r="E4120" s="295">
        <f t="shared" si="1002"/>
        <v>0</v>
      </c>
      <c r="F4120" s="488">
        <v>0</v>
      </c>
      <c r="G4120" s="489">
        <v>0</v>
      </c>
      <c r="H4120" s="160">
        <v>0</v>
      </c>
      <c r="I4120" s="488">
        <v>0</v>
      </c>
      <c r="J4120" s="489">
        <v>0</v>
      </c>
      <c r="K4120" s="160">
        <v>0</v>
      </c>
      <c r="L4120" s="295">
        <f t="shared" si="1003"/>
        <v>0</v>
      </c>
      <c r="M4120" s="12" t="str">
        <f t="shared" si="985"/>
        <v/>
      </c>
      <c r="N4120" s="13"/>
    </row>
    <row r="4121" spans="1:14" ht="31.5" hidden="1">
      <c r="A4121" s="22">
        <v>290</v>
      </c>
      <c r="B4121" s="291"/>
      <c r="C4121" s="285">
        <v>3306</v>
      </c>
      <c r="D4121" s="361" t="s">
        <v>1657</v>
      </c>
      <c r="E4121" s="287">
        <f t="shared" si="1002"/>
        <v>0</v>
      </c>
      <c r="F4121" s="490">
        <v>0</v>
      </c>
      <c r="G4121" s="491">
        <v>0</v>
      </c>
      <c r="H4121" s="175">
        <v>0</v>
      </c>
      <c r="I4121" s="490">
        <v>0</v>
      </c>
      <c r="J4121" s="491">
        <v>0</v>
      </c>
      <c r="K4121" s="175">
        <v>0</v>
      </c>
      <c r="L4121" s="287">
        <f t="shared" si="1003"/>
        <v>0</v>
      </c>
      <c r="M4121" s="12" t="str">
        <f t="shared" si="985"/>
        <v/>
      </c>
      <c r="N4121" s="13"/>
    </row>
    <row r="4122" spans="1:14" hidden="1">
      <c r="A4122" s="39">
        <v>320</v>
      </c>
      <c r="B4122" s="272">
        <v>3900</v>
      </c>
      <c r="C4122" s="1856" t="s">
        <v>233</v>
      </c>
      <c r="D4122" s="1857"/>
      <c r="E4122" s="310">
        <f t="shared" si="1002"/>
        <v>0</v>
      </c>
      <c r="F4122" s="1471">
        <v>0</v>
      </c>
      <c r="G4122" s="1472">
        <v>0</v>
      </c>
      <c r="H4122" s="1473">
        <v>0</v>
      </c>
      <c r="I4122" s="1471">
        <v>0</v>
      </c>
      <c r="J4122" s="1472">
        <v>0</v>
      </c>
      <c r="K4122" s="1473">
        <v>0</v>
      </c>
      <c r="L4122" s="310">
        <f t="shared" si="1003"/>
        <v>0</v>
      </c>
      <c r="M4122" s="12" t="str">
        <f t="shared" ref="M4122:M4168" si="1004">(IF($E4122&lt;&gt;0,$M$2,IF($L4122&lt;&gt;0,$M$2,"")))</f>
        <v/>
      </c>
      <c r="N4122" s="13"/>
    </row>
    <row r="4123" spans="1:14" hidden="1">
      <c r="A4123" s="22">
        <v>330</v>
      </c>
      <c r="B4123" s="272">
        <v>4000</v>
      </c>
      <c r="C4123" s="1856" t="s">
        <v>234</v>
      </c>
      <c r="D4123" s="1857"/>
      <c r="E4123" s="310">
        <f t="shared" si="1002"/>
        <v>0</v>
      </c>
      <c r="F4123" s="1422"/>
      <c r="G4123" s="1423"/>
      <c r="H4123" s="1424"/>
      <c r="I4123" s="1422"/>
      <c r="J4123" s="1423"/>
      <c r="K4123" s="1424"/>
      <c r="L4123" s="310">
        <f t="shared" si="1003"/>
        <v>0</v>
      </c>
      <c r="M4123" s="12" t="str">
        <f t="shared" si="1004"/>
        <v/>
      </c>
      <c r="N4123" s="13"/>
    </row>
    <row r="4124" spans="1:14" hidden="1">
      <c r="A4124" s="22">
        <v>350</v>
      </c>
      <c r="B4124" s="272">
        <v>4100</v>
      </c>
      <c r="C4124" s="1856" t="s">
        <v>235</v>
      </c>
      <c r="D4124" s="1857"/>
      <c r="E4124" s="310">
        <f t="shared" si="1002"/>
        <v>0</v>
      </c>
      <c r="F4124" s="1472">
        <v>0</v>
      </c>
      <c r="G4124" s="1472">
        <v>0</v>
      </c>
      <c r="H4124" s="1473">
        <v>0</v>
      </c>
      <c r="I4124" s="1771">
        <v>0</v>
      </c>
      <c r="J4124" s="1472">
        <v>0</v>
      </c>
      <c r="K4124" s="1472">
        <v>0</v>
      </c>
      <c r="L4124" s="310">
        <f t="shared" si="1003"/>
        <v>0</v>
      </c>
      <c r="M4124" s="12" t="str">
        <f t="shared" si="1004"/>
        <v/>
      </c>
      <c r="N4124" s="13"/>
    </row>
    <row r="4125" spans="1:14" hidden="1">
      <c r="A4125" s="23">
        <v>355</v>
      </c>
      <c r="B4125" s="272">
        <v>4200</v>
      </c>
      <c r="C4125" s="1856" t="s">
        <v>236</v>
      </c>
      <c r="D4125" s="1857"/>
      <c r="E4125" s="310">
        <f t="shared" ref="E4125:L4125" si="1005">SUM(E4126:E4131)</f>
        <v>0</v>
      </c>
      <c r="F4125" s="274">
        <f t="shared" si="1005"/>
        <v>0</v>
      </c>
      <c r="G4125" s="275">
        <f t="shared" si="1005"/>
        <v>0</v>
      </c>
      <c r="H4125" s="276">
        <f>SUM(H4126:H4131)</f>
        <v>0</v>
      </c>
      <c r="I4125" s="274">
        <f t="shared" si="1005"/>
        <v>0</v>
      </c>
      <c r="J4125" s="275">
        <f t="shared" si="1005"/>
        <v>0</v>
      </c>
      <c r="K4125" s="276">
        <f t="shared" si="1005"/>
        <v>0</v>
      </c>
      <c r="L4125" s="310">
        <f t="shared" si="1005"/>
        <v>0</v>
      </c>
      <c r="M4125" s="12" t="str">
        <f t="shared" si="1004"/>
        <v/>
      </c>
      <c r="N4125" s="13"/>
    </row>
    <row r="4126" spans="1:14" hidden="1">
      <c r="A4126" s="23">
        <v>355</v>
      </c>
      <c r="B4126" s="362"/>
      <c r="C4126" s="279">
        <v>4201</v>
      </c>
      <c r="D4126" s="280" t="s">
        <v>237</v>
      </c>
      <c r="E4126" s="281">
        <f t="shared" ref="E4126:E4131" si="1006">F4126+G4126+H4126</f>
        <v>0</v>
      </c>
      <c r="F4126" s="152"/>
      <c r="G4126" s="153"/>
      <c r="H4126" s="1418"/>
      <c r="I4126" s="152"/>
      <c r="J4126" s="153"/>
      <c r="K4126" s="1418"/>
      <c r="L4126" s="281">
        <f t="shared" ref="L4126:L4131" si="1007">I4126+J4126+K4126</f>
        <v>0</v>
      </c>
      <c r="M4126" s="12" t="str">
        <f t="shared" si="1004"/>
        <v/>
      </c>
      <c r="N4126" s="13"/>
    </row>
    <row r="4127" spans="1:14" hidden="1">
      <c r="A4127" s="23">
        <v>375</v>
      </c>
      <c r="B4127" s="362"/>
      <c r="C4127" s="293">
        <v>4202</v>
      </c>
      <c r="D4127" s="363" t="s">
        <v>238</v>
      </c>
      <c r="E4127" s="295">
        <f t="shared" si="1006"/>
        <v>0</v>
      </c>
      <c r="F4127" s="158"/>
      <c r="G4127" s="159"/>
      <c r="H4127" s="1420"/>
      <c r="I4127" s="158"/>
      <c r="J4127" s="159"/>
      <c r="K4127" s="1420"/>
      <c r="L4127" s="295">
        <f t="shared" si="1007"/>
        <v>0</v>
      </c>
      <c r="M4127" s="12" t="str">
        <f t="shared" si="1004"/>
        <v/>
      </c>
      <c r="N4127" s="13"/>
    </row>
    <row r="4128" spans="1:14" hidden="1">
      <c r="A4128" s="23">
        <v>380</v>
      </c>
      <c r="B4128" s="362"/>
      <c r="C4128" s="293">
        <v>4214</v>
      </c>
      <c r="D4128" s="363" t="s">
        <v>239</v>
      </c>
      <c r="E4128" s="295">
        <f t="shared" si="1006"/>
        <v>0</v>
      </c>
      <c r="F4128" s="158"/>
      <c r="G4128" s="159"/>
      <c r="H4128" s="1420"/>
      <c r="I4128" s="158"/>
      <c r="J4128" s="159"/>
      <c r="K4128" s="1420"/>
      <c r="L4128" s="295">
        <f t="shared" si="1007"/>
        <v>0</v>
      </c>
      <c r="M4128" s="12" t="str">
        <f t="shared" si="1004"/>
        <v/>
      </c>
      <c r="N4128" s="13"/>
    </row>
    <row r="4129" spans="1:14" hidden="1">
      <c r="A4129" s="23">
        <v>385</v>
      </c>
      <c r="B4129" s="362"/>
      <c r="C4129" s="293">
        <v>4217</v>
      </c>
      <c r="D4129" s="363" t="s">
        <v>240</v>
      </c>
      <c r="E4129" s="295">
        <f t="shared" si="1006"/>
        <v>0</v>
      </c>
      <c r="F4129" s="158"/>
      <c r="G4129" s="159"/>
      <c r="H4129" s="1420"/>
      <c r="I4129" s="158"/>
      <c r="J4129" s="159"/>
      <c r="K4129" s="1420"/>
      <c r="L4129" s="295">
        <f t="shared" si="1007"/>
        <v>0</v>
      </c>
      <c r="M4129" s="12" t="str">
        <f t="shared" si="1004"/>
        <v/>
      </c>
      <c r="N4129" s="13"/>
    </row>
    <row r="4130" spans="1:14" hidden="1">
      <c r="A4130" s="23">
        <v>390</v>
      </c>
      <c r="B4130" s="362"/>
      <c r="C4130" s="293">
        <v>4218</v>
      </c>
      <c r="D4130" s="294" t="s">
        <v>241</v>
      </c>
      <c r="E4130" s="295">
        <f t="shared" si="1006"/>
        <v>0</v>
      </c>
      <c r="F4130" s="158"/>
      <c r="G4130" s="159"/>
      <c r="H4130" s="1420"/>
      <c r="I4130" s="158"/>
      <c r="J4130" s="159"/>
      <c r="K4130" s="1420"/>
      <c r="L4130" s="295">
        <f t="shared" si="1007"/>
        <v>0</v>
      </c>
      <c r="M4130" s="12" t="str">
        <f t="shared" si="1004"/>
        <v/>
      </c>
      <c r="N4130" s="13"/>
    </row>
    <row r="4131" spans="1:14" hidden="1">
      <c r="A4131" s="23">
        <v>390</v>
      </c>
      <c r="B4131" s="362"/>
      <c r="C4131" s="285">
        <v>4219</v>
      </c>
      <c r="D4131" s="343" t="s">
        <v>242</v>
      </c>
      <c r="E4131" s="287">
        <f t="shared" si="1006"/>
        <v>0</v>
      </c>
      <c r="F4131" s="173"/>
      <c r="G4131" s="174"/>
      <c r="H4131" s="1421"/>
      <c r="I4131" s="173"/>
      <c r="J4131" s="174"/>
      <c r="K4131" s="1421"/>
      <c r="L4131" s="287">
        <f t="shared" si="1007"/>
        <v>0</v>
      </c>
      <c r="M4131" s="12" t="str">
        <f t="shared" si="1004"/>
        <v/>
      </c>
      <c r="N4131" s="13"/>
    </row>
    <row r="4132" spans="1:14" hidden="1">
      <c r="A4132" s="23">
        <v>395</v>
      </c>
      <c r="B4132" s="272">
        <v>4300</v>
      </c>
      <c r="C4132" s="1856" t="s">
        <v>1661</v>
      </c>
      <c r="D4132" s="1857"/>
      <c r="E4132" s="310">
        <f t="shared" ref="E4132:L4132" si="1008">SUM(E4133:E4135)</f>
        <v>0</v>
      </c>
      <c r="F4132" s="274">
        <f t="shared" si="1008"/>
        <v>0</v>
      </c>
      <c r="G4132" s="275">
        <f t="shared" si="1008"/>
        <v>0</v>
      </c>
      <c r="H4132" s="276">
        <f>SUM(H4133:H4135)</f>
        <v>0</v>
      </c>
      <c r="I4132" s="274">
        <f t="shared" si="1008"/>
        <v>0</v>
      </c>
      <c r="J4132" s="275">
        <f t="shared" si="1008"/>
        <v>0</v>
      </c>
      <c r="K4132" s="276">
        <f t="shared" si="1008"/>
        <v>0</v>
      </c>
      <c r="L4132" s="310">
        <f t="shared" si="1008"/>
        <v>0</v>
      </c>
      <c r="M4132" s="12" t="str">
        <f t="shared" si="1004"/>
        <v/>
      </c>
      <c r="N4132" s="13"/>
    </row>
    <row r="4133" spans="1:14" hidden="1">
      <c r="A4133" s="18">
        <v>397</v>
      </c>
      <c r="B4133" s="362"/>
      <c r="C4133" s="279">
        <v>4301</v>
      </c>
      <c r="D4133" s="311" t="s">
        <v>243</v>
      </c>
      <c r="E4133" s="281">
        <f t="shared" ref="E4133:E4138" si="1009">F4133+G4133+H4133</f>
        <v>0</v>
      </c>
      <c r="F4133" s="152"/>
      <c r="G4133" s="153"/>
      <c r="H4133" s="1418"/>
      <c r="I4133" s="152"/>
      <c r="J4133" s="153"/>
      <c r="K4133" s="1418"/>
      <c r="L4133" s="281">
        <f t="shared" ref="L4133:L4138" si="1010">I4133+J4133+K4133</f>
        <v>0</v>
      </c>
      <c r="M4133" s="12" t="str">
        <f t="shared" si="1004"/>
        <v/>
      </c>
      <c r="N4133" s="13"/>
    </row>
    <row r="4134" spans="1:14" hidden="1">
      <c r="A4134" s="14">
        <v>398</v>
      </c>
      <c r="B4134" s="362"/>
      <c r="C4134" s="293">
        <v>4302</v>
      </c>
      <c r="D4134" s="363" t="s">
        <v>244</v>
      </c>
      <c r="E4134" s="295">
        <f t="shared" si="1009"/>
        <v>0</v>
      </c>
      <c r="F4134" s="158"/>
      <c r="G4134" s="159"/>
      <c r="H4134" s="1420"/>
      <c r="I4134" s="158"/>
      <c r="J4134" s="159"/>
      <c r="K4134" s="1420"/>
      <c r="L4134" s="295">
        <f t="shared" si="1010"/>
        <v>0</v>
      </c>
      <c r="M4134" s="12" t="str">
        <f t="shared" si="1004"/>
        <v/>
      </c>
      <c r="N4134" s="13"/>
    </row>
    <row r="4135" spans="1:14" hidden="1">
      <c r="A4135" s="14">
        <v>399</v>
      </c>
      <c r="B4135" s="362"/>
      <c r="C4135" s="285">
        <v>4309</v>
      </c>
      <c r="D4135" s="301" t="s">
        <v>245</v>
      </c>
      <c r="E4135" s="287">
        <f t="shared" si="1009"/>
        <v>0</v>
      </c>
      <c r="F4135" s="173"/>
      <c r="G4135" s="174"/>
      <c r="H4135" s="1421"/>
      <c r="I4135" s="173"/>
      <c r="J4135" s="174"/>
      <c r="K4135" s="1421"/>
      <c r="L4135" s="287">
        <f t="shared" si="1010"/>
        <v>0</v>
      </c>
      <c r="M4135" s="12" t="str">
        <f t="shared" si="1004"/>
        <v/>
      </c>
      <c r="N4135" s="13"/>
    </row>
    <row r="4136" spans="1:14" hidden="1">
      <c r="A4136" s="14">
        <v>400</v>
      </c>
      <c r="B4136" s="272">
        <v>4400</v>
      </c>
      <c r="C4136" s="1856" t="s">
        <v>1658</v>
      </c>
      <c r="D4136" s="1857"/>
      <c r="E4136" s="310">
        <f t="shared" si="1009"/>
        <v>0</v>
      </c>
      <c r="F4136" s="1422"/>
      <c r="G4136" s="1423"/>
      <c r="H4136" s="1424"/>
      <c r="I4136" s="1422"/>
      <c r="J4136" s="1423"/>
      <c r="K4136" s="1424"/>
      <c r="L4136" s="310">
        <f t="shared" si="1010"/>
        <v>0</v>
      </c>
      <c r="M4136" s="12" t="str">
        <f t="shared" si="1004"/>
        <v/>
      </c>
      <c r="N4136" s="13"/>
    </row>
    <row r="4137" spans="1:14" hidden="1">
      <c r="A4137" s="14">
        <v>401</v>
      </c>
      <c r="B4137" s="272">
        <v>4500</v>
      </c>
      <c r="C4137" s="1856" t="s">
        <v>1659</v>
      </c>
      <c r="D4137" s="1857"/>
      <c r="E4137" s="310">
        <f t="shared" si="1009"/>
        <v>0</v>
      </c>
      <c r="F4137" s="1422"/>
      <c r="G4137" s="1423"/>
      <c r="H4137" s="1424"/>
      <c r="I4137" s="1422"/>
      <c r="J4137" s="1423"/>
      <c r="K4137" s="1424"/>
      <c r="L4137" s="310">
        <f t="shared" si="1010"/>
        <v>0</v>
      </c>
      <c r="M4137" s="12" t="str">
        <f t="shared" si="1004"/>
        <v/>
      </c>
      <c r="N4137" s="13"/>
    </row>
    <row r="4138" spans="1:14" hidden="1">
      <c r="A4138" s="40">
        <v>404</v>
      </c>
      <c r="B4138" s="272">
        <v>4600</v>
      </c>
      <c r="C4138" s="1862" t="s">
        <v>246</v>
      </c>
      <c r="D4138" s="1863"/>
      <c r="E4138" s="310">
        <f t="shared" si="1009"/>
        <v>0</v>
      </c>
      <c r="F4138" s="1422"/>
      <c r="G4138" s="1423"/>
      <c r="H4138" s="1424"/>
      <c r="I4138" s="1422"/>
      <c r="J4138" s="1423"/>
      <c r="K4138" s="1424"/>
      <c r="L4138" s="310">
        <f t="shared" si="1010"/>
        <v>0</v>
      </c>
      <c r="M4138" s="12" t="str">
        <f t="shared" si="1004"/>
        <v/>
      </c>
      <c r="N4138" s="13"/>
    </row>
    <row r="4139" spans="1:14" hidden="1">
      <c r="A4139" s="40">
        <v>404</v>
      </c>
      <c r="B4139" s="272">
        <v>4900</v>
      </c>
      <c r="C4139" s="1856" t="s">
        <v>273</v>
      </c>
      <c r="D4139" s="1857"/>
      <c r="E4139" s="310">
        <f t="shared" ref="E4139:L4139" si="1011">+E4140+E4141</f>
        <v>0</v>
      </c>
      <c r="F4139" s="274">
        <f t="shared" si="1011"/>
        <v>0</v>
      </c>
      <c r="G4139" s="275">
        <f t="shared" si="1011"/>
        <v>0</v>
      </c>
      <c r="H4139" s="276">
        <f>+H4140+H4141</f>
        <v>0</v>
      </c>
      <c r="I4139" s="274">
        <f t="shared" si="1011"/>
        <v>0</v>
      </c>
      <c r="J4139" s="275">
        <f t="shared" si="1011"/>
        <v>0</v>
      </c>
      <c r="K4139" s="276">
        <f t="shared" si="1011"/>
        <v>0</v>
      </c>
      <c r="L4139" s="310">
        <f t="shared" si="1011"/>
        <v>0</v>
      </c>
      <c r="M4139" s="12" t="str">
        <f t="shared" si="1004"/>
        <v/>
      </c>
      <c r="N4139" s="13"/>
    </row>
    <row r="4140" spans="1:14" hidden="1">
      <c r="A4140" s="22">
        <v>440</v>
      </c>
      <c r="B4140" s="362"/>
      <c r="C4140" s="279">
        <v>4901</v>
      </c>
      <c r="D4140" s="364" t="s">
        <v>274</v>
      </c>
      <c r="E4140" s="281">
        <f>F4140+G4140+H4140</f>
        <v>0</v>
      </c>
      <c r="F4140" s="152"/>
      <c r="G4140" s="153"/>
      <c r="H4140" s="1418"/>
      <c r="I4140" s="152"/>
      <c r="J4140" s="153"/>
      <c r="K4140" s="1418"/>
      <c r="L4140" s="281">
        <f>I4140+J4140+K4140</f>
        <v>0</v>
      </c>
      <c r="M4140" s="12" t="str">
        <f t="shared" si="1004"/>
        <v/>
      </c>
      <c r="N4140" s="13"/>
    </row>
    <row r="4141" spans="1:14" hidden="1">
      <c r="A4141" s="22">
        <v>450</v>
      </c>
      <c r="B4141" s="362"/>
      <c r="C4141" s="285">
        <v>4902</v>
      </c>
      <c r="D4141" s="301" t="s">
        <v>275</v>
      </c>
      <c r="E4141" s="287">
        <f>F4141+G4141+H4141</f>
        <v>0</v>
      </c>
      <c r="F4141" s="173"/>
      <c r="G4141" s="174"/>
      <c r="H4141" s="1421"/>
      <c r="I4141" s="173"/>
      <c r="J4141" s="174"/>
      <c r="K4141" s="1421"/>
      <c r="L4141" s="287">
        <f>I4141+J4141+K4141</f>
        <v>0</v>
      </c>
      <c r="M4141" s="12" t="str">
        <f t="shared" si="1004"/>
        <v/>
      </c>
      <c r="N4141" s="13"/>
    </row>
    <row r="4142" spans="1:14" hidden="1">
      <c r="A4142" s="22">
        <v>495</v>
      </c>
      <c r="B4142" s="365">
        <v>5100</v>
      </c>
      <c r="C4142" s="1854" t="s">
        <v>247</v>
      </c>
      <c r="D4142" s="1855"/>
      <c r="E4142" s="310">
        <f>F4142+G4142+H4142</f>
        <v>0</v>
      </c>
      <c r="F4142" s="1422"/>
      <c r="G4142" s="1423"/>
      <c r="H4142" s="1424"/>
      <c r="I4142" s="1422"/>
      <c r="J4142" s="1423"/>
      <c r="K4142" s="1424"/>
      <c r="L4142" s="310">
        <f>I4142+J4142+K4142</f>
        <v>0</v>
      </c>
      <c r="M4142" s="12" t="str">
        <f t="shared" si="1004"/>
        <v/>
      </c>
      <c r="N4142" s="13"/>
    </row>
    <row r="4143" spans="1:14" hidden="1">
      <c r="A4143" s="23">
        <v>500</v>
      </c>
      <c r="B4143" s="365">
        <v>5200</v>
      </c>
      <c r="C4143" s="1854" t="s">
        <v>248</v>
      </c>
      <c r="D4143" s="1855"/>
      <c r="E4143" s="310">
        <f t="shared" ref="E4143:L4143" si="1012">SUM(E4144:E4150)</f>
        <v>0</v>
      </c>
      <c r="F4143" s="274">
        <f t="shared" si="1012"/>
        <v>0</v>
      </c>
      <c r="G4143" s="275">
        <f t="shared" si="1012"/>
        <v>0</v>
      </c>
      <c r="H4143" s="276">
        <f>SUM(H4144:H4150)</f>
        <v>0</v>
      </c>
      <c r="I4143" s="274">
        <f t="shared" si="1012"/>
        <v>0</v>
      </c>
      <c r="J4143" s="275">
        <f t="shared" si="1012"/>
        <v>0</v>
      </c>
      <c r="K4143" s="276">
        <f t="shared" si="1012"/>
        <v>0</v>
      </c>
      <c r="L4143" s="310">
        <f t="shared" si="1012"/>
        <v>0</v>
      </c>
      <c r="M4143" s="12" t="str">
        <f t="shared" si="1004"/>
        <v/>
      </c>
      <c r="N4143" s="13"/>
    </row>
    <row r="4144" spans="1:14" hidden="1">
      <c r="A4144" s="23">
        <v>505</v>
      </c>
      <c r="B4144" s="366"/>
      <c r="C4144" s="367">
        <v>5201</v>
      </c>
      <c r="D4144" s="368" t="s">
        <v>249</v>
      </c>
      <c r="E4144" s="281">
        <f t="shared" ref="E4144:E4150" si="1013">F4144+G4144+H4144</f>
        <v>0</v>
      </c>
      <c r="F4144" s="152"/>
      <c r="G4144" s="153"/>
      <c r="H4144" s="1418"/>
      <c r="I4144" s="152"/>
      <c r="J4144" s="153"/>
      <c r="K4144" s="1418"/>
      <c r="L4144" s="281">
        <f t="shared" ref="L4144:L4150" si="1014">I4144+J4144+K4144</f>
        <v>0</v>
      </c>
      <c r="M4144" s="12" t="str">
        <f t="shared" si="1004"/>
        <v/>
      </c>
      <c r="N4144" s="13"/>
    </row>
    <row r="4145" spans="1:14" hidden="1">
      <c r="A4145" s="23">
        <v>510</v>
      </c>
      <c r="B4145" s="366"/>
      <c r="C4145" s="369">
        <v>5202</v>
      </c>
      <c r="D4145" s="370" t="s">
        <v>250</v>
      </c>
      <c r="E4145" s="295">
        <f t="shared" si="1013"/>
        <v>0</v>
      </c>
      <c r="F4145" s="158"/>
      <c r="G4145" s="159"/>
      <c r="H4145" s="1420"/>
      <c r="I4145" s="158"/>
      <c r="J4145" s="159"/>
      <c r="K4145" s="1420"/>
      <c r="L4145" s="295">
        <f t="shared" si="1014"/>
        <v>0</v>
      </c>
      <c r="M4145" s="12" t="str">
        <f t="shared" si="1004"/>
        <v/>
      </c>
      <c r="N4145" s="13"/>
    </row>
    <row r="4146" spans="1:14" hidden="1">
      <c r="A4146" s="23">
        <v>515</v>
      </c>
      <c r="B4146" s="366"/>
      <c r="C4146" s="369">
        <v>5203</v>
      </c>
      <c r="D4146" s="370" t="s">
        <v>618</v>
      </c>
      <c r="E4146" s="295">
        <f t="shared" si="1013"/>
        <v>0</v>
      </c>
      <c r="F4146" s="158"/>
      <c r="G4146" s="159"/>
      <c r="H4146" s="1420"/>
      <c r="I4146" s="158"/>
      <c r="J4146" s="159"/>
      <c r="K4146" s="1420"/>
      <c r="L4146" s="295">
        <f t="shared" si="1014"/>
        <v>0</v>
      </c>
      <c r="M4146" s="12" t="str">
        <f t="shared" si="1004"/>
        <v/>
      </c>
      <c r="N4146" s="13"/>
    </row>
    <row r="4147" spans="1:14" hidden="1">
      <c r="A4147" s="23">
        <v>520</v>
      </c>
      <c r="B4147" s="366"/>
      <c r="C4147" s="369">
        <v>5204</v>
      </c>
      <c r="D4147" s="370" t="s">
        <v>619</v>
      </c>
      <c r="E4147" s="295">
        <f t="shared" si="1013"/>
        <v>0</v>
      </c>
      <c r="F4147" s="158"/>
      <c r="G4147" s="159"/>
      <c r="H4147" s="1420"/>
      <c r="I4147" s="158"/>
      <c r="J4147" s="159"/>
      <c r="K4147" s="1420"/>
      <c r="L4147" s="295">
        <f t="shared" si="1014"/>
        <v>0</v>
      </c>
      <c r="M4147" s="12" t="str">
        <f t="shared" si="1004"/>
        <v/>
      </c>
      <c r="N4147" s="13"/>
    </row>
    <row r="4148" spans="1:14" hidden="1">
      <c r="A4148" s="23">
        <v>525</v>
      </c>
      <c r="B4148" s="366"/>
      <c r="C4148" s="369">
        <v>5205</v>
      </c>
      <c r="D4148" s="370" t="s">
        <v>620</v>
      </c>
      <c r="E4148" s="295">
        <f t="shared" si="1013"/>
        <v>0</v>
      </c>
      <c r="F4148" s="158"/>
      <c r="G4148" s="159"/>
      <c r="H4148" s="1420"/>
      <c r="I4148" s="158"/>
      <c r="J4148" s="159"/>
      <c r="K4148" s="1420"/>
      <c r="L4148" s="295">
        <f t="shared" si="1014"/>
        <v>0</v>
      </c>
      <c r="M4148" s="12" t="str">
        <f t="shared" si="1004"/>
        <v/>
      </c>
      <c r="N4148" s="13"/>
    </row>
    <row r="4149" spans="1:14" hidden="1">
      <c r="A4149" s="22">
        <v>635</v>
      </c>
      <c r="B4149" s="366"/>
      <c r="C4149" s="369">
        <v>5206</v>
      </c>
      <c r="D4149" s="370" t="s">
        <v>621</v>
      </c>
      <c r="E4149" s="295">
        <f t="shared" si="1013"/>
        <v>0</v>
      </c>
      <c r="F4149" s="158"/>
      <c r="G4149" s="159"/>
      <c r="H4149" s="1420"/>
      <c r="I4149" s="158"/>
      <c r="J4149" s="159"/>
      <c r="K4149" s="1420"/>
      <c r="L4149" s="295">
        <f t="shared" si="1014"/>
        <v>0</v>
      </c>
      <c r="M4149" s="12" t="str">
        <f t="shared" si="1004"/>
        <v/>
      </c>
      <c r="N4149" s="13"/>
    </row>
    <row r="4150" spans="1:14" hidden="1">
      <c r="A4150" s="23">
        <v>640</v>
      </c>
      <c r="B4150" s="366"/>
      <c r="C4150" s="371">
        <v>5219</v>
      </c>
      <c r="D4150" s="372" t="s">
        <v>622</v>
      </c>
      <c r="E4150" s="287">
        <f t="shared" si="1013"/>
        <v>0</v>
      </c>
      <c r="F4150" s="173"/>
      <c r="G4150" s="174"/>
      <c r="H4150" s="1421"/>
      <c r="I4150" s="173"/>
      <c r="J4150" s="174"/>
      <c r="K4150" s="1421"/>
      <c r="L4150" s="287">
        <f t="shared" si="1014"/>
        <v>0</v>
      </c>
      <c r="M4150" s="12" t="str">
        <f t="shared" si="1004"/>
        <v/>
      </c>
      <c r="N4150" s="13"/>
    </row>
    <row r="4151" spans="1:14" hidden="1">
      <c r="A4151" s="23">
        <v>645</v>
      </c>
      <c r="B4151" s="365">
        <v>5300</v>
      </c>
      <c r="C4151" s="1854" t="s">
        <v>623</v>
      </c>
      <c r="D4151" s="1855"/>
      <c r="E4151" s="310">
        <f t="shared" ref="E4151:L4151" si="1015">SUM(E4152:E4153)</f>
        <v>0</v>
      </c>
      <c r="F4151" s="274">
        <f t="shared" si="1015"/>
        <v>0</v>
      </c>
      <c r="G4151" s="275">
        <f t="shared" si="1015"/>
        <v>0</v>
      </c>
      <c r="H4151" s="276">
        <f>SUM(H4152:H4153)</f>
        <v>0</v>
      </c>
      <c r="I4151" s="274">
        <f t="shared" si="1015"/>
        <v>0</v>
      </c>
      <c r="J4151" s="275">
        <f t="shared" si="1015"/>
        <v>0</v>
      </c>
      <c r="K4151" s="276">
        <f t="shared" si="1015"/>
        <v>0</v>
      </c>
      <c r="L4151" s="310">
        <f t="shared" si="1015"/>
        <v>0</v>
      </c>
      <c r="M4151" s="12" t="str">
        <f t="shared" si="1004"/>
        <v/>
      </c>
      <c r="N4151" s="13"/>
    </row>
    <row r="4152" spans="1:14" hidden="1">
      <c r="A4152" s="23">
        <v>650</v>
      </c>
      <c r="B4152" s="366"/>
      <c r="C4152" s="367">
        <v>5301</v>
      </c>
      <c r="D4152" s="368" t="s">
        <v>307</v>
      </c>
      <c r="E4152" s="281">
        <f>F4152+G4152+H4152</f>
        <v>0</v>
      </c>
      <c r="F4152" s="152"/>
      <c r="G4152" s="153"/>
      <c r="H4152" s="1418"/>
      <c r="I4152" s="152"/>
      <c r="J4152" s="153"/>
      <c r="K4152" s="1418"/>
      <c r="L4152" s="281">
        <f>I4152+J4152+K4152</f>
        <v>0</v>
      </c>
      <c r="M4152" s="12" t="str">
        <f t="shared" si="1004"/>
        <v/>
      </c>
      <c r="N4152" s="13"/>
    </row>
    <row r="4153" spans="1:14" hidden="1">
      <c r="A4153" s="22">
        <v>655</v>
      </c>
      <c r="B4153" s="366"/>
      <c r="C4153" s="371">
        <v>5309</v>
      </c>
      <c r="D4153" s="372" t="s">
        <v>624</v>
      </c>
      <c r="E4153" s="287">
        <f>F4153+G4153+H4153</f>
        <v>0</v>
      </c>
      <c r="F4153" s="173"/>
      <c r="G4153" s="174"/>
      <c r="H4153" s="1421"/>
      <c r="I4153" s="173"/>
      <c r="J4153" s="174"/>
      <c r="K4153" s="1421"/>
      <c r="L4153" s="287">
        <f>I4153+J4153+K4153</f>
        <v>0</v>
      </c>
      <c r="M4153" s="12" t="str">
        <f t="shared" si="1004"/>
        <v/>
      </c>
      <c r="N4153" s="13"/>
    </row>
    <row r="4154" spans="1:14" hidden="1">
      <c r="A4154" s="22">
        <v>665</v>
      </c>
      <c r="B4154" s="365">
        <v>5400</v>
      </c>
      <c r="C4154" s="1854" t="s">
        <v>685</v>
      </c>
      <c r="D4154" s="1855"/>
      <c r="E4154" s="310">
        <f>F4154+G4154+H4154</f>
        <v>0</v>
      </c>
      <c r="F4154" s="1422"/>
      <c r="G4154" s="1423"/>
      <c r="H4154" s="1424"/>
      <c r="I4154" s="1422"/>
      <c r="J4154" s="1423"/>
      <c r="K4154" s="1424"/>
      <c r="L4154" s="310">
        <f>I4154+J4154+K4154</f>
        <v>0</v>
      </c>
      <c r="M4154" s="12" t="str">
        <f t="shared" si="1004"/>
        <v/>
      </c>
      <c r="N4154" s="13"/>
    </row>
    <row r="4155" spans="1:14" hidden="1">
      <c r="A4155" s="22">
        <v>675</v>
      </c>
      <c r="B4155" s="272">
        <v>5500</v>
      </c>
      <c r="C4155" s="1856" t="s">
        <v>686</v>
      </c>
      <c r="D4155" s="1857"/>
      <c r="E4155" s="310">
        <f t="shared" ref="E4155:L4155" si="1016">SUM(E4156:E4159)</f>
        <v>0</v>
      </c>
      <c r="F4155" s="274">
        <f t="shared" si="1016"/>
        <v>0</v>
      </c>
      <c r="G4155" s="275">
        <f t="shared" si="1016"/>
        <v>0</v>
      </c>
      <c r="H4155" s="276">
        <f>SUM(H4156:H4159)</f>
        <v>0</v>
      </c>
      <c r="I4155" s="274">
        <f t="shared" si="1016"/>
        <v>0</v>
      </c>
      <c r="J4155" s="275">
        <f t="shared" si="1016"/>
        <v>0</v>
      </c>
      <c r="K4155" s="276">
        <f t="shared" si="1016"/>
        <v>0</v>
      </c>
      <c r="L4155" s="310">
        <f t="shared" si="1016"/>
        <v>0</v>
      </c>
      <c r="M4155" s="12" t="str">
        <f t="shared" si="1004"/>
        <v/>
      </c>
      <c r="N4155" s="13"/>
    </row>
    <row r="4156" spans="1:14" hidden="1">
      <c r="A4156" s="22">
        <v>685</v>
      </c>
      <c r="B4156" s="362"/>
      <c r="C4156" s="279">
        <v>5501</v>
      </c>
      <c r="D4156" s="311" t="s">
        <v>687</v>
      </c>
      <c r="E4156" s="281">
        <f>F4156+G4156+H4156</f>
        <v>0</v>
      </c>
      <c r="F4156" s="152"/>
      <c r="G4156" s="153"/>
      <c r="H4156" s="1418"/>
      <c r="I4156" s="152"/>
      <c r="J4156" s="153"/>
      <c r="K4156" s="1418"/>
      <c r="L4156" s="281">
        <f>I4156+J4156+K4156</f>
        <v>0</v>
      </c>
      <c r="M4156" s="12" t="str">
        <f t="shared" si="1004"/>
        <v/>
      </c>
      <c r="N4156" s="13"/>
    </row>
    <row r="4157" spans="1:14" hidden="1">
      <c r="A4157" s="23">
        <v>690</v>
      </c>
      <c r="B4157" s="362"/>
      <c r="C4157" s="293">
        <v>5502</v>
      </c>
      <c r="D4157" s="294" t="s">
        <v>688</v>
      </c>
      <c r="E4157" s="295">
        <f>F4157+G4157+H4157</f>
        <v>0</v>
      </c>
      <c r="F4157" s="158"/>
      <c r="G4157" s="159"/>
      <c r="H4157" s="1420"/>
      <c r="I4157" s="158"/>
      <c r="J4157" s="159"/>
      <c r="K4157" s="1420"/>
      <c r="L4157" s="295">
        <f>I4157+J4157+K4157</f>
        <v>0</v>
      </c>
      <c r="M4157" s="12" t="str">
        <f t="shared" si="1004"/>
        <v/>
      </c>
      <c r="N4157" s="13"/>
    </row>
    <row r="4158" spans="1:14" hidden="1">
      <c r="A4158" s="23">
        <v>695</v>
      </c>
      <c r="B4158" s="362"/>
      <c r="C4158" s="293">
        <v>5503</v>
      </c>
      <c r="D4158" s="363" t="s">
        <v>689</v>
      </c>
      <c r="E4158" s="295">
        <f>F4158+G4158+H4158</f>
        <v>0</v>
      </c>
      <c r="F4158" s="158"/>
      <c r="G4158" s="159"/>
      <c r="H4158" s="1420"/>
      <c r="I4158" s="158"/>
      <c r="J4158" s="159"/>
      <c r="K4158" s="1420"/>
      <c r="L4158" s="295">
        <f>I4158+J4158+K4158</f>
        <v>0</v>
      </c>
      <c r="M4158" s="12" t="str">
        <f t="shared" si="1004"/>
        <v/>
      </c>
      <c r="N4158" s="13"/>
    </row>
    <row r="4159" spans="1:14" hidden="1">
      <c r="A4159" s="22">
        <v>700</v>
      </c>
      <c r="B4159" s="362"/>
      <c r="C4159" s="285">
        <v>5504</v>
      </c>
      <c r="D4159" s="339" t="s">
        <v>690</v>
      </c>
      <c r="E4159" s="287">
        <f>F4159+G4159+H4159</f>
        <v>0</v>
      </c>
      <c r="F4159" s="173"/>
      <c r="G4159" s="174"/>
      <c r="H4159" s="1421"/>
      <c r="I4159" s="173"/>
      <c r="J4159" s="174"/>
      <c r="K4159" s="1421"/>
      <c r="L4159" s="287">
        <f>I4159+J4159+K4159</f>
        <v>0</v>
      </c>
      <c r="M4159" s="12" t="str">
        <f t="shared" si="1004"/>
        <v/>
      </c>
      <c r="N4159" s="13"/>
    </row>
    <row r="4160" spans="1:14" hidden="1">
      <c r="A4160" s="22">
        <v>710</v>
      </c>
      <c r="B4160" s="365">
        <v>5700</v>
      </c>
      <c r="C4160" s="1858" t="s">
        <v>914</v>
      </c>
      <c r="D4160" s="1859"/>
      <c r="E4160" s="310">
        <f>SUM(E4161:E4163)</f>
        <v>0</v>
      </c>
      <c r="F4160" s="1471">
        <v>0</v>
      </c>
      <c r="G4160" s="1471">
        <v>0</v>
      </c>
      <c r="H4160" s="1471">
        <v>0</v>
      </c>
      <c r="I4160" s="1471">
        <v>0</v>
      </c>
      <c r="J4160" s="1471">
        <v>0</v>
      </c>
      <c r="K4160" s="1471">
        <v>0</v>
      </c>
      <c r="L4160" s="310">
        <f>SUM(L4161:L4163)</f>
        <v>0</v>
      </c>
      <c r="M4160" s="12" t="str">
        <f t="shared" si="1004"/>
        <v/>
      </c>
      <c r="N4160" s="13"/>
    </row>
    <row r="4161" spans="1:14" hidden="1">
      <c r="A4161" s="23">
        <v>715</v>
      </c>
      <c r="B4161" s="366"/>
      <c r="C4161" s="367">
        <v>5701</v>
      </c>
      <c r="D4161" s="368" t="s">
        <v>691</v>
      </c>
      <c r="E4161" s="281">
        <f>F4161+G4161+H4161</f>
        <v>0</v>
      </c>
      <c r="F4161" s="1472">
        <v>0</v>
      </c>
      <c r="G4161" s="1472">
        <v>0</v>
      </c>
      <c r="H4161" s="1473">
        <v>0</v>
      </c>
      <c r="I4161" s="1771">
        <v>0</v>
      </c>
      <c r="J4161" s="1472">
        <v>0</v>
      </c>
      <c r="K4161" s="1472">
        <v>0</v>
      </c>
      <c r="L4161" s="281">
        <f>I4161+J4161+K4161</f>
        <v>0</v>
      </c>
      <c r="M4161" s="12" t="str">
        <f t="shared" si="1004"/>
        <v/>
      </c>
      <c r="N4161" s="13"/>
    </row>
    <row r="4162" spans="1:14" hidden="1">
      <c r="A4162" s="23">
        <v>720</v>
      </c>
      <c r="B4162" s="366"/>
      <c r="C4162" s="373">
        <v>5702</v>
      </c>
      <c r="D4162" s="374" t="s">
        <v>692</v>
      </c>
      <c r="E4162" s="314">
        <f>F4162+G4162+H4162</f>
        <v>0</v>
      </c>
      <c r="F4162" s="1472">
        <v>0</v>
      </c>
      <c r="G4162" s="1472">
        <v>0</v>
      </c>
      <c r="H4162" s="1473">
        <v>0</v>
      </c>
      <c r="I4162" s="1771">
        <v>0</v>
      </c>
      <c r="J4162" s="1472">
        <v>0</v>
      </c>
      <c r="K4162" s="1472">
        <v>0</v>
      </c>
      <c r="L4162" s="314">
        <f>I4162+J4162+K4162</f>
        <v>0</v>
      </c>
      <c r="M4162" s="12" t="str">
        <f t="shared" si="1004"/>
        <v/>
      </c>
      <c r="N4162" s="13"/>
    </row>
    <row r="4163" spans="1:14" hidden="1">
      <c r="A4163" s="23">
        <v>725</v>
      </c>
      <c r="B4163" s="292"/>
      <c r="C4163" s="375">
        <v>4071</v>
      </c>
      <c r="D4163" s="376" t="s">
        <v>693</v>
      </c>
      <c r="E4163" s="377">
        <f>F4163+G4163+H4163</f>
        <v>0</v>
      </c>
      <c r="F4163" s="1472">
        <v>0</v>
      </c>
      <c r="G4163" s="1472">
        <v>0</v>
      </c>
      <c r="H4163" s="1473">
        <v>0</v>
      </c>
      <c r="I4163" s="1771">
        <v>0</v>
      </c>
      <c r="J4163" s="1472">
        <v>0</v>
      </c>
      <c r="K4163" s="1472">
        <v>0</v>
      </c>
      <c r="L4163" s="377">
        <f>I4163+J4163+K4163</f>
        <v>0</v>
      </c>
      <c r="M4163" s="12" t="str">
        <f t="shared" si="1004"/>
        <v/>
      </c>
      <c r="N4163" s="13"/>
    </row>
    <row r="4164" spans="1:14" hidden="1">
      <c r="A4164" s="23">
        <v>730</v>
      </c>
      <c r="B4164" s="582"/>
      <c r="C4164" s="1860" t="s">
        <v>694</v>
      </c>
      <c r="D4164" s="1861"/>
      <c r="E4164" s="1438"/>
      <c r="F4164" s="1438"/>
      <c r="G4164" s="1438"/>
      <c r="H4164" s="1438"/>
      <c r="I4164" s="1438"/>
      <c r="J4164" s="1438"/>
      <c r="K4164" s="1438"/>
      <c r="L4164" s="1439"/>
      <c r="M4164" s="12" t="str">
        <f t="shared" si="1004"/>
        <v/>
      </c>
      <c r="N4164" s="13"/>
    </row>
    <row r="4165" spans="1:14" hidden="1">
      <c r="A4165" s="23">
        <v>735</v>
      </c>
      <c r="B4165" s="381">
        <v>98</v>
      </c>
      <c r="C4165" s="1860" t="s">
        <v>694</v>
      </c>
      <c r="D4165" s="1861"/>
      <c r="E4165" s="382">
        <f>F4165+G4165+H4165</f>
        <v>0</v>
      </c>
      <c r="F4165" s="1429"/>
      <c r="G4165" s="1430"/>
      <c r="H4165" s="1431"/>
      <c r="I4165" s="1461">
        <v>0</v>
      </c>
      <c r="J4165" s="1462">
        <v>0</v>
      </c>
      <c r="K4165" s="1463">
        <v>0</v>
      </c>
      <c r="L4165" s="382">
        <f>I4165+J4165+K4165</f>
        <v>0</v>
      </c>
      <c r="M4165" s="12" t="str">
        <f t="shared" si="1004"/>
        <v/>
      </c>
      <c r="N4165" s="13"/>
    </row>
    <row r="4166" spans="1:14" hidden="1">
      <c r="A4166" s="23">
        <v>740</v>
      </c>
      <c r="B4166" s="1433"/>
      <c r="C4166" s="1434"/>
      <c r="D4166" s="1435"/>
      <c r="E4166" s="269"/>
      <c r="F4166" s="269"/>
      <c r="G4166" s="269"/>
      <c r="H4166" s="269"/>
      <c r="I4166" s="269"/>
      <c r="J4166" s="269"/>
      <c r="K4166" s="269"/>
      <c r="L4166" s="270"/>
      <c r="M4166" s="12" t="str">
        <f t="shared" si="1004"/>
        <v/>
      </c>
      <c r="N4166" s="13"/>
    </row>
    <row r="4167" spans="1:14" hidden="1">
      <c r="A4167" s="23">
        <v>745</v>
      </c>
      <c r="B4167" s="1436"/>
      <c r="C4167" s="111"/>
      <c r="D4167" s="1437"/>
      <c r="E4167" s="218"/>
      <c r="F4167" s="218"/>
      <c r="G4167" s="218"/>
      <c r="H4167" s="218"/>
      <c r="I4167" s="218"/>
      <c r="J4167" s="218"/>
      <c r="K4167" s="218"/>
      <c r="L4167" s="389"/>
      <c r="M4167" s="12" t="str">
        <f t="shared" si="1004"/>
        <v/>
      </c>
      <c r="N4167" s="13"/>
    </row>
    <row r="4168" spans="1:14" hidden="1">
      <c r="A4168" s="22">
        <v>750</v>
      </c>
      <c r="B4168" s="1436"/>
      <c r="C4168" s="111"/>
      <c r="D4168" s="1437"/>
      <c r="E4168" s="218"/>
      <c r="F4168" s="218"/>
      <c r="G4168" s="218"/>
      <c r="H4168" s="218"/>
      <c r="I4168" s="218"/>
      <c r="J4168" s="218"/>
      <c r="K4168" s="218"/>
      <c r="L4168" s="389"/>
      <c r="M4168" s="12" t="str">
        <f t="shared" si="1004"/>
        <v/>
      </c>
      <c r="N4168" s="13"/>
    </row>
    <row r="4169" spans="1:14" ht="16.5" hidden="1" thickBot="1">
      <c r="A4169" s="23">
        <v>755</v>
      </c>
      <c r="B4169" s="1464"/>
      <c r="C4169" s="393" t="s">
        <v>741</v>
      </c>
      <c r="D4169" s="1432">
        <f>+B4169</f>
        <v>0</v>
      </c>
      <c r="E4169" s="395">
        <f t="shared" ref="E4169:L4169" si="1017">SUM(E4054,E4057,E4063,E4071,E4072,E4090,E4094,E4100,E4103,E4104,E4105,E4106,E4107,E4116,E4122,E4123,E4124,E4125,E4132,E4136,E4137,E4138,E4139,E4142,E4143,E4151,E4154,E4155,E4160)+E4165</f>
        <v>0</v>
      </c>
      <c r="F4169" s="396">
        <f t="shared" si="1017"/>
        <v>0</v>
      </c>
      <c r="G4169" s="397">
        <f t="shared" si="1017"/>
        <v>0</v>
      </c>
      <c r="H4169" s="398">
        <f t="shared" si="1017"/>
        <v>0</v>
      </c>
      <c r="I4169" s="396">
        <f t="shared" si="1017"/>
        <v>0</v>
      </c>
      <c r="J4169" s="397">
        <f t="shared" si="1017"/>
        <v>0</v>
      </c>
      <c r="K4169" s="398">
        <f t="shared" si="1017"/>
        <v>0</v>
      </c>
      <c r="L4169" s="395">
        <f t="shared" si="1017"/>
        <v>0</v>
      </c>
      <c r="M4169" s="12" t="str">
        <f>(IF($E4169&lt;&gt;0,$M$2,IF($L4169&lt;&gt;0,$M$2,"")))</f>
        <v/>
      </c>
      <c r="N4169" s="73" t="str">
        <f>LEFT(C4051,1)</f>
        <v>6</v>
      </c>
    </row>
    <row r="4170" spans="1:14" hidden="1">
      <c r="A4170" s="23">
        <v>760</v>
      </c>
      <c r="B4170" s="79" t="s">
        <v>120</v>
      </c>
      <c r="C4170" s="1"/>
      <c r="L4170" s="6"/>
      <c r="M4170" s="7" t="str">
        <f>(IF($E4169&lt;&gt;0,$M$2,IF($L4169&lt;&gt;0,$M$2,"")))</f>
        <v/>
      </c>
    </row>
    <row r="4171" spans="1:14" hidden="1">
      <c r="A4171" s="22">
        <v>765</v>
      </c>
      <c r="B4171" s="1367"/>
      <c r="C4171" s="1367"/>
      <c r="D4171" s="1368"/>
      <c r="E4171" s="1367"/>
      <c r="F4171" s="1367"/>
      <c r="G4171" s="1367"/>
      <c r="H4171" s="1367"/>
      <c r="I4171" s="1367"/>
      <c r="J4171" s="1367"/>
      <c r="K4171" s="1367"/>
      <c r="L4171" s="1369"/>
      <c r="M4171" s="7" t="str">
        <f>(IF($E4169&lt;&gt;0,$M$2,IF($L4169&lt;&gt;0,$M$2,"")))</f>
        <v/>
      </c>
    </row>
    <row r="4172" spans="1:14" ht="18.75" hidden="1">
      <c r="A4172" s="22">
        <v>775</v>
      </c>
      <c r="B4172" s="65"/>
      <c r="C4172" s="65"/>
      <c r="D4172" s="65"/>
      <c r="E4172" s="65"/>
      <c r="F4172" s="65"/>
      <c r="G4172" s="65"/>
      <c r="H4172" s="65"/>
      <c r="I4172" s="65"/>
      <c r="J4172" s="65"/>
      <c r="K4172" s="65"/>
      <c r="L4172" s="77"/>
      <c r="M4172" s="74" t="str">
        <f>(IF(E4167&lt;&gt;0,$G$2,IF(L4167&lt;&gt;0,$G$2,"")))</f>
        <v/>
      </c>
      <c r="N4172" s="65"/>
    </row>
    <row r="4173" spans="1:14" hidden="1">
      <c r="A4173" s="23">
        <v>780</v>
      </c>
      <c r="B4173" s="6"/>
      <c r="C4173" s="6"/>
      <c r="D4173" s="521"/>
      <c r="E4173" s="38"/>
      <c r="F4173" s="38"/>
      <c r="G4173" s="38"/>
      <c r="H4173" s="38"/>
      <c r="I4173" s="38"/>
      <c r="J4173" s="38"/>
      <c r="K4173" s="38"/>
      <c r="L4173" s="38"/>
      <c r="M4173" s="7" t="str">
        <f>(IF($E4306&lt;&gt;0,$M$2,IF($L4306&lt;&gt;0,$M$2,"")))</f>
        <v/>
      </c>
    </row>
    <row r="4174" spans="1:14" hidden="1">
      <c r="A4174" s="23">
        <v>785</v>
      </c>
      <c r="B4174" s="6"/>
      <c r="C4174" s="1365"/>
      <c r="D4174" s="1366"/>
      <c r="E4174" s="38"/>
      <c r="F4174" s="38"/>
      <c r="G4174" s="38"/>
      <c r="H4174" s="38"/>
      <c r="I4174" s="38"/>
      <c r="J4174" s="38"/>
      <c r="K4174" s="38"/>
      <c r="L4174" s="38"/>
      <c r="M4174" s="7" t="str">
        <f>(IF($E4306&lt;&gt;0,$M$2,IF($L4306&lt;&gt;0,$M$2,"")))</f>
        <v/>
      </c>
    </row>
    <row r="4175" spans="1:14" hidden="1">
      <c r="A4175" s="23">
        <v>790</v>
      </c>
      <c r="B4175" s="1870" t="str">
        <f>$B$7</f>
        <v>ОТЧЕТНИ ДАННИ ПО ЕБК ЗА ИЗПЪЛНЕНИЕТО НА БЮДЖЕТА</v>
      </c>
      <c r="C4175" s="1871"/>
      <c r="D4175" s="1871"/>
      <c r="E4175" s="242"/>
      <c r="F4175" s="242"/>
      <c r="G4175" s="237"/>
      <c r="H4175" s="237"/>
      <c r="I4175" s="237"/>
      <c r="J4175" s="237"/>
      <c r="K4175" s="237"/>
      <c r="L4175" s="237"/>
      <c r="M4175" s="7" t="str">
        <f>(IF($E4306&lt;&gt;0,$M$2,IF($L4306&lt;&gt;0,$M$2,"")))</f>
        <v/>
      </c>
    </row>
    <row r="4176" spans="1:14" hidden="1">
      <c r="A4176" s="23">
        <v>795</v>
      </c>
      <c r="B4176" s="228"/>
      <c r="C4176" s="391"/>
      <c r="D4176" s="400"/>
      <c r="E4176" s="406" t="s">
        <v>464</v>
      </c>
      <c r="F4176" s="406" t="s">
        <v>835</v>
      </c>
      <c r="G4176" s="237"/>
      <c r="H4176" s="1362" t="s">
        <v>1251</v>
      </c>
      <c r="I4176" s="1363"/>
      <c r="J4176" s="1364"/>
      <c r="K4176" s="237"/>
      <c r="L4176" s="237"/>
      <c r="M4176" s="7" t="str">
        <f>(IF($E4306&lt;&gt;0,$M$2,IF($L4306&lt;&gt;0,$M$2,"")))</f>
        <v/>
      </c>
    </row>
    <row r="4177" spans="1:14" ht="18.75" hidden="1">
      <c r="A4177" s="22">
        <v>805</v>
      </c>
      <c r="B4177" s="1872" t="str">
        <f>$B$9</f>
        <v>ДГ ЩАСТЛИВО ДЕТСТВО</v>
      </c>
      <c r="C4177" s="1873"/>
      <c r="D4177" s="1874"/>
      <c r="E4177" s="115">
        <f>$E$9</f>
        <v>43831</v>
      </c>
      <c r="F4177" s="226" t="str">
        <f>$F$9</f>
        <v>30.06.2020</v>
      </c>
      <c r="G4177" s="237"/>
      <c r="H4177" s="237"/>
      <c r="I4177" s="237"/>
      <c r="J4177" s="237"/>
      <c r="K4177" s="237"/>
      <c r="L4177" s="237"/>
      <c r="M4177" s="7" t="str">
        <f>(IF($E4306&lt;&gt;0,$M$2,IF($L4306&lt;&gt;0,$M$2,"")))</f>
        <v/>
      </c>
    </row>
    <row r="4178" spans="1:14" hidden="1">
      <c r="A4178" s="23">
        <v>810</v>
      </c>
      <c r="B4178" s="227" t="str">
        <f>$B$10</f>
        <v>(наименование на разпоредителя с бюджет)</v>
      </c>
      <c r="C4178" s="228"/>
      <c r="D4178" s="229"/>
      <c r="E4178" s="237"/>
      <c r="F4178" s="237"/>
      <c r="G4178" s="237"/>
      <c r="H4178" s="237"/>
      <c r="I4178" s="237"/>
      <c r="J4178" s="237"/>
      <c r="K4178" s="237"/>
      <c r="L4178" s="237"/>
      <c r="M4178" s="7" t="str">
        <f>(IF($E4306&lt;&gt;0,$M$2,IF($L4306&lt;&gt;0,$M$2,"")))</f>
        <v/>
      </c>
    </row>
    <row r="4179" spans="1:14" hidden="1">
      <c r="A4179" s="23">
        <v>815</v>
      </c>
      <c r="B4179" s="227"/>
      <c r="C4179" s="228"/>
      <c r="D4179" s="229"/>
      <c r="E4179" s="237"/>
      <c r="F4179" s="237"/>
      <c r="G4179" s="237"/>
      <c r="H4179" s="237"/>
      <c r="I4179" s="237"/>
      <c r="J4179" s="237"/>
      <c r="K4179" s="237"/>
      <c r="L4179" s="237"/>
      <c r="M4179" s="7" t="str">
        <f>(IF($E4306&lt;&gt;0,$M$2,IF($L4306&lt;&gt;0,$M$2,"")))</f>
        <v/>
      </c>
    </row>
    <row r="4180" spans="1:14" ht="19.5" hidden="1">
      <c r="A4180" s="28">
        <v>525</v>
      </c>
      <c r="B4180" s="1875" t="str">
        <f>$B$12</f>
        <v>Раковски</v>
      </c>
      <c r="C4180" s="1876"/>
      <c r="D4180" s="1877"/>
      <c r="E4180" s="410" t="s">
        <v>890</v>
      </c>
      <c r="F4180" s="1360" t="str">
        <f>$F$12</f>
        <v>6611</v>
      </c>
      <c r="G4180" s="237"/>
      <c r="H4180" s="237"/>
      <c r="I4180" s="237"/>
      <c r="J4180" s="237"/>
      <c r="K4180" s="237"/>
      <c r="L4180" s="237"/>
      <c r="M4180" s="7" t="str">
        <f>(IF($E4306&lt;&gt;0,$M$2,IF($L4306&lt;&gt;0,$M$2,"")))</f>
        <v/>
      </c>
    </row>
    <row r="4181" spans="1:14" hidden="1">
      <c r="A4181" s="22">
        <v>820</v>
      </c>
      <c r="B4181" s="233" t="str">
        <f>$B$13</f>
        <v>(наименование на първостепенния разпоредител с бюджет)</v>
      </c>
      <c r="C4181" s="228"/>
      <c r="D4181" s="229"/>
      <c r="E4181" s="1361"/>
      <c r="F4181" s="242"/>
      <c r="G4181" s="237"/>
      <c r="H4181" s="237"/>
      <c r="I4181" s="237"/>
      <c r="J4181" s="237"/>
      <c r="K4181" s="237"/>
      <c r="L4181" s="237"/>
      <c r="M4181" s="7" t="str">
        <f>(IF($E4306&lt;&gt;0,$M$2,IF($L4306&lt;&gt;0,$M$2,"")))</f>
        <v/>
      </c>
    </row>
    <row r="4182" spans="1:14" ht="19.5" hidden="1">
      <c r="A4182" s="23">
        <v>821</v>
      </c>
      <c r="B4182" s="236"/>
      <c r="C4182" s="237"/>
      <c r="D4182" s="124" t="s">
        <v>891</v>
      </c>
      <c r="E4182" s="238">
        <f>$E$15</f>
        <v>0</v>
      </c>
      <c r="F4182" s="414" t="str">
        <f>$F$15</f>
        <v>БЮДЖЕТ</v>
      </c>
      <c r="G4182" s="218"/>
      <c r="H4182" s="218"/>
      <c r="I4182" s="218"/>
      <c r="J4182" s="218"/>
      <c r="K4182" s="218"/>
      <c r="L4182" s="218"/>
      <c r="M4182" s="7" t="str">
        <f>(IF($E4306&lt;&gt;0,$M$2,IF($L4306&lt;&gt;0,$M$2,"")))</f>
        <v/>
      </c>
    </row>
    <row r="4183" spans="1:14" hidden="1">
      <c r="A4183" s="23">
        <v>822</v>
      </c>
      <c r="B4183" s="228"/>
      <c r="C4183" s="391"/>
      <c r="D4183" s="400"/>
      <c r="E4183" s="237"/>
      <c r="F4183" s="409"/>
      <c r="G4183" s="409"/>
      <c r="H4183" s="409"/>
      <c r="I4183" s="409"/>
      <c r="J4183" s="409"/>
      <c r="K4183" s="409"/>
      <c r="L4183" s="1377" t="s">
        <v>465</v>
      </c>
      <c r="M4183" s="7" t="str">
        <f>(IF($E4306&lt;&gt;0,$M$2,IF($L4306&lt;&gt;0,$M$2,"")))</f>
        <v/>
      </c>
    </row>
    <row r="4184" spans="1:14" ht="24.95" hidden="1" customHeight="1">
      <c r="A4184" s="23">
        <v>823</v>
      </c>
      <c r="B4184" s="247"/>
      <c r="C4184" s="248"/>
      <c r="D4184" s="249" t="s">
        <v>712</v>
      </c>
      <c r="E4184" s="1878" t="s">
        <v>2108</v>
      </c>
      <c r="F4184" s="1879"/>
      <c r="G4184" s="1879"/>
      <c r="H4184" s="1880"/>
      <c r="I4184" s="1881" t="s">
        <v>2109</v>
      </c>
      <c r="J4184" s="1882"/>
      <c r="K4184" s="1882"/>
      <c r="L4184" s="1883"/>
      <c r="M4184" s="7" t="str">
        <f>(IF($E4306&lt;&gt;0,$M$2,IF($L4306&lt;&gt;0,$M$2,"")))</f>
        <v/>
      </c>
    </row>
    <row r="4185" spans="1:14" ht="54.95" hidden="1" customHeight="1" thickBot="1">
      <c r="A4185" s="23">
        <v>825</v>
      </c>
      <c r="B4185" s="250" t="s">
        <v>62</v>
      </c>
      <c r="C4185" s="251" t="s">
        <v>466</v>
      </c>
      <c r="D4185" s="252" t="s">
        <v>713</v>
      </c>
      <c r="E4185" s="1403" t="str">
        <f>$E$20</f>
        <v>Уточнен план                Общо</v>
      </c>
      <c r="F4185" s="1407" t="str">
        <f>$F$20</f>
        <v>държавни дейности</v>
      </c>
      <c r="G4185" s="1408" t="str">
        <f>$G$20</f>
        <v>местни дейности</v>
      </c>
      <c r="H4185" s="1409" t="str">
        <f>$H$20</f>
        <v>дофинансиране</v>
      </c>
      <c r="I4185" s="253" t="str">
        <f>$I$20</f>
        <v>държавни дейности -ОТЧЕТ</v>
      </c>
      <c r="J4185" s="254" t="str">
        <f>$J$20</f>
        <v>местни дейности - ОТЧЕТ</v>
      </c>
      <c r="K4185" s="255" t="str">
        <f>$K$20</f>
        <v>дофинансиране - ОТЧЕТ</v>
      </c>
      <c r="L4185" s="1735" t="str">
        <f>$L$20</f>
        <v>ОТЧЕТ                                    ОБЩО</v>
      </c>
      <c r="M4185" s="7" t="str">
        <f>(IF($E4306&lt;&gt;0,$M$2,IF($L4306&lt;&gt;0,$M$2,"")))</f>
        <v/>
      </c>
    </row>
    <row r="4186" spans="1:14" ht="18.75" hidden="1">
      <c r="A4186" s="23"/>
      <c r="B4186" s="258"/>
      <c r="C4186" s="259"/>
      <c r="D4186" s="260" t="s">
        <v>743</v>
      </c>
      <c r="E4186" s="1455" t="str">
        <f>$E$21</f>
        <v>(1)</v>
      </c>
      <c r="F4186" s="143" t="str">
        <f>$F$21</f>
        <v>(2)</v>
      </c>
      <c r="G4186" s="144" t="str">
        <f>$G$21</f>
        <v>(3)</v>
      </c>
      <c r="H4186" s="145" t="str">
        <f>$H$21</f>
        <v>(4)</v>
      </c>
      <c r="I4186" s="261" t="str">
        <f>$I$21</f>
        <v>(5)</v>
      </c>
      <c r="J4186" s="262" t="str">
        <f>$J$21</f>
        <v>(6)</v>
      </c>
      <c r="K4186" s="263" t="str">
        <f>$K$21</f>
        <v>(7)</v>
      </c>
      <c r="L4186" s="264" t="str">
        <f>$L$21</f>
        <v>(8)</v>
      </c>
      <c r="M4186" s="7" t="str">
        <f>(IF($E4306&lt;&gt;0,$M$2,IF($L4306&lt;&gt;0,$M$2,"")))</f>
        <v/>
      </c>
    </row>
    <row r="4187" spans="1:14" hidden="1">
      <c r="A4187" s="23"/>
      <c r="B4187" s="1451"/>
      <c r="C4187" s="1598" t="e">
        <f>VLOOKUP(D4187,OP_LIST2,2,FALSE)</f>
        <v>#N/A</v>
      </c>
      <c r="D4187" s="1458"/>
      <c r="E4187" s="389"/>
      <c r="F4187" s="1441"/>
      <c r="G4187" s="1442"/>
      <c r="H4187" s="1443"/>
      <c r="I4187" s="1441"/>
      <c r="J4187" s="1442"/>
      <c r="K4187" s="1443"/>
      <c r="L4187" s="1440"/>
      <c r="M4187" s="7" t="str">
        <f>(IF($E4306&lt;&gt;0,$M$2,IF($L4306&lt;&gt;0,$M$2,"")))</f>
        <v/>
      </c>
    </row>
    <row r="4188" spans="1:14" hidden="1">
      <c r="A4188" s="23"/>
      <c r="B4188" s="1454"/>
      <c r="C4188" s="1459">
        <f>VLOOKUP(D4189,EBK_DEIN2,2,FALSE)</f>
        <v>6606</v>
      </c>
      <c r="D4188" s="1458" t="s">
        <v>792</v>
      </c>
      <c r="E4188" s="389"/>
      <c r="F4188" s="1444"/>
      <c r="G4188" s="1445"/>
      <c r="H4188" s="1446"/>
      <c r="I4188" s="1444"/>
      <c r="J4188" s="1445"/>
      <c r="K4188" s="1446"/>
      <c r="L4188" s="1440"/>
      <c r="M4188" s="7" t="str">
        <f>(IF($E4306&lt;&gt;0,$M$2,IF($L4306&lt;&gt;0,$M$2,"")))</f>
        <v/>
      </c>
    </row>
    <row r="4189" spans="1:14" hidden="1">
      <c r="A4189" s="23"/>
      <c r="B4189" s="1450"/>
      <c r="C4189" s="1587">
        <f>+C4188</f>
        <v>6606</v>
      </c>
      <c r="D4189" s="1452" t="s">
        <v>587</v>
      </c>
      <c r="E4189" s="389"/>
      <c r="F4189" s="1444"/>
      <c r="G4189" s="1445"/>
      <c r="H4189" s="1446"/>
      <c r="I4189" s="1444"/>
      <c r="J4189" s="1445"/>
      <c r="K4189" s="1446"/>
      <c r="L4189" s="1440"/>
      <c r="M4189" s="7" t="str">
        <f>(IF($E4306&lt;&gt;0,$M$2,IF($L4306&lt;&gt;0,$M$2,"")))</f>
        <v/>
      </c>
    </row>
    <row r="4190" spans="1:14" hidden="1">
      <c r="A4190" s="23"/>
      <c r="B4190" s="1456"/>
      <c r="C4190" s="1453"/>
      <c r="D4190" s="1457" t="s">
        <v>714</v>
      </c>
      <c r="E4190" s="389"/>
      <c r="F4190" s="1447"/>
      <c r="G4190" s="1448"/>
      <c r="H4190" s="1449"/>
      <c r="I4190" s="1447"/>
      <c r="J4190" s="1448"/>
      <c r="K4190" s="1449"/>
      <c r="L4190" s="1440"/>
      <c r="M4190" s="7" t="str">
        <f>(IF($E4306&lt;&gt;0,$M$2,IF($L4306&lt;&gt;0,$M$2,"")))</f>
        <v/>
      </c>
    </row>
    <row r="4191" spans="1:14" hidden="1">
      <c r="A4191" s="23"/>
      <c r="B4191" s="272">
        <v>100</v>
      </c>
      <c r="C4191" s="1884" t="s">
        <v>744</v>
      </c>
      <c r="D4191" s="1885"/>
      <c r="E4191" s="273">
        <f t="shared" ref="E4191:L4191" si="1018">SUM(E4192:E4193)</f>
        <v>0</v>
      </c>
      <c r="F4191" s="274">
        <f t="shared" si="1018"/>
        <v>0</v>
      </c>
      <c r="G4191" s="275">
        <f t="shared" si="1018"/>
        <v>0</v>
      </c>
      <c r="H4191" s="276">
        <f>SUM(H4192:H4193)</f>
        <v>0</v>
      </c>
      <c r="I4191" s="274">
        <f t="shared" si="1018"/>
        <v>0</v>
      </c>
      <c r="J4191" s="275">
        <f t="shared" si="1018"/>
        <v>0</v>
      </c>
      <c r="K4191" s="276">
        <f t="shared" si="1018"/>
        <v>0</v>
      </c>
      <c r="L4191" s="273">
        <f t="shared" si="1018"/>
        <v>0</v>
      </c>
      <c r="M4191" s="12" t="str">
        <f>(IF($E4191&lt;&gt;0,$M$2,IF($L4191&lt;&gt;0,$M$2,"")))</f>
        <v/>
      </c>
      <c r="N4191" s="13"/>
    </row>
    <row r="4192" spans="1:14" hidden="1">
      <c r="A4192" s="23"/>
      <c r="B4192" s="278"/>
      <c r="C4192" s="279">
        <v>101</v>
      </c>
      <c r="D4192" s="280" t="s">
        <v>745</v>
      </c>
      <c r="E4192" s="281">
        <f>F4192+G4192+H4192</f>
        <v>0</v>
      </c>
      <c r="F4192" s="152"/>
      <c r="G4192" s="153"/>
      <c r="H4192" s="1418"/>
      <c r="I4192" s="152"/>
      <c r="J4192" s="153"/>
      <c r="K4192" s="1418"/>
      <c r="L4192" s="281">
        <f>I4192+J4192+K4192</f>
        <v>0</v>
      </c>
      <c r="M4192" s="12" t="str">
        <f t="shared" ref="M4192:M4258" si="1019">(IF($E4192&lt;&gt;0,$M$2,IF($L4192&lt;&gt;0,$M$2,"")))</f>
        <v/>
      </c>
      <c r="N4192" s="13"/>
    </row>
    <row r="4193" spans="1:14" hidden="1">
      <c r="A4193" s="10"/>
      <c r="B4193" s="278"/>
      <c r="C4193" s="285">
        <v>102</v>
      </c>
      <c r="D4193" s="286" t="s">
        <v>746</v>
      </c>
      <c r="E4193" s="287">
        <f>F4193+G4193+H4193</f>
        <v>0</v>
      </c>
      <c r="F4193" s="173"/>
      <c r="G4193" s="174"/>
      <c r="H4193" s="1421"/>
      <c r="I4193" s="173"/>
      <c r="J4193" s="174"/>
      <c r="K4193" s="1421"/>
      <c r="L4193" s="287">
        <f>I4193+J4193+K4193</f>
        <v>0</v>
      </c>
      <c r="M4193" s="12" t="str">
        <f t="shared" si="1019"/>
        <v/>
      </c>
      <c r="N4193" s="13"/>
    </row>
    <row r="4194" spans="1:14" hidden="1">
      <c r="A4194" s="10"/>
      <c r="B4194" s="272">
        <v>200</v>
      </c>
      <c r="C4194" s="1864" t="s">
        <v>747</v>
      </c>
      <c r="D4194" s="1865"/>
      <c r="E4194" s="273">
        <f t="shared" ref="E4194:L4194" si="1020">SUM(E4195:E4199)</f>
        <v>0</v>
      </c>
      <c r="F4194" s="274">
        <f t="shared" si="1020"/>
        <v>0</v>
      </c>
      <c r="G4194" s="275">
        <f t="shared" si="1020"/>
        <v>0</v>
      </c>
      <c r="H4194" s="276">
        <f>SUM(H4195:H4199)</f>
        <v>0</v>
      </c>
      <c r="I4194" s="274">
        <f t="shared" si="1020"/>
        <v>0</v>
      </c>
      <c r="J4194" s="275">
        <f t="shared" si="1020"/>
        <v>0</v>
      </c>
      <c r="K4194" s="276">
        <f t="shared" si="1020"/>
        <v>0</v>
      </c>
      <c r="L4194" s="273">
        <f t="shared" si="1020"/>
        <v>0</v>
      </c>
      <c r="M4194" s="12" t="str">
        <f t="shared" si="1019"/>
        <v/>
      </c>
      <c r="N4194" s="13"/>
    </row>
    <row r="4195" spans="1:14" hidden="1">
      <c r="A4195" s="10"/>
      <c r="B4195" s="291"/>
      <c r="C4195" s="279">
        <v>201</v>
      </c>
      <c r="D4195" s="280" t="s">
        <v>748</v>
      </c>
      <c r="E4195" s="281">
        <f>F4195+G4195+H4195</f>
        <v>0</v>
      </c>
      <c r="F4195" s="152"/>
      <c r="G4195" s="153"/>
      <c r="H4195" s="1418"/>
      <c r="I4195" s="152"/>
      <c r="J4195" s="153"/>
      <c r="K4195" s="1418"/>
      <c r="L4195" s="281">
        <f>I4195+J4195+K4195</f>
        <v>0</v>
      </c>
      <c r="M4195" s="12" t="str">
        <f t="shared" si="1019"/>
        <v/>
      </c>
      <c r="N4195" s="13"/>
    </row>
    <row r="4196" spans="1:14" hidden="1">
      <c r="A4196" s="10"/>
      <c r="B4196" s="292"/>
      <c r="C4196" s="293">
        <v>202</v>
      </c>
      <c r="D4196" s="294" t="s">
        <v>749</v>
      </c>
      <c r="E4196" s="295">
        <f>F4196+G4196+H4196</f>
        <v>0</v>
      </c>
      <c r="F4196" s="158"/>
      <c r="G4196" s="159"/>
      <c r="H4196" s="1420"/>
      <c r="I4196" s="158"/>
      <c r="J4196" s="159"/>
      <c r="K4196" s="1420"/>
      <c r="L4196" s="295">
        <f>I4196+J4196+K4196</f>
        <v>0</v>
      </c>
      <c r="M4196" s="12" t="str">
        <f t="shared" si="1019"/>
        <v/>
      </c>
      <c r="N4196" s="13"/>
    </row>
    <row r="4197" spans="1:14" ht="31.5" hidden="1">
      <c r="A4197" s="10"/>
      <c r="B4197" s="299"/>
      <c r="C4197" s="293">
        <v>205</v>
      </c>
      <c r="D4197" s="294" t="s">
        <v>595</v>
      </c>
      <c r="E4197" s="295">
        <f>F4197+G4197+H4197</f>
        <v>0</v>
      </c>
      <c r="F4197" s="158"/>
      <c r="G4197" s="159"/>
      <c r="H4197" s="1420"/>
      <c r="I4197" s="158"/>
      <c r="J4197" s="159"/>
      <c r="K4197" s="1420"/>
      <c r="L4197" s="295">
        <f>I4197+J4197+K4197</f>
        <v>0</v>
      </c>
      <c r="M4197" s="12" t="str">
        <f t="shared" si="1019"/>
        <v/>
      </c>
      <c r="N4197" s="13"/>
    </row>
    <row r="4198" spans="1:14" hidden="1">
      <c r="A4198" s="10"/>
      <c r="B4198" s="299"/>
      <c r="C4198" s="293">
        <v>208</v>
      </c>
      <c r="D4198" s="300" t="s">
        <v>596</v>
      </c>
      <c r="E4198" s="295">
        <f>F4198+G4198+H4198</f>
        <v>0</v>
      </c>
      <c r="F4198" s="158"/>
      <c r="G4198" s="159"/>
      <c r="H4198" s="1420"/>
      <c r="I4198" s="158"/>
      <c r="J4198" s="159"/>
      <c r="K4198" s="1420"/>
      <c r="L4198" s="295">
        <f>I4198+J4198+K4198</f>
        <v>0</v>
      </c>
      <c r="M4198" s="12" t="str">
        <f t="shared" si="1019"/>
        <v/>
      </c>
      <c r="N4198" s="13"/>
    </row>
    <row r="4199" spans="1:14" hidden="1">
      <c r="A4199" s="10"/>
      <c r="B4199" s="291"/>
      <c r="C4199" s="285">
        <v>209</v>
      </c>
      <c r="D4199" s="301" t="s">
        <v>597</v>
      </c>
      <c r="E4199" s="287">
        <f>F4199+G4199+H4199</f>
        <v>0</v>
      </c>
      <c r="F4199" s="173"/>
      <c r="G4199" s="174"/>
      <c r="H4199" s="1421"/>
      <c r="I4199" s="173"/>
      <c r="J4199" s="174"/>
      <c r="K4199" s="1421"/>
      <c r="L4199" s="287">
        <f>I4199+J4199+K4199</f>
        <v>0</v>
      </c>
      <c r="M4199" s="12" t="str">
        <f t="shared" si="1019"/>
        <v/>
      </c>
      <c r="N4199" s="13"/>
    </row>
    <row r="4200" spans="1:14" hidden="1">
      <c r="A4200" s="10"/>
      <c r="B4200" s="272">
        <v>500</v>
      </c>
      <c r="C4200" s="1866" t="s">
        <v>193</v>
      </c>
      <c r="D4200" s="1867"/>
      <c r="E4200" s="273">
        <f t="shared" ref="E4200:L4200" si="1021">SUM(E4201:E4207)</f>
        <v>0</v>
      </c>
      <c r="F4200" s="274">
        <f t="shared" si="1021"/>
        <v>0</v>
      </c>
      <c r="G4200" s="275">
        <f t="shared" si="1021"/>
        <v>0</v>
      </c>
      <c r="H4200" s="276">
        <f>SUM(H4201:H4207)</f>
        <v>0</v>
      </c>
      <c r="I4200" s="274">
        <f t="shared" si="1021"/>
        <v>0</v>
      </c>
      <c r="J4200" s="275">
        <f t="shared" si="1021"/>
        <v>0</v>
      </c>
      <c r="K4200" s="276">
        <f t="shared" si="1021"/>
        <v>0</v>
      </c>
      <c r="L4200" s="273">
        <f t="shared" si="1021"/>
        <v>0</v>
      </c>
      <c r="M4200" s="12" t="str">
        <f t="shared" si="1019"/>
        <v/>
      </c>
      <c r="N4200" s="13"/>
    </row>
    <row r="4201" spans="1:14" ht="18" hidden="1" customHeight="1">
      <c r="A4201" s="10"/>
      <c r="B4201" s="291"/>
      <c r="C4201" s="302">
        <v>551</v>
      </c>
      <c r="D4201" s="303" t="s">
        <v>194</v>
      </c>
      <c r="E4201" s="281">
        <f t="shared" ref="E4201:E4208" si="1022">F4201+G4201+H4201</f>
        <v>0</v>
      </c>
      <c r="F4201" s="152"/>
      <c r="G4201" s="153"/>
      <c r="H4201" s="1418"/>
      <c r="I4201" s="152"/>
      <c r="J4201" s="153"/>
      <c r="K4201" s="1418"/>
      <c r="L4201" s="281">
        <f t="shared" ref="L4201:L4208" si="1023">I4201+J4201+K4201</f>
        <v>0</v>
      </c>
      <c r="M4201" s="12" t="str">
        <f t="shared" si="1019"/>
        <v/>
      </c>
      <c r="N4201" s="13"/>
    </row>
    <row r="4202" spans="1:14" hidden="1">
      <c r="A4202" s="10"/>
      <c r="B4202" s="291"/>
      <c r="C4202" s="304">
        <v>552</v>
      </c>
      <c r="D4202" s="305" t="s">
        <v>909</v>
      </c>
      <c r="E4202" s="295">
        <f t="shared" si="1022"/>
        <v>0</v>
      </c>
      <c r="F4202" s="158"/>
      <c r="G4202" s="159"/>
      <c r="H4202" s="1420"/>
      <c r="I4202" s="158"/>
      <c r="J4202" s="159"/>
      <c r="K4202" s="1420"/>
      <c r="L4202" s="295">
        <f t="shared" si="1023"/>
        <v>0</v>
      </c>
      <c r="M4202" s="12" t="str">
        <f t="shared" si="1019"/>
        <v/>
      </c>
      <c r="N4202" s="13"/>
    </row>
    <row r="4203" spans="1:14" hidden="1">
      <c r="A4203" s="10"/>
      <c r="B4203" s="306"/>
      <c r="C4203" s="304">
        <v>558</v>
      </c>
      <c r="D4203" s="307" t="s">
        <v>871</v>
      </c>
      <c r="E4203" s="295">
        <f>F4203+G4203+H4203</f>
        <v>0</v>
      </c>
      <c r="F4203" s="488">
        <v>0</v>
      </c>
      <c r="G4203" s="489">
        <v>0</v>
      </c>
      <c r="H4203" s="160">
        <v>0</v>
      </c>
      <c r="I4203" s="488">
        <v>0</v>
      </c>
      <c r="J4203" s="489">
        <v>0</v>
      </c>
      <c r="K4203" s="160">
        <v>0</v>
      </c>
      <c r="L4203" s="295">
        <f>I4203+J4203+K4203</f>
        <v>0</v>
      </c>
      <c r="M4203" s="12" t="str">
        <f t="shared" si="1019"/>
        <v/>
      </c>
      <c r="N4203" s="13"/>
    </row>
    <row r="4204" spans="1:14" hidden="1">
      <c r="A4204" s="10"/>
      <c r="B4204" s="306"/>
      <c r="C4204" s="304">
        <v>560</v>
      </c>
      <c r="D4204" s="307" t="s">
        <v>195</v>
      </c>
      <c r="E4204" s="295">
        <f t="shared" si="1022"/>
        <v>0</v>
      </c>
      <c r="F4204" s="158"/>
      <c r="G4204" s="159"/>
      <c r="H4204" s="1420"/>
      <c r="I4204" s="158"/>
      <c r="J4204" s="159"/>
      <c r="K4204" s="1420"/>
      <c r="L4204" s="295">
        <f t="shared" si="1023"/>
        <v>0</v>
      </c>
      <c r="M4204" s="12" t="str">
        <f t="shared" si="1019"/>
        <v/>
      </c>
      <c r="N4204" s="13"/>
    </row>
    <row r="4205" spans="1:14" hidden="1">
      <c r="A4205" s="10"/>
      <c r="B4205" s="306"/>
      <c r="C4205" s="304">
        <v>580</v>
      </c>
      <c r="D4205" s="305" t="s">
        <v>196</v>
      </c>
      <c r="E4205" s="295">
        <f t="shared" si="1022"/>
        <v>0</v>
      </c>
      <c r="F4205" s="158"/>
      <c r="G4205" s="159"/>
      <c r="H4205" s="1420"/>
      <c r="I4205" s="158"/>
      <c r="J4205" s="159"/>
      <c r="K4205" s="1420"/>
      <c r="L4205" s="295">
        <f t="shared" si="1023"/>
        <v>0</v>
      </c>
      <c r="M4205" s="12" t="str">
        <f t="shared" si="1019"/>
        <v/>
      </c>
      <c r="N4205" s="13"/>
    </row>
    <row r="4206" spans="1:14" hidden="1">
      <c r="A4206" s="10"/>
      <c r="B4206" s="291"/>
      <c r="C4206" s="304">
        <v>588</v>
      </c>
      <c r="D4206" s="305" t="s">
        <v>873</v>
      </c>
      <c r="E4206" s="295">
        <f>F4206+G4206+H4206</f>
        <v>0</v>
      </c>
      <c r="F4206" s="488">
        <v>0</v>
      </c>
      <c r="G4206" s="489">
        <v>0</v>
      </c>
      <c r="H4206" s="160">
        <v>0</v>
      </c>
      <c r="I4206" s="488">
        <v>0</v>
      </c>
      <c r="J4206" s="489">
        <v>0</v>
      </c>
      <c r="K4206" s="160">
        <v>0</v>
      </c>
      <c r="L4206" s="295">
        <f>I4206+J4206+K4206</f>
        <v>0</v>
      </c>
      <c r="M4206" s="12" t="str">
        <f t="shared" si="1019"/>
        <v/>
      </c>
      <c r="N4206" s="13"/>
    </row>
    <row r="4207" spans="1:14" ht="31.5" hidden="1">
      <c r="A4207" s="10"/>
      <c r="B4207" s="291"/>
      <c r="C4207" s="308">
        <v>590</v>
      </c>
      <c r="D4207" s="309" t="s">
        <v>197</v>
      </c>
      <c r="E4207" s="287">
        <f t="shared" si="1022"/>
        <v>0</v>
      </c>
      <c r="F4207" s="173"/>
      <c r="G4207" s="174"/>
      <c r="H4207" s="1421"/>
      <c r="I4207" s="173"/>
      <c r="J4207" s="174"/>
      <c r="K4207" s="1421"/>
      <c r="L4207" s="287">
        <f t="shared" si="1023"/>
        <v>0</v>
      </c>
      <c r="M4207" s="12" t="str">
        <f t="shared" si="1019"/>
        <v/>
      </c>
      <c r="N4207" s="13"/>
    </row>
    <row r="4208" spans="1:14" hidden="1">
      <c r="A4208" s="22">
        <v>5</v>
      </c>
      <c r="B4208" s="272">
        <v>800</v>
      </c>
      <c r="C4208" s="1868" t="s">
        <v>198</v>
      </c>
      <c r="D4208" s="1869"/>
      <c r="E4208" s="310">
        <f t="shared" si="1022"/>
        <v>0</v>
      </c>
      <c r="F4208" s="1422"/>
      <c r="G4208" s="1423"/>
      <c r="H4208" s="1424"/>
      <c r="I4208" s="1422"/>
      <c r="J4208" s="1423"/>
      <c r="K4208" s="1424"/>
      <c r="L4208" s="310">
        <f t="shared" si="1023"/>
        <v>0</v>
      </c>
      <c r="M4208" s="12" t="str">
        <f t="shared" si="1019"/>
        <v/>
      </c>
      <c r="N4208" s="13"/>
    </row>
    <row r="4209" spans="1:14" hidden="1">
      <c r="A4209" s="23">
        <v>10</v>
      </c>
      <c r="B4209" s="272">
        <v>1000</v>
      </c>
      <c r="C4209" s="1864" t="s">
        <v>199</v>
      </c>
      <c r="D4209" s="1865"/>
      <c r="E4209" s="310">
        <f t="shared" ref="E4209:L4209" si="1024">SUM(E4210:E4226)</f>
        <v>0</v>
      </c>
      <c r="F4209" s="274">
        <f t="shared" si="1024"/>
        <v>0</v>
      </c>
      <c r="G4209" s="275">
        <f t="shared" si="1024"/>
        <v>0</v>
      </c>
      <c r="H4209" s="276">
        <f>SUM(H4210:H4226)</f>
        <v>0</v>
      </c>
      <c r="I4209" s="274">
        <f t="shared" si="1024"/>
        <v>0</v>
      </c>
      <c r="J4209" s="275">
        <f t="shared" si="1024"/>
        <v>0</v>
      </c>
      <c r="K4209" s="276">
        <f t="shared" si="1024"/>
        <v>0</v>
      </c>
      <c r="L4209" s="310">
        <f t="shared" si="1024"/>
        <v>0</v>
      </c>
      <c r="M4209" s="12" t="str">
        <f t="shared" si="1019"/>
        <v/>
      </c>
      <c r="N4209" s="13"/>
    </row>
    <row r="4210" spans="1:14" hidden="1">
      <c r="A4210" s="23">
        <v>15</v>
      </c>
      <c r="B4210" s="292"/>
      <c r="C4210" s="279">
        <v>1011</v>
      </c>
      <c r="D4210" s="311" t="s">
        <v>200</v>
      </c>
      <c r="E4210" s="281">
        <f t="shared" ref="E4210:E4226" si="1025">F4210+G4210+H4210</f>
        <v>0</v>
      </c>
      <c r="F4210" s="152"/>
      <c r="G4210" s="153"/>
      <c r="H4210" s="1418"/>
      <c r="I4210" s="152"/>
      <c r="J4210" s="153"/>
      <c r="K4210" s="1418"/>
      <c r="L4210" s="281">
        <f t="shared" ref="L4210:L4226" si="1026">I4210+J4210+K4210</f>
        <v>0</v>
      </c>
      <c r="M4210" s="12" t="str">
        <f t="shared" si="1019"/>
        <v/>
      </c>
      <c r="N4210" s="13"/>
    </row>
    <row r="4211" spans="1:14" hidden="1">
      <c r="A4211" s="22">
        <v>35</v>
      </c>
      <c r="B4211" s="292"/>
      <c r="C4211" s="293">
        <v>1012</v>
      </c>
      <c r="D4211" s="294" t="s">
        <v>201</v>
      </c>
      <c r="E4211" s="295">
        <f t="shared" si="1025"/>
        <v>0</v>
      </c>
      <c r="F4211" s="158"/>
      <c r="G4211" s="159"/>
      <c r="H4211" s="1420"/>
      <c r="I4211" s="158"/>
      <c r="J4211" s="159"/>
      <c r="K4211" s="1420"/>
      <c r="L4211" s="295">
        <f t="shared" si="1026"/>
        <v>0</v>
      </c>
      <c r="M4211" s="12" t="str">
        <f t="shared" si="1019"/>
        <v/>
      </c>
      <c r="N4211" s="13"/>
    </row>
    <row r="4212" spans="1:14" hidden="1">
      <c r="A4212" s="23">
        <v>40</v>
      </c>
      <c r="B4212" s="292"/>
      <c r="C4212" s="293">
        <v>1013</v>
      </c>
      <c r="D4212" s="294" t="s">
        <v>202</v>
      </c>
      <c r="E4212" s="295">
        <f t="shared" si="1025"/>
        <v>0</v>
      </c>
      <c r="F4212" s="158"/>
      <c r="G4212" s="159"/>
      <c r="H4212" s="1420"/>
      <c r="I4212" s="158"/>
      <c r="J4212" s="159"/>
      <c r="K4212" s="1420"/>
      <c r="L4212" s="295">
        <f t="shared" si="1026"/>
        <v>0</v>
      </c>
      <c r="M4212" s="12" t="str">
        <f t="shared" si="1019"/>
        <v/>
      </c>
      <c r="N4212" s="13"/>
    </row>
    <row r="4213" spans="1:14" hidden="1">
      <c r="A4213" s="23">
        <v>45</v>
      </c>
      <c r="B4213" s="292"/>
      <c r="C4213" s="293">
        <v>1014</v>
      </c>
      <c r="D4213" s="294" t="s">
        <v>203</v>
      </c>
      <c r="E4213" s="295">
        <f t="shared" si="1025"/>
        <v>0</v>
      </c>
      <c r="F4213" s="158"/>
      <c r="G4213" s="159"/>
      <c r="H4213" s="1420"/>
      <c r="I4213" s="158"/>
      <c r="J4213" s="159"/>
      <c r="K4213" s="1420"/>
      <c r="L4213" s="295">
        <f t="shared" si="1026"/>
        <v>0</v>
      </c>
      <c r="M4213" s="12" t="str">
        <f t="shared" si="1019"/>
        <v/>
      </c>
      <c r="N4213" s="13"/>
    </row>
    <row r="4214" spans="1:14" hidden="1">
      <c r="A4214" s="23">
        <v>50</v>
      </c>
      <c r="B4214" s="292"/>
      <c r="C4214" s="293">
        <v>1015</v>
      </c>
      <c r="D4214" s="294" t="s">
        <v>204</v>
      </c>
      <c r="E4214" s="295">
        <f t="shared" si="1025"/>
        <v>0</v>
      </c>
      <c r="F4214" s="158"/>
      <c r="G4214" s="159"/>
      <c r="H4214" s="1420"/>
      <c r="I4214" s="158"/>
      <c r="J4214" s="159"/>
      <c r="K4214" s="1420"/>
      <c r="L4214" s="295">
        <f t="shared" si="1026"/>
        <v>0</v>
      </c>
      <c r="M4214" s="12" t="str">
        <f t="shared" si="1019"/>
        <v/>
      </c>
      <c r="N4214" s="13"/>
    </row>
    <row r="4215" spans="1:14" hidden="1">
      <c r="A4215" s="23">
        <v>55</v>
      </c>
      <c r="B4215" s="292"/>
      <c r="C4215" s="312">
        <v>1016</v>
      </c>
      <c r="D4215" s="313" t="s">
        <v>205</v>
      </c>
      <c r="E4215" s="314">
        <f t="shared" si="1025"/>
        <v>0</v>
      </c>
      <c r="F4215" s="164"/>
      <c r="G4215" s="165"/>
      <c r="H4215" s="1419"/>
      <c r="I4215" s="164"/>
      <c r="J4215" s="165"/>
      <c r="K4215" s="1419"/>
      <c r="L4215" s="314">
        <f t="shared" si="1026"/>
        <v>0</v>
      </c>
      <c r="M4215" s="12" t="str">
        <f t="shared" si="1019"/>
        <v/>
      </c>
      <c r="N4215" s="13"/>
    </row>
    <row r="4216" spans="1:14" hidden="1">
      <c r="A4216" s="23">
        <v>60</v>
      </c>
      <c r="B4216" s="278"/>
      <c r="C4216" s="318">
        <v>1020</v>
      </c>
      <c r="D4216" s="319" t="s">
        <v>206</v>
      </c>
      <c r="E4216" s="320">
        <f t="shared" si="1025"/>
        <v>0</v>
      </c>
      <c r="F4216" s="454"/>
      <c r="G4216" s="455"/>
      <c r="H4216" s="1428"/>
      <c r="I4216" s="454"/>
      <c r="J4216" s="455"/>
      <c r="K4216" s="1428"/>
      <c r="L4216" s="320">
        <f t="shared" si="1026"/>
        <v>0</v>
      </c>
      <c r="M4216" s="12" t="str">
        <f t="shared" si="1019"/>
        <v/>
      </c>
      <c r="N4216" s="13"/>
    </row>
    <row r="4217" spans="1:14" hidden="1">
      <c r="A4217" s="22">
        <v>65</v>
      </c>
      <c r="B4217" s="292"/>
      <c r="C4217" s="324">
        <v>1030</v>
      </c>
      <c r="D4217" s="325" t="s">
        <v>207</v>
      </c>
      <c r="E4217" s="326">
        <f t="shared" si="1025"/>
        <v>0</v>
      </c>
      <c r="F4217" s="449"/>
      <c r="G4217" s="450"/>
      <c r="H4217" s="1425"/>
      <c r="I4217" s="449"/>
      <c r="J4217" s="450"/>
      <c r="K4217" s="1425"/>
      <c r="L4217" s="326">
        <f t="shared" si="1026"/>
        <v>0</v>
      </c>
      <c r="M4217" s="12" t="str">
        <f t="shared" si="1019"/>
        <v/>
      </c>
      <c r="N4217" s="13"/>
    </row>
    <row r="4218" spans="1:14" hidden="1">
      <c r="A4218" s="23">
        <v>70</v>
      </c>
      <c r="B4218" s="292"/>
      <c r="C4218" s="318">
        <v>1051</v>
      </c>
      <c r="D4218" s="331" t="s">
        <v>208</v>
      </c>
      <c r="E4218" s="320">
        <f t="shared" si="1025"/>
        <v>0</v>
      </c>
      <c r="F4218" s="454"/>
      <c r="G4218" s="455"/>
      <c r="H4218" s="1428"/>
      <c r="I4218" s="454"/>
      <c r="J4218" s="455"/>
      <c r="K4218" s="1428"/>
      <c r="L4218" s="320">
        <f t="shared" si="1026"/>
        <v>0</v>
      </c>
      <c r="M4218" s="12" t="str">
        <f t="shared" si="1019"/>
        <v/>
      </c>
      <c r="N4218" s="13"/>
    </row>
    <row r="4219" spans="1:14" hidden="1">
      <c r="A4219" s="23">
        <v>75</v>
      </c>
      <c r="B4219" s="292"/>
      <c r="C4219" s="293">
        <v>1052</v>
      </c>
      <c r="D4219" s="294" t="s">
        <v>209</v>
      </c>
      <c r="E4219" s="295">
        <f t="shared" si="1025"/>
        <v>0</v>
      </c>
      <c r="F4219" s="158"/>
      <c r="G4219" s="159"/>
      <c r="H4219" s="1420"/>
      <c r="I4219" s="158"/>
      <c r="J4219" s="159"/>
      <c r="K4219" s="1420"/>
      <c r="L4219" s="295">
        <f t="shared" si="1026"/>
        <v>0</v>
      </c>
      <c r="M4219" s="12" t="str">
        <f t="shared" si="1019"/>
        <v/>
      </c>
      <c r="N4219" s="13"/>
    </row>
    <row r="4220" spans="1:14" hidden="1">
      <c r="A4220" s="23">
        <v>80</v>
      </c>
      <c r="B4220" s="292"/>
      <c r="C4220" s="324">
        <v>1053</v>
      </c>
      <c r="D4220" s="325" t="s">
        <v>874</v>
      </c>
      <c r="E4220" s="326">
        <f t="shared" si="1025"/>
        <v>0</v>
      </c>
      <c r="F4220" s="449"/>
      <c r="G4220" s="450"/>
      <c r="H4220" s="1425"/>
      <c r="I4220" s="449"/>
      <c r="J4220" s="450"/>
      <c r="K4220" s="1425"/>
      <c r="L4220" s="326">
        <f t="shared" si="1026"/>
        <v>0</v>
      </c>
      <c r="M4220" s="12" t="str">
        <f t="shared" si="1019"/>
        <v/>
      </c>
      <c r="N4220" s="13"/>
    </row>
    <row r="4221" spans="1:14" hidden="1">
      <c r="A4221" s="23">
        <v>80</v>
      </c>
      <c r="B4221" s="292"/>
      <c r="C4221" s="318">
        <v>1062</v>
      </c>
      <c r="D4221" s="319" t="s">
        <v>210</v>
      </c>
      <c r="E4221" s="320">
        <f t="shared" si="1025"/>
        <v>0</v>
      </c>
      <c r="F4221" s="454"/>
      <c r="G4221" s="455"/>
      <c r="H4221" s="1428"/>
      <c r="I4221" s="454"/>
      <c r="J4221" s="455"/>
      <c r="K4221" s="1428"/>
      <c r="L4221" s="320">
        <f t="shared" si="1026"/>
        <v>0</v>
      </c>
      <c r="M4221" s="12" t="str">
        <f t="shared" si="1019"/>
        <v/>
      </c>
      <c r="N4221" s="13"/>
    </row>
    <row r="4222" spans="1:14" hidden="1">
      <c r="A4222" s="23">
        <v>85</v>
      </c>
      <c r="B4222" s="292"/>
      <c r="C4222" s="324">
        <v>1063</v>
      </c>
      <c r="D4222" s="332" t="s">
        <v>801</v>
      </c>
      <c r="E4222" s="326">
        <f t="shared" si="1025"/>
        <v>0</v>
      </c>
      <c r="F4222" s="449"/>
      <c r="G4222" s="450"/>
      <c r="H4222" s="1425"/>
      <c r="I4222" s="449"/>
      <c r="J4222" s="450"/>
      <c r="K4222" s="1425"/>
      <c r="L4222" s="326">
        <f t="shared" si="1026"/>
        <v>0</v>
      </c>
      <c r="M4222" s="12" t="str">
        <f t="shared" si="1019"/>
        <v/>
      </c>
      <c r="N4222" s="13"/>
    </row>
    <row r="4223" spans="1:14" hidden="1">
      <c r="A4223" s="23">
        <v>90</v>
      </c>
      <c r="B4223" s="292"/>
      <c r="C4223" s="333">
        <v>1069</v>
      </c>
      <c r="D4223" s="334" t="s">
        <v>211</v>
      </c>
      <c r="E4223" s="335">
        <f t="shared" si="1025"/>
        <v>0</v>
      </c>
      <c r="F4223" s="600"/>
      <c r="G4223" s="601"/>
      <c r="H4223" s="1427"/>
      <c r="I4223" s="600"/>
      <c r="J4223" s="601"/>
      <c r="K4223" s="1427"/>
      <c r="L4223" s="335">
        <f t="shared" si="1026"/>
        <v>0</v>
      </c>
      <c r="M4223" s="12" t="str">
        <f t="shared" si="1019"/>
        <v/>
      </c>
      <c r="N4223" s="13"/>
    </row>
    <row r="4224" spans="1:14" hidden="1">
      <c r="A4224" s="23">
        <v>90</v>
      </c>
      <c r="B4224" s="278"/>
      <c r="C4224" s="318">
        <v>1091</v>
      </c>
      <c r="D4224" s="331" t="s">
        <v>910</v>
      </c>
      <c r="E4224" s="320">
        <f t="shared" si="1025"/>
        <v>0</v>
      </c>
      <c r="F4224" s="454"/>
      <c r="G4224" s="455"/>
      <c r="H4224" s="1428"/>
      <c r="I4224" s="454"/>
      <c r="J4224" s="455"/>
      <c r="K4224" s="1428"/>
      <c r="L4224" s="320">
        <f t="shared" si="1026"/>
        <v>0</v>
      </c>
      <c r="M4224" s="12" t="str">
        <f t="shared" si="1019"/>
        <v/>
      </c>
      <c r="N4224" s="13"/>
    </row>
    <row r="4225" spans="1:14" hidden="1">
      <c r="A4225" s="22">
        <v>115</v>
      </c>
      <c r="B4225" s="292"/>
      <c r="C4225" s="293">
        <v>1092</v>
      </c>
      <c r="D4225" s="294" t="s">
        <v>305</v>
      </c>
      <c r="E4225" s="295">
        <f t="shared" si="1025"/>
        <v>0</v>
      </c>
      <c r="F4225" s="158"/>
      <c r="G4225" s="159"/>
      <c r="H4225" s="1420"/>
      <c r="I4225" s="158"/>
      <c r="J4225" s="159"/>
      <c r="K4225" s="1420"/>
      <c r="L4225" s="295">
        <f t="shared" si="1026"/>
        <v>0</v>
      </c>
      <c r="M4225" s="12" t="str">
        <f t="shared" si="1019"/>
        <v/>
      </c>
      <c r="N4225" s="13"/>
    </row>
    <row r="4226" spans="1:14" hidden="1">
      <c r="A4226" s="22">
        <v>125</v>
      </c>
      <c r="B4226" s="292"/>
      <c r="C4226" s="285">
        <v>1098</v>
      </c>
      <c r="D4226" s="339" t="s">
        <v>212</v>
      </c>
      <c r="E4226" s="287">
        <f t="shared" si="1025"/>
        <v>0</v>
      </c>
      <c r="F4226" s="173"/>
      <c r="G4226" s="174"/>
      <c r="H4226" s="1421"/>
      <c r="I4226" s="173"/>
      <c r="J4226" s="174"/>
      <c r="K4226" s="1421"/>
      <c r="L4226" s="287">
        <f t="shared" si="1026"/>
        <v>0</v>
      </c>
      <c r="M4226" s="12" t="str">
        <f t="shared" si="1019"/>
        <v/>
      </c>
      <c r="N4226" s="13"/>
    </row>
    <row r="4227" spans="1:14" hidden="1">
      <c r="A4227" s="23">
        <v>130</v>
      </c>
      <c r="B4227" s="272">
        <v>1900</v>
      </c>
      <c r="C4227" s="1856" t="s">
        <v>272</v>
      </c>
      <c r="D4227" s="1857"/>
      <c r="E4227" s="310">
        <f t="shared" ref="E4227:L4227" si="1027">SUM(E4228:E4230)</f>
        <v>0</v>
      </c>
      <c r="F4227" s="274">
        <f t="shared" si="1027"/>
        <v>0</v>
      </c>
      <c r="G4227" s="275">
        <f t="shared" si="1027"/>
        <v>0</v>
      </c>
      <c r="H4227" s="276">
        <f>SUM(H4228:H4230)</f>
        <v>0</v>
      </c>
      <c r="I4227" s="274">
        <f t="shared" si="1027"/>
        <v>0</v>
      </c>
      <c r="J4227" s="275">
        <f t="shared" si="1027"/>
        <v>0</v>
      </c>
      <c r="K4227" s="276">
        <f t="shared" si="1027"/>
        <v>0</v>
      </c>
      <c r="L4227" s="310">
        <f t="shared" si="1027"/>
        <v>0</v>
      </c>
      <c r="M4227" s="12" t="str">
        <f t="shared" si="1019"/>
        <v/>
      </c>
      <c r="N4227" s="13"/>
    </row>
    <row r="4228" spans="1:14" hidden="1">
      <c r="A4228" s="23">
        <v>135</v>
      </c>
      <c r="B4228" s="292"/>
      <c r="C4228" s="279">
        <v>1901</v>
      </c>
      <c r="D4228" s="340" t="s">
        <v>911</v>
      </c>
      <c r="E4228" s="281">
        <f>F4228+G4228+H4228</f>
        <v>0</v>
      </c>
      <c r="F4228" s="152"/>
      <c r="G4228" s="153"/>
      <c r="H4228" s="1418"/>
      <c r="I4228" s="152"/>
      <c r="J4228" s="153"/>
      <c r="K4228" s="1418"/>
      <c r="L4228" s="281">
        <f>I4228+J4228+K4228</f>
        <v>0</v>
      </c>
      <c r="M4228" s="12" t="str">
        <f t="shared" si="1019"/>
        <v/>
      </c>
      <c r="N4228" s="13"/>
    </row>
    <row r="4229" spans="1:14" hidden="1">
      <c r="A4229" s="23">
        <v>140</v>
      </c>
      <c r="B4229" s="341"/>
      <c r="C4229" s="293">
        <v>1981</v>
      </c>
      <c r="D4229" s="342" t="s">
        <v>912</v>
      </c>
      <c r="E4229" s="295">
        <f>F4229+G4229+H4229</f>
        <v>0</v>
      </c>
      <c r="F4229" s="158"/>
      <c r="G4229" s="159"/>
      <c r="H4229" s="1420"/>
      <c r="I4229" s="158"/>
      <c r="J4229" s="159"/>
      <c r="K4229" s="1420"/>
      <c r="L4229" s="295">
        <f>I4229+J4229+K4229</f>
        <v>0</v>
      </c>
      <c r="M4229" s="12" t="str">
        <f t="shared" si="1019"/>
        <v/>
      </c>
      <c r="N4229" s="13"/>
    </row>
    <row r="4230" spans="1:14" hidden="1">
      <c r="A4230" s="23">
        <v>145</v>
      </c>
      <c r="B4230" s="292"/>
      <c r="C4230" s="285">
        <v>1991</v>
      </c>
      <c r="D4230" s="343" t="s">
        <v>913</v>
      </c>
      <c r="E4230" s="287">
        <f>F4230+G4230+H4230</f>
        <v>0</v>
      </c>
      <c r="F4230" s="173"/>
      <c r="G4230" s="174"/>
      <c r="H4230" s="1421"/>
      <c r="I4230" s="173"/>
      <c r="J4230" s="174"/>
      <c r="K4230" s="1421"/>
      <c r="L4230" s="287">
        <f>I4230+J4230+K4230</f>
        <v>0</v>
      </c>
      <c r="M4230" s="12" t="str">
        <f t="shared" si="1019"/>
        <v/>
      </c>
      <c r="N4230" s="13"/>
    </row>
    <row r="4231" spans="1:14" hidden="1">
      <c r="A4231" s="23">
        <v>150</v>
      </c>
      <c r="B4231" s="272">
        <v>2100</v>
      </c>
      <c r="C4231" s="1856" t="s">
        <v>722</v>
      </c>
      <c r="D4231" s="1857"/>
      <c r="E4231" s="310">
        <f t="shared" ref="E4231:L4231" si="1028">SUM(E4232:E4236)</f>
        <v>0</v>
      </c>
      <c r="F4231" s="274">
        <f t="shared" si="1028"/>
        <v>0</v>
      </c>
      <c r="G4231" s="275">
        <f t="shared" si="1028"/>
        <v>0</v>
      </c>
      <c r="H4231" s="276">
        <f>SUM(H4232:H4236)</f>
        <v>0</v>
      </c>
      <c r="I4231" s="274">
        <f t="shared" si="1028"/>
        <v>0</v>
      </c>
      <c r="J4231" s="275">
        <f t="shared" si="1028"/>
        <v>0</v>
      </c>
      <c r="K4231" s="276">
        <f t="shared" si="1028"/>
        <v>0</v>
      </c>
      <c r="L4231" s="310">
        <f t="shared" si="1028"/>
        <v>0</v>
      </c>
      <c r="M4231" s="12" t="str">
        <f t="shared" si="1019"/>
        <v/>
      </c>
      <c r="N4231" s="13"/>
    </row>
    <row r="4232" spans="1:14" hidden="1">
      <c r="A4232" s="23">
        <v>155</v>
      </c>
      <c r="B4232" s="292"/>
      <c r="C4232" s="279">
        <v>2110</v>
      </c>
      <c r="D4232" s="344" t="s">
        <v>213</v>
      </c>
      <c r="E4232" s="281">
        <f>F4232+G4232+H4232</f>
        <v>0</v>
      </c>
      <c r="F4232" s="152"/>
      <c r="G4232" s="153"/>
      <c r="H4232" s="1418"/>
      <c r="I4232" s="152"/>
      <c r="J4232" s="153"/>
      <c r="K4232" s="1418"/>
      <c r="L4232" s="281">
        <f>I4232+J4232+K4232</f>
        <v>0</v>
      </c>
      <c r="M4232" s="12" t="str">
        <f t="shared" si="1019"/>
        <v/>
      </c>
      <c r="N4232" s="13"/>
    </row>
    <row r="4233" spans="1:14" hidden="1">
      <c r="A4233" s="23">
        <v>160</v>
      </c>
      <c r="B4233" s="341"/>
      <c r="C4233" s="293">
        <v>2120</v>
      </c>
      <c r="D4233" s="300" t="s">
        <v>214</v>
      </c>
      <c r="E4233" s="295">
        <f>F4233+G4233+H4233</f>
        <v>0</v>
      </c>
      <c r="F4233" s="158"/>
      <c r="G4233" s="159"/>
      <c r="H4233" s="1420"/>
      <c r="I4233" s="158"/>
      <c r="J4233" s="159"/>
      <c r="K4233" s="1420"/>
      <c r="L4233" s="295">
        <f>I4233+J4233+K4233</f>
        <v>0</v>
      </c>
      <c r="M4233" s="12" t="str">
        <f t="shared" si="1019"/>
        <v/>
      </c>
      <c r="N4233" s="13"/>
    </row>
    <row r="4234" spans="1:14" hidden="1">
      <c r="A4234" s="23">
        <v>165</v>
      </c>
      <c r="B4234" s="341"/>
      <c r="C4234" s="293">
        <v>2125</v>
      </c>
      <c r="D4234" s="300" t="s">
        <v>215</v>
      </c>
      <c r="E4234" s="295">
        <f>F4234+G4234+H4234</f>
        <v>0</v>
      </c>
      <c r="F4234" s="488">
        <v>0</v>
      </c>
      <c r="G4234" s="489">
        <v>0</v>
      </c>
      <c r="H4234" s="160">
        <v>0</v>
      </c>
      <c r="I4234" s="488">
        <v>0</v>
      </c>
      <c r="J4234" s="489">
        <v>0</v>
      </c>
      <c r="K4234" s="160">
        <v>0</v>
      </c>
      <c r="L4234" s="295">
        <f>I4234+J4234+K4234</f>
        <v>0</v>
      </c>
      <c r="M4234" s="12" t="str">
        <f t="shared" si="1019"/>
        <v/>
      </c>
      <c r="N4234" s="13"/>
    </row>
    <row r="4235" spans="1:14" hidden="1">
      <c r="A4235" s="23">
        <v>175</v>
      </c>
      <c r="B4235" s="291"/>
      <c r="C4235" s="293">
        <v>2140</v>
      </c>
      <c r="D4235" s="300" t="s">
        <v>216</v>
      </c>
      <c r="E4235" s="295">
        <f>F4235+G4235+H4235</f>
        <v>0</v>
      </c>
      <c r="F4235" s="488">
        <v>0</v>
      </c>
      <c r="G4235" s="489">
        <v>0</v>
      </c>
      <c r="H4235" s="160">
        <v>0</v>
      </c>
      <c r="I4235" s="488">
        <v>0</v>
      </c>
      <c r="J4235" s="489">
        <v>0</v>
      </c>
      <c r="K4235" s="160">
        <v>0</v>
      </c>
      <c r="L4235" s="295">
        <f>I4235+J4235+K4235</f>
        <v>0</v>
      </c>
      <c r="M4235" s="12" t="str">
        <f t="shared" si="1019"/>
        <v/>
      </c>
      <c r="N4235" s="13"/>
    </row>
    <row r="4236" spans="1:14" hidden="1">
      <c r="A4236" s="23">
        <v>180</v>
      </c>
      <c r="B4236" s="292"/>
      <c r="C4236" s="285">
        <v>2190</v>
      </c>
      <c r="D4236" s="345" t="s">
        <v>217</v>
      </c>
      <c r="E4236" s="287">
        <f>F4236+G4236+H4236</f>
        <v>0</v>
      </c>
      <c r="F4236" s="173"/>
      <c r="G4236" s="174"/>
      <c r="H4236" s="1421"/>
      <c r="I4236" s="173"/>
      <c r="J4236" s="174"/>
      <c r="K4236" s="1421"/>
      <c r="L4236" s="287">
        <f>I4236+J4236+K4236</f>
        <v>0</v>
      </c>
      <c r="M4236" s="12" t="str">
        <f t="shared" si="1019"/>
        <v/>
      </c>
      <c r="N4236" s="13"/>
    </row>
    <row r="4237" spans="1:14" hidden="1">
      <c r="A4237" s="23">
        <v>185</v>
      </c>
      <c r="B4237" s="272">
        <v>2200</v>
      </c>
      <c r="C4237" s="1856" t="s">
        <v>218</v>
      </c>
      <c r="D4237" s="1857"/>
      <c r="E4237" s="310">
        <f t="shared" ref="E4237:L4237" si="1029">SUM(E4238:E4239)</f>
        <v>0</v>
      </c>
      <c r="F4237" s="274">
        <f t="shared" si="1029"/>
        <v>0</v>
      </c>
      <c r="G4237" s="275">
        <f t="shared" si="1029"/>
        <v>0</v>
      </c>
      <c r="H4237" s="276">
        <f>SUM(H4238:H4239)</f>
        <v>0</v>
      </c>
      <c r="I4237" s="274">
        <f t="shared" si="1029"/>
        <v>0</v>
      </c>
      <c r="J4237" s="275">
        <f t="shared" si="1029"/>
        <v>0</v>
      </c>
      <c r="K4237" s="276">
        <f t="shared" si="1029"/>
        <v>0</v>
      </c>
      <c r="L4237" s="310">
        <f t="shared" si="1029"/>
        <v>0</v>
      </c>
      <c r="M4237" s="12" t="str">
        <f t="shared" si="1019"/>
        <v/>
      </c>
      <c r="N4237" s="13"/>
    </row>
    <row r="4238" spans="1:14" hidden="1">
      <c r="A4238" s="23">
        <v>190</v>
      </c>
      <c r="B4238" s="292"/>
      <c r="C4238" s="279">
        <v>2221</v>
      </c>
      <c r="D4238" s="280" t="s">
        <v>306</v>
      </c>
      <c r="E4238" s="281">
        <f t="shared" ref="E4238:E4243" si="1030">F4238+G4238+H4238</f>
        <v>0</v>
      </c>
      <c r="F4238" s="152"/>
      <c r="G4238" s="153"/>
      <c r="H4238" s="1418"/>
      <c r="I4238" s="152"/>
      <c r="J4238" s="153"/>
      <c r="K4238" s="1418"/>
      <c r="L4238" s="281">
        <f t="shared" ref="L4238:L4243" si="1031">I4238+J4238+K4238</f>
        <v>0</v>
      </c>
      <c r="M4238" s="12" t="str">
        <f t="shared" si="1019"/>
        <v/>
      </c>
      <c r="N4238" s="13"/>
    </row>
    <row r="4239" spans="1:14" hidden="1">
      <c r="A4239" s="23">
        <v>200</v>
      </c>
      <c r="B4239" s="292"/>
      <c r="C4239" s="285">
        <v>2224</v>
      </c>
      <c r="D4239" s="286" t="s">
        <v>219</v>
      </c>
      <c r="E4239" s="287">
        <f t="shared" si="1030"/>
        <v>0</v>
      </c>
      <c r="F4239" s="173"/>
      <c r="G4239" s="174"/>
      <c r="H4239" s="1421"/>
      <c r="I4239" s="173"/>
      <c r="J4239" s="174"/>
      <c r="K4239" s="1421"/>
      <c r="L4239" s="287">
        <f t="shared" si="1031"/>
        <v>0</v>
      </c>
      <c r="M4239" s="12" t="str">
        <f t="shared" si="1019"/>
        <v/>
      </c>
      <c r="N4239" s="13"/>
    </row>
    <row r="4240" spans="1:14" hidden="1">
      <c r="A4240" s="23">
        <v>200</v>
      </c>
      <c r="B4240" s="272">
        <v>2500</v>
      </c>
      <c r="C4240" s="1856" t="s">
        <v>220</v>
      </c>
      <c r="D4240" s="1857"/>
      <c r="E4240" s="310">
        <f t="shared" si="1030"/>
        <v>0</v>
      </c>
      <c r="F4240" s="1422"/>
      <c r="G4240" s="1423"/>
      <c r="H4240" s="1424"/>
      <c r="I4240" s="1422"/>
      <c r="J4240" s="1423"/>
      <c r="K4240" s="1424"/>
      <c r="L4240" s="310">
        <f t="shared" si="1031"/>
        <v>0</v>
      </c>
      <c r="M4240" s="12" t="str">
        <f t="shared" si="1019"/>
        <v/>
      </c>
      <c r="N4240" s="13"/>
    </row>
    <row r="4241" spans="1:14" hidden="1">
      <c r="A4241" s="23">
        <v>205</v>
      </c>
      <c r="B4241" s="272">
        <v>2600</v>
      </c>
      <c r="C4241" s="1862" t="s">
        <v>221</v>
      </c>
      <c r="D4241" s="1863"/>
      <c r="E4241" s="310">
        <f t="shared" si="1030"/>
        <v>0</v>
      </c>
      <c r="F4241" s="1422"/>
      <c r="G4241" s="1423"/>
      <c r="H4241" s="1424"/>
      <c r="I4241" s="1422"/>
      <c r="J4241" s="1423"/>
      <c r="K4241" s="1424"/>
      <c r="L4241" s="310">
        <f t="shared" si="1031"/>
        <v>0</v>
      </c>
      <c r="M4241" s="12" t="str">
        <f t="shared" si="1019"/>
        <v/>
      </c>
      <c r="N4241" s="13"/>
    </row>
    <row r="4242" spans="1:14" hidden="1">
      <c r="A4242" s="23">
        <v>210</v>
      </c>
      <c r="B4242" s="272">
        <v>2700</v>
      </c>
      <c r="C4242" s="1862" t="s">
        <v>222</v>
      </c>
      <c r="D4242" s="1863"/>
      <c r="E4242" s="310">
        <f t="shared" si="1030"/>
        <v>0</v>
      </c>
      <c r="F4242" s="1422"/>
      <c r="G4242" s="1423"/>
      <c r="H4242" s="1424"/>
      <c r="I4242" s="1422"/>
      <c r="J4242" s="1423"/>
      <c r="K4242" s="1424"/>
      <c r="L4242" s="310">
        <f t="shared" si="1031"/>
        <v>0</v>
      </c>
      <c r="M4242" s="12" t="str">
        <f t="shared" si="1019"/>
        <v/>
      </c>
      <c r="N4242" s="13"/>
    </row>
    <row r="4243" spans="1:14" ht="36" hidden="1" customHeight="1">
      <c r="A4243" s="23">
        <v>215</v>
      </c>
      <c r="B4243" s="272">
        <v>2800</v>
      </c>
      <c r="C4243" s="1862" t="s">
        <v>1660</v>
      </c>
      <c r="D4243" s="1863"/>
      <c r="E4243" s="310">
        <f t="shared" si="1030"/>
        <v>0</v>
      </c>
      <c r="F4243" s="1422"/>
      <c r="G4243" s="1423"/>
      <c r="H4243" s="1424"/>
      <c r="I4243" s="1422"/>
      <c r="J4243" s="1423"/>
      <c r="K4243" s="1424"/>
      <c r="L4243" s="310">
        <f t="shared" si="1031"/>
        <v>0</v>
      </c>
      <c r="M4243" s="12" t="str">
        <f t="shared" si="1019"/>
        <v/>
      </c>
      <c r="N4243" s="13"/>
    </row>
    <row r="4244" spans="1:14" hidden="1">
      <c r="A4244" s="22">
        <v>220</v>
      </c>
      <c r="B4244" s="272">
        <v>2900</v>
      </c>
      <c r="C4244" s="1856" t="s">
        <v>223</v>
      </c>
      <c r="D4244" s="1857"/>
      <c r="E4244" s="310">
        <f>SUM(E4245:E4252)</f>
        <v>0</v>
      </c>
      <c r="F4244" s="274">
        <f>SUM(F4245:F4252)</f>
        <v>0</v>
      </c>
      <c r="G4244" s="274">
        <f t="shared" ref="G4244:L4244" si="1032">SUM(G4245:G4252)</f>
        <v>0</v>
      </c>
      <c r="H4244" s="274">
        <f t="shared" si="1032"/>
        <v>0</v>
      </c>
      <c r="I4244" s="274">
        <f t="shared" si="1032"/>
        <v>0</v>
      </c>
      <c r="J4244" s="274">
        <f t="shared" si="1032"/>
        <v>0</v>
      </c>
      <c r="K4244" s="274">
        <f t="shared" si="1032"/>
        <v>0</v>
      </c>
      <c r="L4244" s="274">
        <f t="shared" si="1032"/>
        <v>0</v>
      </c>
      <c r="M4244" s="12" t="str">
        <f t="shared" si="1019"/>
        <v/>
      </c>
      <c r="N4244" s="13"/>
    </row>
    <row r="4245" spans="1:14" hidden="1">
      <c r="A4245" s="23">
        <v>225</v>
      </c>
      <c r="B4245" s="346"/>
      <c r="C4245" s="279">
        <v>2910</v>
      </c>
      <c r="D4245" s="347" t="s">
        <v>2048</v>
      </c>
      <c r="E4245" s="281">
        <f>F4245+G4245+H4245</f>
        <v>0</v>
      </c>
      <c r="F4245" s="152"/>
      <c r="G4245" s="153"/>
      <c r="H4245" s="1418"/>
      <c r="I4245" s="152"/>
      <c r="J4245" s="153"/>
      <c r="K4245" s="1418"/>
      <c r="L4245" s="281">
        <f>I4245+J4245+K4245</f>
        <v>0</v>
      </c>
      <c r="M4245" s="12" t="str">
        <f t="shared" si="1019"/>
        <v/>
      </c>
      <c r="N4245" s="13"/>
    </row>
    <row r="4246" spans="1:14" hidden="1">
      <c r="A4246" s="23">
        <v>230</v>
      </c>
      <c r="B4246" s="346"/>
      <c r="C4246" s="279">
        <v>2920</v>
      </c>
      <c r="D4246" s="347" t="s">
        <v>224</v>
      </c>
      <c r="E4246" s="281">
        <f t="shared" ref="E4246:E4252" si="1033">F4246+G4246+H4246</f>
        <v>0</v>
      </c>
      <c r="F4246" s="152"/>
      <c r="G4246" s="153"/>
      <c r="H4246" s="1418"/>
      <c r="I4246" s="152"/>
      <c r="J4246" s="153"/>
      <c r="K4246" s="1418"/>
      <c r="L4246" s="281">
        <f t="shared" ref="L4246:L4252" si="1034">I4246+J4246+K4246</f>
        <v>0</v>
      </c>
      <c r="M4246" s="12" t="str">
        <f t="shared" si="1019"/>
        <v/>
      </c>
      <c r="N4246" s="13"/>
    </row>
    <row r="4247" spans="1:14" ht="31.5" hidden="1">
      <c r="A4247" s="23">
        <v>245</v>
      </c>
      <c r="B4247" s="346"/>
      <c r="C4247" s="324">
        <v>2969</v>
      </c>
      <c r="D4247" s="348" t="s">
        <v>225</v>
      </c>
      <c r="E4247" s="326">
        <f t="shared" si="1033"/>
        <v>0</v>
      </c>
      <c r="F4247" s="449"/>
      <c r="G4247" s="450"/>
      <c r="H4247" s="1425"/>
      <c r="I4247" s="449"/>
      <c r="J4247" s="450"/>
      <c r="K4247" s="1425"/>
      <c r="L4247" s="326">
        <f t="shared" si="1034"/>
        <v>0</v>
      </c>
      <c r="M4247" s="12" t="str">
        <f t="shared" si="1019"/>
        <v/>
      </c>
      <c r="N4247" s="13"/>
    </row>
    <row r="4248" spans="1:14" ht="31.5" hidden="1">
      <c r="A4248" s="22">
        <v>220</v>
      </c>
      <c r="B4248" s="346"/>
      <c r="C4248" s="349">
        <v>2970</v>
      </c>
      <c r="D4248" s="350" t="s">
        <v>226</v>
      </c>
      <c r="E4248" s="351">
        <f t="shared" si="1033"/>
        <v>0</v>
      </c>
      <c r="F4248" s="636"/>
      <c r="G4248" s="637"/>
      <c r="H4248" s="1426"/>
      <c r="I4248" s="636"/>
      <c r="J4248" s="637"/>
      <c r="K4248" s="1426"/>
      <c r="L4248" s="351">
        <f t="shared" si="1034"/>
        <v>0</v>
      </c>
      <c r="M4248" s="12" t="str">
        <f t="shared" si="1019"/>
        <v/>
      </c>
      <c r="N4248" s="13"/>
    </row>
    <row r="4249" spans="1:14" hidden="1">
      <c r="A4249" s="23">
        <v>225</v>
      </c>
      <c r="B4249" s="346"/>
      <c r="C4249" s="333">
        <v>2989</v>
      </c>
      <c r="D4249" s="355" t="s">
        <v>227</v>
      </c>
      <c r="E4249" s="335">
        <f t="shared" si="1033"/>
        <v>0</v>
      </c>
      <c r="F4249" s="600"/>
      <c r="G4249" s="601"/>
      <c r="H4249" s="1427"/>
      <c r="I4249" s="600"/>
      <c r="J4249" s="601"/>
      <c r="K4249" s="1427"/>
      <c r="L4249" s="335">
        <f t="shared" si="1034"/>
        <v>0</v>
      </c>
      <c r="M4249" s="12" t="str">
        <f t="shared" si="1019"/>
        <v/>
      </c>
      <c r="N4249" s="13"/>
    </row>
    <row r="4250" spans="1:14" hidden="1">
      <c r="A4250" s="23">
        <v>230</v>
      </c>
      <c r="B4250" s="292"/>
      <c r="C4250" s="318">
        <v>2990</v>
      </c>
      <c r="D4250" s="356" t="s">
        <v>2067</v>
      </c>
      <c r="E4250" s="320">
        <f>F4250+G4250+H4250</f>
        <v>0</v>
      </c>
      <c r="F4250" s="454"/>
      <c r="G4250" s="455"/>
      <c r="H4250" s="1428"/>
      <c r="I4250" s="454"/>
      <c r="J4250" s="455"/>
      <c r="K4250" s="1428"/>
      <c r="L4250" s="320">
        <f>I4250+J4250+K4250</f>
        <v>0</v>
      </c>
      <c r="M4250" s="12" t="str">
        <f t="shared" si="1019"/>
        <v/>
      </c>
      <c r="N4250" s="13"/>
    </row>
    <row r="4251" spans="1:14" hidden="1">
      <c r="A4251" s="23">
        <v>235</v>
      </c>
      <c r="B4251" s="292"/>
      <c r="C4251" s="318">
        <v>2991</v>
      </c>
      <c r="D4251" s="356" t="s">
        <v>228</v>
      </c>
      <c r="E4251" s="320">
        <f t="shared" si="1033"/>
        <v>0</v>
      </c>
      <c r="F4251" s="454"/>
      <c r="G4251" s="455"/>
      <c r="H4251" s="1428"/>
      <c r="I4251" s="454"/>
      <c r="J4251" s="455"/>
      <c r="K4251" s="1428"/>
      <c r="L4251" s="320">
        <f t="shared" si="1034"/>
        <v>0</v>
      </c>
      <c r="M4251" s="12" t="str">
        <f t="shared" si="1019"/>
        <v/>
      </c>
      <c r="N4251" s="13"/>
    </row>
    <row r="4252" spans="1:14" hidden="1">
      <c r="A4252" s="23">
        <v>240</v>
      </c>
      <c r="B4252" s="292"/>
      <c r="C4252" s="285">
        <v>2992</v>
      </c>
      <c r="D4252" s="357" t="s">
        <v>229</v>
      </c>
      <c r="E4252" s="287">
        <f t="shared" si="1033"/>
        <v>0</v>
      </c>
      <c r="F4252" s="173"/>
      <c r="G4252" s="174"/>
      <c r="H4252" s="1421"/>
      <c r="I4252" s="173"/>
      <c r="J4252" s="174"/>
      <c r="K4252" s="1421"/>
      <c r="L4252" s="287">
        <f t="shared" si="1034"/>
        <v>0</v>
      </c>
      <c r="M4252" s="12" t="str">
        <f t="shared" si="1019"/>
        <v/>
      </c>
      <c r="N4252" s="13"/>
    </row>
    <row r="4253" spans="1:14" hidden="1">
      <c r="A4253" s="23">
        <v>245</v>
      </c>
      <c r="B4253" s="272">
        <v>3300</v>
      </c>
      <c r="C4253" s="358" t="s">
        <v>2098</v>
      </c>
      <c r="D4253" s="1773"/>
      <c r="E4253" s="310">
        <f t="shared" ref="E4253:L4253" si="1035">SUM(E4254:E4258)</f>
        <v>0</v>
      </c>
      <c r="F4253" s="274">
        <f t="shared" si="1035"/>
        <v>0</v>
      </c>
      <c r="G4253" s="275">
        <f t="shared" si="1035"/>
        <v>0</v>
      </c>
      <c r="H4253" s="276">
        <f t="shared" si="1035"/>
        <v>0</v>
      </c>
      <c r="I4253" s="274">
        <f t="shared" si="1035"/>
        <v>0</v>
      </c>
      <c r="J4253" s="275">
        <f t="shared" si="1035"/>
        <v>0</v>
      </c>
      <c r="K4253" s="276">
        <f t="shared" si="1035"/>
        <v>0</v>
      </c>
      <c r="L4253" s="310">
        <f t="shared" si="1035"/>
        <v>0</v>
      </c>
      <c r="M4253" s="12" t="str">
        <f t="shared" si="1019"/>
        <v/>
      </c>
      <c r="N4253" s="13"/>
    </row>
    <row r="4254" spans="1:14" hidden="1">
      <c r="A4254" s="22">
        <v>250</v>
      </c>
      <c r="B4254" s="291"/>
      <c r="C4254" s="279">
        <v>3301</v>
      </c>
      <c r="D4254" s="359" t="s">
        <v>230</v>
      </c>
      <c r="E4254" s="281">
        <f t="shared" ref="E4254:E4261" si="1036">F4254+G4254+H4254</f>
        <v>0</v>
      </c>
      <c r="F4254" s="486">
        <v>0</v>
      </c>
      <c r="G4254" s="487">
        <v>0</v>
      </c>
      <c r="H4254" s="154">
        <v>0</v>
      </c>
      <c r="I4254" s="486">
        <v>0</v>
      </c>
      <c r="J4254" s="487">
        <v>0</v>
      </c>
      <c r="K4254" s="154">
        <v>0</v>
      </c>
      <c r="L4254" s="281">
        <f t="shared" ref="L4254:L4261" si="1037">I4254+J4254+K4254</f>
        <v>0</v>
      </c>
      <c r="M4254" s="12" t="str">
        <f t="shared" si="1019"/>
        <v/>
      </c>
      <c r="N4254" s="13"/>
    </row>
    <row r="4255" spans="1:14" hidden="1">
      <c r="A4255" s="23">
        <v>255</v>
      </c>
      <c r="B4255" s="291"/>
      <c r="C4255" s="293">
        <v>3302</v>
      </c>
      <c r="D4255" s="360" t="s">
        <v>715</v>
      </c>
      <c r="E4255" s="295">
        <f t="shared" si="1036"/>
        <v>0</v>
      </c>
      <c r="F4255" s="488">
        <v>0</v>
      </c>
      <c r="G4255" s="489">
        <v>0</v>
      </c>
      <c r="H4255" s="160">
        <v>0</v>
      </c>
      <c r="I4255" s="488">
        <v>0</v>
      </c>
      <c r="J4255" s="489">
        <v>0</v>
      </c>
      <c r="K4255" s="160">
        <v>0</v>
      </c>
      <c r="L4255" s="295">
        <f t="shared" si="1037"/>
        <v>0</v>
      </c>
      <c r="M4255" s="12" t="str">
        <f t="shared" si="1019"/>
        <v/>
      </c>
      <c r="N4255" s="13"/>
    </row>
    <row r="4256" spans="1:14" hidden="1">
      <c r="A4256" s="23">
        <v>265</v>
      </c>
      <c r="B4256" s="291"/>
      <c r="C4256" s="293">
        <v>3303</v>
      </c>
      <c r="D4256" s="360" t="s">
        <v>231</v>
      </c>
      <c r="E4256" s="295">
        <f t="shared" si="1036"/>
        <v>0</v>
      </c>
      <c r="F4256" s="488">
        <v>0</v>
      </c>
      <c r="G4256" s="489">
        <v>0</v>
      </c>
      <c r="H4256" s="160">
        <v>0</v>
      </c>
      <c r="I4256" s="488">
        <v>0</v>
      </c>
      <c r="J4256" s="489">
        <v>0</v>
      </c>
      <c r="K4256" s="160">
        <v>0</v>
      </c>
      <c r="L4256" s="295">
        <f t="shared" si="1037"/>
        <v>0</v>
      </c>
      <c r="M4256" s="12" t="str">
        <f t="shared" si="1019"/>
        <v/>
      </c>
      <c r="N4256" s="13"/>
    </row>
    <row r="4257" spans="1:14" hidden="1">
      <c r="A4257" s="22">
        <v>270</v>
      </c>
      <c r="B4257" s="291"/>
      <c r="C4257" s="293">
        <v>3304</v>
      </c>
      <c r="D4257" s="360" t="s">
        <v>232</v>
      </c>
      <c r="E4257" s="295">
        <f t="shared" si="1036"/>
        <v>0</v>
      </c>
      <c r="F4257" s="488">
        <v>0</v>
      </c>
      <c r="G4257" s="489">
        <v>0</v>
      </c>
      <c r="H4257" s="160">
        <v>0</v>
      </c>
      <c r="I4257" s="488">
        <v>0</v>
      </c>
      <c r="J4257" s="489">
        <v>0</v>
      </c>
      <c r="K4257" s="160">
        <v>0</v>
      </c>
      <c r="L4257" s="295">
        <f t="shared" si="1037"/>
        <v>0</v>
      </c>
      <c r="M4257" s="12" t="str">
        <f t="shared" si="1019"/>
        <v/>
      </c>
      <c r="N4257" s="13"/>
    </row>
    <row r="4258" spans="1:14" ht="31.5" hidden="1">
      <c r="A4258" s="22">
        <v>290</v>
      </c>
      <c r="B4258" s="291"/>
      <c r="C4258" s="285">
        <v>3306</v>
      </c>
      <c r="D4258" s="361" t="s">
        <v>1657</v>
      </c>
      <c r="E4258" s="287">
        <f t="shared" si="1036"/>
        <v>0</v>
      </c>
      <c r="F4258" s="490">
        <v>0</v>
      </c>
      <c r="G4258" s="491">
        <v>0</v>
      </c>
      <c r="H4258" s="175">
        <v>0</v>
      </c>
      <c r="I4258" s="490">
        <v>0</v>
      </c>
      <c r="J4258" s="491">
        <v>0</v>
      </c>
      <c r="K4258" s="175">
        <v>0</v>
      </c>
      <c r="L4258" s="287">
        <f t="shared" si="1037"/>
        <v>0</v>
      </c>
      <c r="M4258" s="12" t="str">
        <f t="shared" si="1019"/>
        <v/>
      </c>
      <c r="N4258" s="13"/>
    </row>
    <row r="4259" spans="1:14" hidden="1">
      <c r="A4259" s="39">
        <v>320</v>
      </c>
      <c r="B4259" s="272">
        <v>3900</v>
      </c>
      <c r="C4259" s="1856" t="s">
        <v>233</v>
      </c>
      <c r="D4259" s="1857"/>
      <c r="E4259" s="310">
        <f t="shared" si="1036"/>
        <v>0</v>
      </c>
      <c r="F4259" s="1471">
        <v>0</v>
      </c>
      <c r="G4259" s="1472">
        <v>0</v>
      </c>
      <c r="H4259" s="1473">
        <v>0</v>
      </c>
      <c r="I4259" s="1471">
        <v>0</v>
      </c>
      <c r="J4259" s="1472">
        <v>0</v>
      </c>
      <c r="K4259" s="1473">
        <v>0</v>
      </c>
      <c r="L4259" s="310">
        <f t="shared" si="1037"/>
        <v>0</v>
      </c>
      <c r="M4259" s="12" t="str">
        <f t="shared" ref="M4259:M4305" si="1038">(IF($E4259&lt;&gt;0,$M$2,IF($L4259&lt;&gt;0,$M$2,"")))</f>
        <v/>
      </c>
      <c r="N4259" s="13"/>
    </row>
    <row r="4260" spans="1:14" hidden="1">
      <c r="A4260" s="22">
        <v>330</v>
      </c>
      <c r="B4260" s="272">
        <v>4000</v>
      </c>
      <c r="C4260" s="1856" t="s">
        <v>234</v>
      </c>
      <c r="D4260" s="1857"/>
      <c r="E4260" s="310">
        <f t="shared" si="1036"/>
        <v>0</v>
      </c>
      <c r="F4260" s="1422"/>
      <c r="G4260" s="1423"/>
      <c r="H4260" s="1424"/>
      <c r="I4260" s="1422"/>
      <c r="J4260" s="1423"/>
      <c r="K4260" s="1424"/>
      <c r="L4260" s="310">
        <f t="shared" si="1037"/>
        <v>0</v>
      </c>
      <c r="M4260" s="12" t="str">
        <f t="shared" si="1038"/>
        <v/>
      </c>
      <c r="N4260" s="13"/>
    </row>
    <row r="4261" spans="1:14" hidden="1">
      <c r="A4261" s="22">
        <v>350</v>
      </c>
      <c r="B4261" s="272">
        <v>4100</v>
      </c>
      <c r="C4261" s="1856" t="s">
        <v>235</v>
      </c>
      <c r="D4261" s="1857"/>
      <c r="E4261" s="310">
        <f t="shared" si="1036"/>
        <v>0</v>
      </c>
      <c r="F4261" s="1472">
        <v>0</v>
      </c>
      <c r="G4261" s="1472">
        <v>0</v>
      </c>
      <c r="H4261" s="1473">
        <v>0</v>
      </c>
      <c r="I4261" s="1771">
        <v>0</v>
      </c>
      <c r="J4261" s="1472">
        <v>0</v>
      </c>
      <c r="K4261" s="1472">
        <v>0</v>
      </c>
      <c r="L4261" s="310">
        <f t="shared" si="1037"/>
        <v>0</v>
      </c>
      <c r="M4261" s="12" t="str">
        <f t="shared" si="1038"/>
        <v/>
      </c>
      <c r="N4261" s="13"/>
    </row>
    <row r="4262" spans="1:14" hidden="1">
      <c r="A4262" s="23">
        <v>355</v>
      </c>
      <c r="B4262" s="272">
        <v>4200</v>
      </c>
      <c r="C4262" s="1856" t="s">
        <v>236</v>
      </c>
      <c r="D4262" s="1857"/>
      <c r="E4262" s="310">
        <f t="shared" ref="E4262:L4262" si="1039">SUM(E4263:E4268)</f>
        <v>0</v>
      </c>
      <c r="F4262" s="274">
        <f t="shared" si="1039"/>
        <v>0</v>
      </c>
      <c r="G4262" s="275">
        <f t="shared" si="1039"/>
        <v>0</v>
      </c>
      <c r="H4262" s="276">
        <f>SUM(H4263:H4268)</f>
        <v>0</v>
      </c>
      <c r="I4262" s="274">
        <f t="shared" si="1039"/>
        <v>0</v>
      </c>
      <c r="J4262" s="275">
        <f t="shared" si="1039"/>
        <v>0</v>
      </c>
      <c r="K4262" s="276">
        <f t="shared" si="1039"/>
        <v>0</v>
      </c>
      <c r="L4262" s="310">
        <f t="shared" si="1039"/>
        <v>0</v>
      </c>
      <c r="M4262" s="12" t="str">
        <f t="shared" si="1038"/>
        <v/>
      </c>
      <c r="N4262" s="13"/>
    </row>
    <row r="4263" spans="1:14" hidden="1">
      <c r="A4263" s="23">
        <v>355</v>
      </c>
      <c r="B4263" s="362"/>
      <c r="C4263" s="279">
        <v>4201</v>
      </c>
      <c r="D4263" s="280" t="s">
        <v>237</v>
      </c>
      <c r="E4263" s="281">
        <f t="shared" ref="E4263:E4268" si="1040">F4263+G4263+H4263</f>
        <v>0</v>
      </c>
      <c r="F4263" s="152"/>
      <c r="G4263" s="153"/>
      <c r="H4263" s="1418"/>
      <c r="I4263" s="152"/>
      <c r="J4263" s="153"/>
      <c r="K4263" s="1418"/>
      <c r="L4263" s="281">
        <f t="shared" ref="L4263:L4268" si="1041">I4263+J4263+K4263</f>
        <v>0</v>
      </c>
      <c r="M4263" s="12" t="str">
        <f t="shared" si="1038"/>
        <v/>
      </c>
      <c r="N4263" s="13"/>
    </row>
    <row r="4264" spans="1:14" hidden="1">
      <c r="A4264" s="23">
        <v>375</v>
      </c>
      <c r="B4264" s="362"/>
      <c r="C4264" s="293">
        <v>4202</v>
      </c>
      <c r="D4264" s="363" t="s">
        <v>238</v>
      </c>
      <c r="E4264" s="295">
        <f t="shared" si="1040"/>
        <v>0</v>
      </c>
      <c r="F4264" s="158"/>
      <c r="G4264" s="159"/>
      <c r="H4264" s="1420"/>
      <c r="I4264" s="158"/>
      <c r="J4264" s="159"/>
      <c r="K4264" s="1420"/>
      <c r="L4264" s="295">
        <f t="shared" si="1041"/>
        <v>0</v>
      </c>
      <c r="M4264" s="12" t="str">
        <f t="shared" si="1038"/>
        <v/>
      </c>
      <c r="N4264" s="13"/>
    </row>
    <row r="4265" spans="1:14" hidden="1">
      <c r="A4265" s="23">
        <v>380</v>
      </c>
      <c r="B4265" s="362"/>
      <c r="C4265" s="293">
        <v>4214</v>
      </c>
      <c r="D4265" s="363" t="s">
        <v>239</v>
      </c>
      <c r="E4265" s="295">
        <f t="shared" si="1040"/>
        <v>0</v>
      </c>
      <c r="F4265" s="158"/>
      <c r="G4265" s="159"/>
      <c r="H4265" s="1420"/>
      <c r="I4265" s="158"/>
      <c r="J4265" s="159"/>
      <c r="K4265" s="1420"/>
      <c r="L4265" s="295">
        <f t="shared" si="1041"/>
        <v>0</v>
      </c>
      <c r="M4265" s="12" t="str">
        <f t="shared" si="1038"/>
        <v/>
      </c>
      <c r="N4265" s="13"/>
    </row>
    <row r="4266" spans="1:14" hidden="1">
      <c r="A4266" s="23">
        <v>385</v>
      </c>
      <c r="B4266" s="362"/>
      <c r="C4266" s="293">
        <v>4217</v>
      </c>
      <c r="D4266" s="363" t="s">
        <v>240</v>
      </c>
      <c r="E4266" s="295">
        <f t="shared" si="1040"/>
        <v>0</v>
      </c>
      <c r="F4266" s="158"/>
      <c r="G4266" s="159"/>
      <c r="H4266" s="1420"/>
      <c r="I4266" s="158"/>
      <c r="J4266" s="159"/>
      <c r="K4266" s="1420"/>
      <c r="L4266" s="295">
        <f t="shared" si="1041"/>
        <v>0</v>
      </c>
      <c r="M4266" s="12" t="str">
        <f t="shared" si="1038"/>
        <v/>
      </c>
      <c r="N4266" s="13"/>
    </row>
    <row r="4267" spans="1:14" hidden="1">
      <c r="A4267" s="23">
        <v>390</v>
      </c>
      <c r="B4267" s="362"/>
      <c r="C4267" s="293">
        <v>4218</v>
      </c>
      <c r="D4267" s="294" t="s">
        <v>241</v>
      </c>
      <c r="E4267" s="295">
        <f t="shared" si="1040"/>
        <v>0</v>
      </c>
      <c r="F4267" s="158"/>
      <c r="G4267" s="159"/>
      <c r="H4267" s="1420"/>
      <c r="I4267" s="158"/>
      <c r="J4267" s="159"/>
      <c r="K4267" s="1420"/>
      <c r="L4267" s="295">
        <f t="shared" si="1041"/>
        <v>0</v>
      </c>
      <c r="M4267" s="12" t="str">
        <f t="shared" si="1038"/>
        <v/>
      </c>
      <c r="N4267" s="13"/>
    </row>
    <row r="4268" spans="1:14" hidden="1">
      <c r="A4268" s="23">
        <v>390</v>
      </c>
      <c r="B4268" s="362"/>
      <c r="C4268" s="285">
        <v>4219</v>
      </c>
      <c r="D4268" s="343" t="s">
        <v>242</v>
      </c>
      <c r="E4268" s="287">
        <f t="shared" si="1040"/>
        <v>0</v>
      </c>
      <c r="F4268" s="173"/>
      <c r="G4268" s="174"/>
      <c r="H4268" s="1421"/>
      <c r="I4268" s="173"/>
      <c r="J4268" s="174"/>
      <c r="K4268" s="1421"/>
      <c r="L4268" s="287">
        <f t="shared" si="1041"/>
        <v>0</v>
      </c>
      <c r="M4268" s="12" t="str">
        <f t="shared" si="1038"/>
        <v/>
      </c>
      <c r="N4268" s="13"/>
    </row>
    <row r="4269" spans="1:14" hidden="1">
      <c r="A4269" s="23">
        <v>395</v>
      </c>
      <c r="B4269" s="272">
        <v>4300</v>
      </c>
      <c r="C4269" s="1856" t="s">
        <v>1661</v>
      </c>
      <c r="D4269" s="1857"/>
      <c r="E4269" s="310">
        <f t="shared" ref="E4269:L4269" si="1042">SUM(E4270:E4272)</f>
        <v>0</v>
      </c>
      <c r="F4269" s="274">
        <f t="shared" si="1042"/>
        <v>0</v>
      </c>
      <c r="G4269" s="275">
        <f t="shared" si="1042"/>
        <v>0</v>
      </c>
      <c r="H4269" s="276">
        <f>SUM(H4270:H4272)</f>
        <v>0</v>
      </c>
      <c r="I4269" s="274">
        <f t="shared" si="1042"/>
        <v>0</v>
      </c>
      <c r="J4269" s="275">
        <f t="shared" si="1042"/>
        <v>0</v>
      </c>
      <c r="K4269" s="276">
        <f t="shared" si="1042"/>
        <v>0</v>
      </c>
      <c r="L4269" s="310">
        <f t="shared" si="1042"/>
        <v>0</v>
      </c>
      <c r="M4269" s="12" t="str">
        <f t="shared" si="1038"/>
        <v/>
      </c>
      <c r="N4269" s="13"/>
    </row>
    <row r="4270" spans="1:14" hidden="1">
      <c r="A4270" s="18">
        <v>397</v>
      </c>
      <c r="B4270" s="362"/>
      <c r="C4270" s="279">
        <v>4301</v>
      </c>
      <c r="D4270" s="311" t="s">
        <v>243</v>
      </c>
      <c r="E4270" s="281">
        <f t="shared" ref="E4270:E4275" si="1043">F4270+G4270+H4270</f>
        <v>0</v>
      </c>
      <c r="F4270" s="152"/>
      <c r="G4270" s="153"/>
      <c r="H4270" s="1418"/>
      <c r="I4270" s="152"/>
      <c r="J4270" s="153"/>
      <c r="K4270" s="1418"/>
      <c r="L4270" s="281">
        <f t="shared" ref="L4270:L4275" si="1044">I4270+J4270+K4270</f>
        <v>0</v>
      </c>
      <c r="M4270" s="12" t="str">
        <f t="shared" si="1038"/>
        <v/>
      </c>
      <c r="N4270" s="13"/>
    </row>
    <row r="4271" spans="1:14" hidden="1">
      <c r="A4271" s="14">
        <v>398</v>
      </c>
      <c r="B4271" s="362"/>
      <c r="C4271" s="293">
        <v>4302</v>
      </c>
      <c r="D4271" s="363" t="s">
        <v>244</v>
      </c>
      <c r="E4271" s="295">
        <f t="shared" si="1043"/>
        <v>0</v>
      </c>
      <c r="F4271" s="158"/>
      <c r="G4271" s="159"/>
      <c r="H4271" s="1420"/>
      <c r="I4271" s="158"/>
      <c r="J4271" s="159"/>
      <c r="K4271" s="1420"/>
      <c r="L4271" s="295">
        <f t="shared" si="1044"/>
        <v>0</v>
      </c>
      <c r="M4271" s="12" t="str">
        <f t="shared" si="1038"/>
        <v/>
      </c>
      <c r="N4271" s="13"/>
    </row>
    <row r="4272" spans="1:14" hidden="1">
      <c r="A4272" s="14">
        <v>399</v>
      </c>
      <c r="B4272" s="362"/>
      <c r="C4272" s="285">
        <v>4309</v>
      </c>
      <c r="D4272" s="301" t="s">
        <v>245</v>
      </c>
      <c r="E4272" s="287">
        <f t="shared" si="1043"/>
        <v>0</v>
      </c>
      <c r="F4272" s="173"/>
      <c r="G4272" s="174"/>
      <c r="H4272" s="1421"/>
      <c r="I4272" s="173"/>
      <c r="J4272" s="174"/>
      <c r="K4272" s="1421"/>
      <c r="L4272" s="287">
        <f t="shared" si="1044"/>
        <v>0</v>
      </c>
      <c r="M4272" s="12" t="str">
        <f t="shared" si="1038"/>
        <v/>
      </c>
      <c r="N4272" s="13"/>
    </row>
    <row r="4273" spans="1:14" hidden="1">
      <c r="A4273" s="14">
        <v>400</v>
      </c>
      <c r="B4273" s="272">
        <v>4400</v>
      </c>
      <c r="C4273" s="1856" t="s">
        <v>1658</v>
      </c>
      <c r="D4273" s="1857"/>
      <c r="E4273" s="310">
        <f t="shared" si="1043"/>
        <v>0</v>
      </c>
      <c r="F4273" s="1422"/>
      <c r="G4273" s="1423"/>
      <c r="H4273" s="1424"/>
      <c r="I4273" s="1422"/>
      <c r="J4273" s="1423"/>
      <c r="K4273" s="1424"/>
      <c r="L4273" s="310">
        <f t="shared" si="1044"/>
        <v>0</v>
      </c>
      <c r="M4273" s="12" t="str">
        <f t="shared" si="1038"/>
        <v/>
      </c>
      <c r="N4273" s="13"/>
    </row>
    <row r="4274" spans="1:14" hidden="1">
      <c r="A4274" s="14">
        <v>401</v>
      </c>
      <c r="B4274" s="272">
        <v>4500</v>
      </c>
      <c r="C4274" s="1856" t="s">
        <v>1659</v>
      </c>
      <c r="D4274" s="1857"/>
      <c r="E4274" s="310">
        <f t="shared" si="1043"/>
        <v>0</v>
      </c>
      <c r="F4274" s="1422"/>
      <c r="G4274" s="1423"/>
      <c r="H4274" s="1424"/>
      <c r="I4274" s="1422"/>
      <c r="J4274" s="1423"/>
      <c r="K4274" s="1424"/>
      <c r="L4274" s="310">
        <f t="shared" si="1044"/>
        <v>0</v>
      </c>
      <c r="M4274" s="12" t="str">
        <f t="shared" si="1038"/>
        <v/>
      </c>
      <c r="N4274" s="13"/>
    </row>
    <row r="4275" spans="1:14" hidden="1">
      <c r="A4275" s="40">
        <v>404</v>
      </c>
      <c r="B4275" s="272">
        <v>4600</v>
      </c>
      <c r="C4275" s="1862" t="s">
        <v>246</v>
      </c>
      <c r="D4275" s="1863"/>
      <c r="E4275" s="310">
        <f t="shared" si="1043"/>
        <v>0</v>
      </c>
      <c r="F4275" s="1422"/>
      <c r="G4275" s="1423"/>
      <c r="H4275" s="1424"/>
      <c r="I4275" s="1422"/>
      <c r="J4275" s="1423"/>
      <c r="K4275" s="1424"/>
      <c r="L4275" s="310">
        <f t="shared" si="1044"/>
        <v>0</v>
      </c>
      <c r="M4275" s="12" t="str">
        <f t="shared" si="1038"/>
        <v/>
      </c>
      <c r="N4275" s="13"/>
    </row>
    <row r="4276" spans="1:14" hidden="1">
      <c r="A4276" s="40">
        <v>404</v>
      </c>
      <c r="B4276" s="272">
        <v>4900</v>
      </c>
      <c r="C4276" s="1856" t="s">
        <v>273</v>
      </c>
      <c r="D4276" s="1857"/>
      <c r="E4276" s="310">
        <f t="shared" ref="E4276:L4276" si="1045">+E4277+E4278</f>
        <v>0</v>
      </c>
      <c r="F4276" s="274">
        <f t="shared" si="1045"/>
        <v>0</v>
      </c>
      <c r="G4276" s="275">
        <f t="shared" si="1045"/>
        <v>0</v>
      </c>
      <c r="H4276" s="276">
        <f>+H4277+H4278</f>
        <v>0</v>
      </c>
      <c r="I4276" s="274">
        <f t="shared" si="1045"/>
        <v>0</v>
      </c>
      <c r="J4276" s="275">
        <f t="shared" si="1045"/>
        <v>0</v>
      </c>
      <c r="K4276" s="276">
        <f t="shared" si="1045"/>
        <v>0</v>
      </c>
      <c r="L4276" s="310">
        <f t="shared" si="1045"/>
        <v>0</v>
      </c>
      <c r="M4276" s="12" t="str">
        <f t="shared" si="1038"/>
        <v/>
      </c>
      <c r="N4276" s="13"/>
    </row>
    <row r="4277" spans="1:14" hidden="1">
      <c r="A4277" s="22">
        <v>440</v>
      </c>
      <c r="B4277" s="362"/>
      <c r="C4277" s="279">
        <v>4901</v>
      </c>
      <c r="D4277" s="364" t="s">
        <v>274</v>
      </c>
      <c r="E4277" s="281">
        <f>F4277+G4277+H4277</f>
        <v>0</v>
      </c>
      <c r="F4277" s="152"/>
      <c r="G4277" s="153"/>
      <c r="H4277" s="1418"/>
      <c r="I4277" s="152"/>
      <c r="J4277" s="153"/>
      <c r="K4277" s="1418"/>
      <c r="L4277" s="281">
        <f>I4277+J4277+K4277</f>
        <v>0</v>
      </c>
      <c r="M4277" s="12" t="str">
        <f t="shared" si="1038"/>
        <v/>
      </c>
      <c r="N4277" s="13"/>
    </row>
    <row r="4278" spans="1:14" hidden="1">
      <c r="A4278" s="22">
        <v>450</v>
      </c>
      <c r="B4278" s="362"/>
      <c r="C4278" s="285">
        <v>4902</v>
      </c>
      <c r="D4278" s="301" t="s">
        <v>275</v>
      </c>
      <c r="E4278" s="287">
        <f>F4278+G4278+H4278</f>
        <v>0</v>
      </c>
      <c r="F4278" s="173"/>
      <c r="G4278" s="174"/>
      <c r="H4278" s="1421"/>
      <c r="I4278" s="173"/>
      <c r="J4278" s="174"/>
      <c r="K4278" s="1421"/>
      <c r="L4278" s="287">
        <f>I4278+J4278+K4278</f>
        <v>0</v>
      </c>
      <c r="M4278" s="12" t="str">
        <f t="shared" si="1038"/>
        <v/>
      </c>
      <c r="N4278" s="13"/>
    </row>
    <row r="4279" spans="1:14" hidden="1">
      <c r="A4279" s="22">
        <v>495</v>
      </c>
      <c r="B4279" s="365">
        <v>5100</v>
      </c>
      <c r="C4279" s="1854" t="s">
        <v>247</v>
      </c>
      <c r="D4279" s="1855"/>
      <c r="E4279" s="310">
        <f>F4279+G4279+H4279</f>
        <v>0</v>
      </c>
      <c r="F4279" s="1422"/>
      <c r="G4279" s="1423"/>
      <c r="H4279" s="1424"/>
      <c r="I4279" s="1422"/>
      <c r="J4279" s="1423"/>
      <c r="K4279" s="1424"/>
      <c r="L4279" s="310">
        <f>I4279+J4279+K4279</f>
        <v>0</v>
      </c>
      <c r="M4279" s="12" t="str">
        <f t="shared" si="1038"/>
        <v/>
      </c>
      <c r="N4279" s="13"/>
    </row>
    <row r="4280" spans="1:14" hidden="1">
      <c r="A4280" s="23">
        <v>500</v>
      </c>
      <c r="B4280" s="365">
        <v>5200</v>
      </c>
      <c r="C4280" s="1854" t="s">
        <v>248</v>
      </c>
      <c r="D4280" s="1855"/>
      <c r="E4280" s="310">
        <f t="shared" ref="E4280:L4280" si="1046">SUM(E4281:E4287)</f>
        <v>0</v>
      </c>
      <c r="F4280" s="274">
        <f t="shared" si="1046"/>
        <v>0</v>
      </c>
      <c r="G4280" s="275">
        <f t="shared" si="1046"/>
        <v>0</v>
      </c>
      <c r="H4280" s="276">
        <f>SUM(H4281:H4287)</f>
        <v>0</v>
      </c>
      <c r="I4280" s="274">
        <f t="shared" si="1046"/>
        <v>0</v>
      </c>
      <c r="J4280" s="275">
        <f t="shared" si="1046"/>
        <v>0</v>
      </c>
      <c r="K4280" s="276">
        <f t="shared" si="1046"/>
        <v>0</v>
      </c>
      <c r="L4280" s="310">
        <f t="shared" si="1046"/>
        <v>0</v>
      </c>
      <c r="M4280" s="12" t="str">
        <f t="shared" si="1038"/>
        <v/>
      </c>
      <c r="N4280" s="13"/>
    </row>
    <row r="4281" spans="1:14" hidden="1">
      <c r="A4281" s="23">
        <v>505</v>
      </c>
      <c r="B4281" s="366"/>
      <c r="C4281" s="367">
        <v>5201</v>
      </c>
      <c r="D4281" s="368" t="s">
        <v>249</v>
      </c>
      <c r="E4281" s="281">
        <f t="shared" ref="E4281:E4287" si="1047">F4281+G4281+H4281</f>
        <v>0</v>
      </c>
      <c r="F4281" s="152"/>
      <c r="G4281" s="153"/>
      <c r="H4281" s="1418"/>
      <c r="I4281" s="152"/>
      <c r="J4281" s="153"/>
      <c r="K4281" s="1418"/>
      <c r="L4281" s="281">
        <f t="shared" ref="L4281:L4287" si="1048">I4281+J4281+K4281</f>
        <v>0</v>
      </c>
      <c r="M4281" s="12" t="str">
        <f t="shared" si="1038"/>
        <v/>
      </c>
      <c r="N4281" s="13"/>
    </row>
    <row r="4282" spans="1:14" hidden="1">
      <c r="A4282" s="23">
        <v>510</v>
      </c>
      <c r="B4282" s="366"/>
      <c r="C4282" s="369">
        <v>5202</v>
      </c>
      <c r="D4282" s="370" t="s">
        <v>250</v>
      </c>
      <c r="E4282" s="295">
        <f t="shared" si="1047"/>
        <v>0</v>
      </c>
      <c r="F4282" s="158"/>
      <c r="G4282" s="159"/>
      <c r="H4282" s="1420"/>
      <c r="I4282" s="158"/>
      <c r="J4282" s="159"/>
      <c r="K4282" s="1420"/>
      <c r="L4282" s="295">
        <f t="shared" si="1048"/>
        <v>0</v>
      </c>
      <c r="M4282" s="12" t="str">
        <f t="shared" si="1038"/>
        <v/>
      </c>
      <c r="N4282" s="13"/>
    </row>
    <row r="4283" spans="1:14" hidden="1">
      <c r="A4283" s="23">
        <v>515</v>
      </c>
      <c r="B4283" s="366"/>
      <c r="C4283" s="369">
        <v>5203</v>
      </c>
      <c r="D4283" s="370" t="s">
        <v>618</v>
      </c>
      <c r="E4283" s="295">
        <f t="shared" si="1047"/>
        <v>0</v>
      </c>
      <c r="F4283" s="158"/>
      <c r="G4283" s="159"/>
      <c r="H4283" s="1420"/>
      <c r="I4283" s="158"/>
      <c r="J4283" s="159"/>
      <c r="K4283" s="1420"/>
      <c r="L4283" s="295">
        <f t="shared" si="1048"/>
        <v>0</v>
      </c>
      <c r="M4283" s="12" t="str">
        <f t="shared" si="1038"/>
        <v/>
      </c>
      <c r="N4283" s="13"/>
    </row>
    <row r="4284" spans="1:14" hidden="1">
      <c r="A4284" s="23">
        <v>520</v>
      </c>
      <c r="B4284" s="366"/>
      <c r="C4284" s="369">
        <v>5204</v>
      </c>
      <c r="D4284" s="370" t="s">
        <v>619</v>
      </c>
      <c r="E4284" s="295">
        <f t="shared" si="1047"/>
        <v>0</v>
      </c>
      <c r="F4284" s="158"/>
      <c r="G4284" s="159"/>
      <c r="H4284" s="1420"/>
      <c r="I4284" s="158"/>
      <c r="J4284" s="159"/>
      <c r="K4284" s="1420"/>
      <c r="L4284" s="295">
        <f t="shared" si="1048"/>
        <v>0</v>
      </c>
      <c r="M4284" s="12" t="str">
        <f t="shared" si="1038"/>
        <v/>
      </c>
      <c r="N4284" s="13"/>
    </row>
    <row r="4285" spans="1:14" hidden="1">
      <c r="A4285" s="23">
        <v>525</v>
      </c>
      <c r="B4285" s="366"/>
      <c r="C4285" s="369">
        <v>5205</v>
      </c>
      <c r="D4285" s="370" t="s">
        <v>620</v>
      </c>
      <c r="E4285" s="295">
        <f t="shared" si="1047"/>
        <v>0</v>
      </c>
      <c r="F4285" s="158"/>
      <c r="G4285" s="159"/>
      <c r="H4285" s="1420"/>
      <c r="I4285" s="158"/>
      <c r="J4285" s="159"/>
      <c r="K4285" s="1420"/>
      <c r="L4285" s="295">
        <f t="shared" si="1048"/>
        <v>0</v>
      </c>
      <c r="M4285" s="12" t="str">
        <f t="shared" si="1038"/>
        <v/>
      </c>
      <c r="N4285" s="13"/>
    </row>
    <row r="4286" spans="1:14" hidden="1">
      <c r="A4286" s="22">
        <v>635</v>
      </c>
      <c r="B4286" s="366"/>
      <c r="C4286" s="369">
        <v>5206</v>
      </c>
      <c r="D4286" s="370" t="s">
        <v>621</v>
      </c>
      <c r="E4286" s="295">
        <f t="shared" si="1047"/>
        <v>0</v>
      </c>
      <c r="F4286" s="158"/>
      <c r="G4286" s="159"/>
      <c r="H4286" s="1420"/>
      <c r="I4286" s="158"/>
      <c r="J4286" s="159"/>
      <c r="K4286" s="1420"/>
      <c r="L4286" s="295">
        <f t="shared" si="1048"/>
        <v>0</v>
      </c>
      <c r="M4286" s="12" t="str">
        <f t="shared" si="1038"/>
        <v/>
      </c>
      <c r="N4286" s="13"/>
    </row>
    <row r="4287" spans="1:14" hidden="1">
      <c r="A4287" s="23">
        <v>640</v>
      </c>
      <c r="B4287" s="366"/>
      <c r="C4287" s="371">
        <v>5219</v>
      </c>
      <c r="D4287" s="372" t="s">
        <v>622</v>
      </c>
      <c r="E4287" s="287">
        <f t="shared" si="1047"/>
        <v>0</v>
      </c>
      <c r="F4287" s="173"/>
      <c r="G4287" s="174"/>
      <c r="H4287" s="1421"/>
      <c r="I4287" s="173"/>
      <c r="J4287" s="174"/>
      <c r="K4287" s="1421"/>
      <c r="L4287" s="287">
        <f t="shared" si="1048"/>
        <v>0</v>
      </c>
      <c r="M4287" s="12" t="str">
        <f t="shared" si="1038"/>
        <v/>
      </c>
      <c r="N4287" s="13"/>
    </row>
    <row r="4288" spans="1:14" hidden="1">
      <c r="A4288" s="23">
        <v>645</v>
      </c>
      <c r="B4288" s="365">
        <v>5300</v>
      </c>
      <c r="C4288" s="1854" t="s">
        <v>623</v>
      </c>
      <c r="D4288" s="1855"/>
      <c r="E4288" s="310">
        <f t="shared" ref="E4288:L4288" si="1049">SUM(E4289:E4290)</f>
        <v>0</v>
      </c>
      <c r="F4288" s="274">
        <f t="shared" si="1049"/>
        <v>0</v>
      </c>
      <c r="G4288" s="275">
        <f t="shared" si="1049"/>
        <v>0</v>
      </c>
      <c r="H4288" s="276">
        <f>SUM(H4289:H4290)</f>
        <v>0</v>
      </c>
      <c r="I4288" s="274">
        <f t="shared" si="1049"/>
        <v>0</v>
      </c>
      <c r="J4288" s="275">
        <f t="shared" si="1049"/>
        <v>0</v>
      </c>
      <c r="K4288" s="276">
        <f t="shared" si="1049"/>
        <v>0</v>
      </c>
      <c r="L4288" s="310">
        <f t="shared" si="1049"/>
        <v>0</v>
      </c>
      <c r="M4288" s="12" t="str">
        <f t="shared" si="1038"/>
        <v/>
      </c>
      <c r="N4288" s="13"/>
    </row>
    <row r="4289" spans="1:14" hidden="1">
      <c r="A4289" s="23">
        <v>650</v>
      </c>
      <c r="B4289" s="366"/>
      <c r="C4289" s="367">
        <v>5301</v>
      </c>
      <c r="D4289" s="368" t="s">
        <v>307</v>
      </c>
      <c r="E4289" s="281">
        <f>F4289+G4289+H4289</f>
        <v>0</v>
      </c>
      <c r="F4289" s="152"/>
      <c r="G4289" s="153"/>
      <c r="H4289" s="1418"/>
      <c r="I4289" s="152"/>
      <c r="J4289" s="153"/>
      <c r="K4289" s="1418"/>
      <c r="L4289" s="281">
        <f>I4289+J4289+K4289</f>
        <v>0</v>
      </c>
      <c r="M4289" s="12" t="str">
        <f t="shared" si="1038"/>
        <v/>
      </c>
      <c r="N4289" s="13"/>
    </row>
    <row r="4290" spans="1:14" hidden="1">
      <c r="A4290" s="22">
        <v>655</v>
      </c>
      <c r="B4290" s="366"/>
      <c r="C4290" s="371">
        <v>5309</v>
      </c>
      <c r="D4290" s="372" t="s">
        <v>624</v>
      </c>
      <c r="E4290" s="287">
        <f>F4290+G4290+H4290</f>
        <v>0</v>
      </c>
      <c r="F4290" s="173"/>
      <c r="G4290" s="174"/>
      <c r="H4290" s="1421"/>
      <c r="I4290" s="173"/>
      <c r="J4290" s="174"/>
      <c r="K4290" s="1421"/>
      <c r="L4290" s="287">
        <f>I4290+J4290+K4290</f>
        <v>0</v>
      </c>
      <c r="M4290" s="12" t="str">
        <f t="shared" si="1038"/>
        <v/>
      </c>
      <c r="N4290" s="13"/>
    </row>
    <row r="4291" spans="1:14" hidden="1">
      <c r="A4291" s="22">
        <v>665</v>
      </c>
      <c r="B4291" s="365">
        <v>5400</v>
      </c>
      <c r="C4291" s="1854" t="s">
        <v>685</v>
      </c>
      <c r="D4291" s="1855"/>
      <c r="E4291" s="310">
        <f>F4291+G4291+H4291</f>
        <v>0</v>
      </c>
      <c r="F4291" s="1422"/>
      <c r="G4291" s="1423"/>
      <c r="H4291" s="1424"/>
      <c r="I4291" s="1422"/>
      <c r="J4291" s="1423"/>
      <c r="K4291" s="1424"/>
      <c r="L4291" s="310">
        <f>I4291+J4291+K4291</f>
        <v>0</v>
      </c>
      <c r="M4291" s="12" t="str">
        <f t="shared" si="1038"/>
        <v/>
      </c>
      <c r="N4291" s="13"/>
    </row>
    <row r="4292" spans="1:14" hidden="1">
      <c r="A4292" s="22">
        <v>675</v>
      </c>
      <c r="B4292" s="272">
        <v>5500</v>
      </c>
      <c r="C4292" s="1856" t="s">
        <v>686</v>
      </c>
      <c r="D4292" s="1857"/>
      <c r="E4292" s="310">
        <f t="shared" ref="E4292:L4292" si="1050">SUM(E4293:E4296)</f>
        <v>0</v>
      </c>
      <c r="F4292" s="274">
        <f t="shared" si="1050"/>
        <v>0</v>
      </c>
      <c r="G4292" s="275">
        <f t="shared" si="1050"/>
        <v>0</v>
      </c>
      <c r="H4292" s="276">
        <f>SUM(H4293:H4296)</f>
        <v>0</v>
      </c>
      <c r="I4292" s="274">
        <f t="shared" si="1050"/>
        <v>0</v>
      </c>
      <c r="J4292" s="275">
        <f t="shared" si="1050"/>
        <v>0</v>
      </c>
      <c r="K4292" s="276">
        <f t="shared" si="1050"/>
        <v>0</v>
      </c>
      <c r="L4292" s="310">
        <f t="shared" si="1050"/>
        <v>0</v>
      </c>
      <c r="M4292" s="12" t="str">
        <f t="shared" si="1038"/>
        <v/>
      </c>
      <c r="N4292" s="13"/>
    </row>
    <row r="4293" spans="1:14" hidden="1">
      <c r="A4293" s="22">
        <v>685</v>
      </c>
      <c r="B4293" s="362"/>
      <c r="C4293" s="279">
        <v>5501</v>
      </c>
      <c r="D4293" s="311" t="s">
        <v>687</v>
      </c>
      <c r="E4293" s="281">
        <f>F4293+G4293+H4293</f>
        <v>0</v>
      </c>
      <c r="F4293" s="152"/>
      <c r="G4293" s="153"/>
      <c r="H4293" s="1418"/>
      <c r="I4293" s="152"/>
      <c r="J4293" s="153"/>
      <c r="K4293" s="1418"/>
      <c r="L4293" s="281">
        <f>I4293+J4293+K4293</f>
        <v>0</v>
      </c>
      <c r="M4293" s="12" t="str">
        <f t="shared" si="1038"/>
        <v/>
      </c>
      <c r="N4293" s="13"/>
    </row>
    <row r="4294" spans="1:14" hidden="1">
      <c r="A4294" s="23">
        <v>690</v>
      </c>
      <c r="B4294" s="362"/>
      <c r="C4294" s="293">
        <v>5502</v>
      </c>
      <c r="D4294" s="294" t="s">
        <v>688</v>
      </c>
      <c r="E4294" s="295">
        <f>F4294+G4294+H4294</f>
        <v>0</v>
      </c>
      <c r="F4294" s="158"/>
      <c r="G4294" s="159"/>
      <c r="H4294" s="1420"/>
      <c r="I4294" s="158"/>
      <c r="J4294" s="159"/>
      <c r="K4294" s="1420"/>
      <c r="L4294" s="295">
        <f>I4294+J4294+K4294</f>
        <v>0</v>
      </c>
      <c r="M4294" s="12" t="str">
        <f t="shared" si="1038"/>
        <v/>
      </c>
      <c r="N4294" s="13"/>
    </row>
    <row r="4295" spans="1:14" hidden="1">
      <c r="A4295" s="23">
        <v>695</v>
      </c>
      <c r="B4295" s="362"/>
      <c r="C4295" s="293">
        <v>5503</v>
      </c>
      <c r="D4295" s="363" t="s">
        <v>689</v>
      </c>
      <c r="E4295" s="295">
        <f>F4295+G4295+H4295</f>
        <v>0</v>
      </c>
      <c r="F4295" s="158"/>
      <c r="G4295" s="159"/>
      <c r="H4295" s="1420"/>
      <c r="I4295" s="158"/>
      <c r="J4295" s="159"/>
      <c r="K4295" s="1420"/>
      <c r="L4295" s="295">
        <f>I4295+J4295+K4295</f>
        <v>0</v>
      </c>
      <c r="M4295" s="12" t="str">
        <f t="shared" si="1038"/>
        <v/>
      </c>
      <c r="N4295" s="13"/>
    </row>
    <row r="4296" spans="1:14" hidden="1">
      <c r="A4296" s="22">
        <v>700</v>
      </c>
      <c r="B4296" s="362"/>
      <c r="C4296" s="285">
        <v>5504</v>
      </c>
      <c r="D4296" s="339" t="s">
        <v>690</v>
      </c>
      <c r="E4296" s="287">
        <f>F4296+G4296+H4296</f>
        <v>0</v>
      </c>
      <c r="F4296" s="173"/>
      <c r="G4296" s="174"/>
      <c r="H4296" s="1421"/>
      <c r="I4296" s="173"/>
      <c r="J4296" s="174"/>
      <c r="K4296" s="1421"/>
      <c r="L4296" s="287">
        <f>I4296+J4296+K4296</f>
        <v>0</v>
      </c>
      <c r="M4296" s="12" t="str">
        <f t="shared" si="1038"/>
        <v/>
      </c>
      <c r="N4296" s="13"/>
    </row>
    <row r="4297" spans="1:14" hidden="1">
      <c r="A4297" s="22">
        <v>710</v>
      </c>
      <c r="B4297" s="365">
        <v>5700</v>
      </c>
      <c r="C4297" s="1858" t="s">
        <v>914</v>
      </c>
      <c r="D4297" s="1859"/>
      <c r="E4297" s="310">
        <f>SUM(E4298:E4300)</f>
        <v>0</v>
      </c>
      <c r="F4297" s="1471">
        <v>0</v>
      </c>
      <c r="G4297" s="1471">
        <v>0</v>
      </c>
      <c r="H4297" s="1471">
        <v>0</v>
      </c>
      <c r="I4297" s="1471">
        <v>0</v>
      </c>
      <c r="J4297" s="1471">
        <v>0</v>
      </c>
      <c r="K4297" s="1471">
        <v>0</v>
      </c>
      <c r="L4297" s="310">
        <f>SUM(L4298:L4300)</f>
        <v>0</v>
      </c>
      <c r="M4297" s="12" t="str">
        <f t="shared" si="1038"/>
        <v/>
      </c>
      <c r="N4297" s="13"/>
    </row>
    <row r="4298" spans="1:14" hidden="1">
      <c r="A4298" s="23">
        <v>715</v>
      </c>
      <c r="B4298" s="366"/>
      <c r="C4298" s="367">
        <v>5701</v>
      </c>
      <c r="D4298" s="368" t="s">
        <v>691</v>
      </c>
      <c r="E4298" s="281">
        <f>F4298+G4298+H4298</f>
        <v>0</v>
      </c>
      <c r="F4298" s="1472">
        <v>0</v>
      </c>
      <c r="G4298" s="1472">
        <v>0</v>
      </c>
      <c r="H4298" s="1473">
        <v>0</v>
      </c>
      <c r="I4298" s="1771">
        <v>0</v>
      </c>
      <c r="J4298" s="1472">
        <v>0</v>
      </c>
      <c r="K4298" s="1472">
        <v>0</v>
      </c>
      <c r="L4298" s="281">
        <f>I4298+J4298+K4298</f>
        <v>0</v>
      </c>
      <c r="M4298" s="12" t="str">
        <f t="shared" si="1038"/>
        <v/>
      </c>
      <c r="N4298" s="13"/>
    </row>
    <row r="4299" spans="1:14" hidden="1">
      <c r="A4299" s="23">
        <v>720</v>
      </c>
      <c r="B4299" s="366"/>
      <c r="C4299" s="373">
        <v>5702</v>
      </c>
      <c r="D4299" s="374" t="s">
        <v>692</v>
      </c>
      <c r="E4299" s="314">
        <f>F4299+G4299+H4299</f>
        <v>0</v>
      </c>
      <c r="F4299" s="1472">
        <v>0</v>
      </c>
      <c r="G4299" s="1472">
        <v>0</v>
      </c>
      <c r="H4299" s="1473">
        <v>0</v>
      </c>
      <c r="I4299" s="1771">
        <v>0</v>
      </c>
      <c r="J4299" s="1472">
        <v>0</v>
      </c>
      <c r="K4299" s="1472">
        <v>0</v>
      </c>
      <c r="L4299" s="314">
        <f>I4299+J4299+K4299</f>
        <v>0</v>
      </c>
      <c r="M4299" s="12" t="str">
        <f t="shared" si="1038"/>
        <v/>
      </c>
      <c r="N4299" s="13"/>
    </row>
    <row r="4300" spans="1:14" hidden="1">
      <c r="A4300" s="23">
        <v>725</v>
      </c>
      <c r="B4300" s="292"/>
      <c r="C4300" s="375">
        <v>4071</v>
      </c>
      <c r="D4300" s="376" t="s">
        <v>693</v>
      </c>
      <c r="E4300" s="377">
        <f>F4300+G4300+H4300</f>
        <v>0</v>
      </c>
      <c r="F4300" s="1472">
        <v>0</v>
      </c>
      <c r="G4300" s="1472">
        <v>0</v>
      </c>
      <c r="H4300" s="1473">
        <v>0</v>
      </c>
      <c r="I4300" s="1771">
        <v>0</v>
      </c>
      <c r="J4300" s="1472">
        <v>0</v>
      </c>
      <c r="K4300" s="1472">
        <v>0</v>
      </c>
      <c r="L4300" s="377">
        <f>I4300+J4300+K4300</f>
        <v>0</v>
      </c>
      <c r="M4300" s="12" t="str">
        <f t="shared" si="1038"/>
        <v/>
      </c>
      <c r="N4300" s="13"/>
    </row>
    <row r="4301" spans="1:14" hidden="1">
      <c r="A4301" s="23">
        <v>730</v>
      </c>
      <c r="B4301" s="582"/>
      <c r="C4301" s="1860" t="s">
        <v>694</v>
      </c>
      <c r="D4301" s="1861"/>
      <c r="E4301" s="1438"/>
      <c r="F4301" s="1438"/>
      <c r="G4301" s="1438"/>
      <c r="H4301" s="1438"/>
      <c r="I4301" s="1438"/>
      <c r="J4301" s="1438"/>
      <c r="K4301" s="1438"/>
      <c r="L4301" s="1439"/>
      <c r="M4301" s="12" t="str">
        <f t="shared" si="1038"/>
        <v/>
      </c>
      <c r="N4301" s="13"/>
    </row>
    <row r="4302" spans="1:14" hidden="1">
      <c r="A4302" s="23">
        <v>735</v>
      </c>
      <c r="B4302" s="381">
        <v>98</v>
      </c>
      <c r="C4302" s="1860" t="s">
        <v>694</v>
      </c>
      <c r="D4302" s="1861"/>
      <c r="E4302" s="382">
        <f>F4302+G4302+H4302</f>
        <v>0</v>
      </c>
      <c r="F4302" s="1429"/>
      <c r="G4302" s="1430"/>
      <c r="H4302" s="1431"/>
      <c r="I4302" s="1461">
        <v>0</v>
      </c>
      <c r="J4302" s="1462">
        <v>0</v>
      </c>
      <c r="K4302" s="1463">
        <v>0</v>
      </c>
      <c r="L4302" s="382">
        <f>I4302+J4302+K4302</f>
        <v>0</v>
      </c>
      <c r="M4302" s="12" t="str">
        <f t="shared" si="1038"/>
        <v/>
      </c>
      <c r="N4302" s="13"/>
    </row>
    <row r="4303" spans="1:14" hidden="1">
      <c r="A4303" s="23">
        <v>740</v>
      </c>
      <c r="B4303" s="1433"/>
      <c r="C4303" s="1434"/>
      <c r="D4303" s="1435"/>
      <c r="E4303" s="269"/>
      <c r="F4303" s="269"/>
      <c r="G4303" s="269"/>
      <c r="H4303" s="269"/>
      <c r="I4303" s="269"/>
      <c r="J4303" s="269"/>
      <c r="K4303" s="269"/>
      <c r="L4303" s="270"/>
      <c r="M4303" s="12" t="str">
        <f t="shared" si="1038"/>
        <v/>
      </c>
      <c r="N4303" s="13"/>
    </row>
    <row r="4304" spans="1:14" hidden="1">
      <c r="A4304" s="23">
        <v>745</v>
      </c>
      <c r="B4304" s="1436"/>
      <c r="C4304" s="111"/>
      <c r="D4304" s="1437"/>
      <c r="E4304" s="218"/>
      <c r="F4304" s="218"/>
      <c r="G4304" s="218"/>
      <c r="H4304" s="218"/>
      <c r="I4304" s="218"/>
      <c r="J4304" s="218"/>
      <c r="K4304" s="218"/>
      <c r="L4304" s="389"/>
      <c r="M4304" s="12" t="str">
        <f t="shared" si="1038"/>
        <v/>
      </c>
      <c r="N4304" s="13"/>
    </row>
    <row r="4305" spans="1:14" hidden="1">
      <c r="A4305" s="22">
        <v>750</v>
      </c>
      <c r="B4305" s="1436"/>
      <c r="C4305" s="111"/>
      <c r="D4305" s="1437"/>
      <c r="E4305" s="218"/>
      <c r="F4305" s="218"/>
      <c r="G4305" s="218"/>
      <c r="H4305" s="218"/>
      <c r="I4305" s="218"/>
      <c r="J4305" s="218"/>
      <c r="K4305" s="218"/>
      <c r="L4305" s="389"/>
      <c r="M4305" s="12" t="str">
        <f t="shared" si="1038"/>
        <v/>
      </c>
      <c r="N4305" s="13"/>
    </row>
    <row r="4306" spans="1:14" ht="16.5" hidden="1" thickBot="1">
      <c r="A4306" s="23">
        <v>755</v>
      </c>
      <c r="B4306" s="1464"/>
      <c r="C4306" s="393" t="s">
        <v>741</v>
      </c>
      <c r="D4306" s="1432">
        <f>+B4306</f>
        <v>0</v>
      </c>
      <c r="E4306" s="395">
        <f t="shared" ref="E4306:L4306" si="1051">SUM(E4191,E4194,E4200,E4208,E4209,E4227,E4231,E4237,E4240,E4241,E4242,E4243,E4244,E4253,E4259,E4260,E4261,E4262,E4269,E4273,E4274,E4275,E4276,E4279,E4280,E4288,E4291,E4292,E4297)+E4302</f>
        <v>0</v>
      </c>
      <c r="F4306" s="396">
        <f t="shared" si="1051"/>
        <v>0</v>
      </c>
      <c r="G4306" s="397">
        <f t="shared" si="1051"/>
        <v>0</v>
      </c>
      <c r="H4306" s="398">
        <f t="shared" si="1051"/>
        <v>0</v>
      </c>
      <c r="I4306" s="396">
        <f t="shared" si="1051"/>
        <v>0</v>
      </c>
      <c r="J4306" s="397">
        <f t="shared" si="1051"/>
        <v>0</v>
      </c>
      <c r="K4306" s="398">
        <f t="shared" si="1051"/>
        <v>0</v>
      </c>
      <c r="L4306" s="395">
        <f t="shared" si="1051"/>
        <v>0</v>
      </c>
      <c r="M4306" s="12" t="str">
        <f>(IF($E4306&lt;&gt;0,$M$2,IF($L4306&lt;&gt;0,$M$2,"")))</f>
        <v/>
      </c>
      <c r="N4306" s="73" t="str">
        <f>LEFT(C4188,1)</f>
        <v>6</v>
      </c>
    </row>
    <row r="4307" spans="1:14" hidden="1">
      <c r="A4307" s="23">
        <v>760</v>
      </c>
      <c r="B4307" s="79" t="s">
        <v>120</v>
      </c>
      <c r="C4307" s="1"/>
      <c r="L4307" s="6"/>
      <c r="M4307" s="7" t="str">
        <f>(IF($E4306&lt;&gt;0,$M$2,IF($L4306&lt;&gt;0,$M$2,"")))</f>
        <v/>
      </c>
    </row>
    <row r="4308" spans="1:14" hidden="1">
      <c r="A4308" s="22">
        <v>765</v>
      </c>
      <c r="B4308" s="1367"/>
      <c r="C4308" s="1367"/>
      <c r="D4308" s="1368"/>
      <c r="E4308" s="1367"/>
      <c r="F4308" s="1367"/>
      <c r="G4308" s="1367"/>
      <c r="H4308" s="1367"/>
      <c r="I4308" s="1367"/>
      <c r="J4308" s="1367"/>
      <c r="K4308" s="1367"/>
      <c r="L4308" s="1369"/>
      <c r="M4308" s="7" t="str">
        <f>(IF($E4306&lt;&gt;0,$M$2,IF($L4306&lt;&gt;0,$M$2,"")))</f>
        <v/>
      </c>
    </row>
    <row r="4309" spans="1:14" ht="18.75" hidden="1">
      <c r="A4309" s="22">
        <v>775</v>
      </c>
      <c r="B4309" s="65"/>
      <c r="C4309" s="65"/>
      <c r="D4309" s="65"/>
      <c r="E4309" s="65"/>
      <c r="F4309" s="65"/>
      <c r="G4309" s="65"/>
      <c r="H4309" s="65"/>
      <c r="I4309" s="65"/>
      <c r="J4309" s="65"/>
      <c r="K4309" s="65"/>
      <c r="L4309" s="77"/>
      <c r="M4309" s="74" t="str">
        <f>(IF(E4304&lt;&gt;0,$G$2,IF(L4304&lt;&gt;0,$G$2,"")))</f>
        <v/>
      </c>
      <c r="N4309" s="65"/>
    </row>
    <row r="4310" spans="1:14" hidden="1">
      <c r="A4310" s="23">
        <v>780</v>
      </c>
      <c r="B4310" s="6"/>
      <c r="C4310" s="6"/>
      <c r="D4310" s="521"/>
      <c r="E4310" s="38"/>
      <c r="F4310" s="38"/>
      <c r="G4310" s="38"/>
      <c r="H4310" s="38"/>
      <c r="I4310" s="38"/>
      <c r="J4310" s="38"/>
      <c r="K4310" s="38"/>
      <c r="L4310" s="38"/>
      <c r="M4310" s="7" t="str">
        <f>(IF($E4443&lt;&gt;0,$M$2,IF($L4443&lt;&gt;0,$M$2,"")))</f>
        <v/>
      </c>
    </row>
    <row r="4311" spans="1:14" hidden="1">
      <c r="A4311" s="23">
        <v>785</v>
      </c>
      <c r="B4311" s="6"/>
      <c r="C4311" s="1365"/>
      <c r="D4311" s="1366"/>
      <c r="E4311" s="38"/>
      <c r="F4311" s="38"/>
      <c r="G4311" s="38"/>
      <c r="H4311" s="38"/>
      <c r="I4311" s="38"/>
      <c r="J4311" s="38"/>
      <c r="K4311" s="38"/>
      <c r="L4311" s="38"/>
      <c r="M4311" s="7" t="str">
        <f>(IF($E4443&lt;&gt;0,$M$2,IF($L4443&lt;&gt;0,$M$2,"")))</f>
        <v/>
      </c>
    </row>
    <row r="4312" spans="1:14" hidden="1">
      <c r="A4312" s="23">
        <v>790</v>
      </c>
      <c r="B4312" s="1870" t="str">
        <f>$B$7</f>
        <v>ОТЧЕТНИ ДАННИ ПО ЕБК ЗА ИЗПЪЛНЕНИЕТО НА БЮДЖЕТА</v>
      </c>
      <c r="C4312" s="1871"/>
      <c r="D4312" s="1871"/>
      <c r="E4312" s="242"/>
      <c r="F4312" s="242"/>
      <c r="G4312" s="237"/>
      <c r="H4312" s="237"/>
      <c r="I4312" s="237"/>
      <c r="J4312" s="237"/>
      <c r="K4312" s="237"/>
      <c r="L4312" s="237"/>
      <c r="M4312" s="7" t="str">
        <f>(IF($E4443&lt;&gt;0,$M$2,IF($L4443&lt;&gt;0,$M$2,"")))</f>
        <v/>
      </c>
    </row>
    <row r="4313" spans="1:14" hidden="1">
      <c r="A4313" s="23">
        <v>795</v>
      </c>
      <c r="B4313" s="228"/>
      <c r="C4313" s="391"/>
      <c r="D4313" s="400"/>
      <c r="E4313" s="406" t="s">
        <v>464</v>
      </c>
      <c r="F4313" s="406" t="s">
        <v>835</v>
      </c>
      <c r="G4313" s="237"/>
      <c r="H4313" s="1362" t="s">
        <v>1251</v>
      </c>
      <c r="I4313" s="1363"/>
      <c r="J4313" s="1364"/>
      <c r="K4313" s="237"/>
      <c r="L4313" s="237"/>
      <c r="M4313" s="7" t="str">
        <f>(IF($E4443&lt;&gt;0,$M$2,IF($L4443&lt;&gt;0,$M$2,"")))</f>
        <v/>
      </c>
    </row>
    <row r="4314" spans="1:14" ht="18.75" hidden="1">
      <c r="A4314" s="22">
        <v>805</v>
      </c>
      <c r="B4314" s="1872" t="str">
        <f>$B$9</f>
        <v>ДГ ЩАСТЛИВО ДЕТСТВО</v>
      </c>
      <c r="C4314" s="1873"/>
      <c r="D4314" s="1874"/>
      <c r="E4314" s="115">
        <f>$E$9</f>
        <v>43831</v>
      </c>
      <c r="F4314" s="226" t="str">
        <f>$F$9</f>
        <v>30.06.2020</v>
      </c>
      <c r="G4314" s="237"/>
      <c r="H4314" s="237"/>
      <c r="I4314" s="237"/>
      <c r="J4314" s="237"/>
      <c r="K4314" s="237"/>
      <c r="L4314" s="237"/>
      <c r="M4314" s="7" t="str">
        <f>(IF($E4443&lt;&gt;0,$M$2,IF($L4443&lt;&gt;0,$M$2,"")))</f>
        <v/>
      </c>
    </row>
    <row r="4315" spans="1:14" hidden="1">
      <c r="A4315" s="23">
        <v>810</v>
      </c>
      <c r="B4315" s="227" t="str">
        <f>$B$10</f>
        <v>(наименование на разпоредителя с бюджет)</v>
      </c>
      <c r="C4315" s="228"/>
      <c r="D4315" s="229"/>
      <c r="E4315" s="237"/>
      <c r="F4315" s="237"/>
      <c r="G4315" s="237"/>
      <c r="H4315" s="237"/>
      <c r="I4315" s="237"/>
      <c r="J4315" s="237"/>
      <c r="K4315" s="237"/>
      <c r="L4315" s="237"/>
      <c r="M4315" s="7" t="str">
        <f>(IF($E4443&lt;&gt;0,$M$2,IF($L4443&lt;&gt;0,$M$2,"")))</f>
        <v/>
      </c>
    </row>
    <row r="4316" spans="1:14" hidden="1">
      <c r="A4316" s="23">
        <v>815</v>
      </c>
      <c r="B4316" s="227"/>
      <c r="C4316" s="228"/>
      <c r="D4316" s="229"/>
      <c r="E4316" s="237"/>
      <c r="F4316" s="237"/>
      <c r="G4316" s="237"/>
      <c r="H4316" s="237"/>
      <c r="I4316" s="237"/>
      <c r="J4316" s="237"/>
      <c r="K4316" s="237"/>
      <c r="L4316" s="237"/>
      <c r="M4316" s="7" t="str">
        <f>(IF($E4443&lt;&gt;0,$M$2,IF($L4443&lt;&gt;0,$M$2,"")))</f>
        <v/>
      </c>
    </row>
    <row r="4317" spans="1:14" ht="19.5" hidden="1">
      <c r="A4317" s="28">
        <v>525</v>
      </c>
      <c r="B4317" s="1875" t="str">
        <f>$B$12</f>
        <v>Раковски</v>
      </c>
      <c r="C4317" s="1876"/>
      <c r="D4317" s="1877"/>
      <c r="E4317" s="410" t="s">
        <v>890</v>
      </c>
      <c r="F4317" s="1360" t="str">
        <f>$F$12</f>
        <v>6611</v>
      </c>
      <c r="G4317" s="237"/>
      <c r="H4317" s="237"/>
      <c r="I4317" s="237"/>
      <c r="J4317" s="237"/>
      <c r="K4317" s="237"/>
      <c r="L4317" s="237"/>
      <c r="M4317" s="7" t="str">
        <f>(IF($E4443&lt;&gt;0,$M$2,IF($L4443&lt;&gt;0,$M$2,"")))</f>
        <v/>
      </c>
    </row>
    <row r="4318" spans="1:14" hidden="1">
      <c r="A4318" s="22">
        <v>820</v>
      </c>
      <c r="B4318" s="233" t="str">
        <f>$B$13</f>
        <v>(наименование на първостепенния разпоредител с бюджет)</v>
      </c>
      <c r="C4318" s="228"/>
      <c r="D4318" s="229"/>
      <c r="E4318" s="1361"/>
      <c r="F4318" s="242"/>
      <c r="G4318" s="237"/>
      <c r="H4318" s="237"/>
      <c r="I4318" s="237"/>
      <c r="J4318" s="237"/>
      <c r="K4318" s="237"/>
      <c r="L4318" s="237"/>
      <c r="M4318" s="7" t="str">
        <f>(IF($E4443&lt;&gt;0,$M$2,IF($L4443&lt;&gt;0,$M$2,"")))</f>
        <v/>
      </c>
    </row>
    <row r="4319" spans="1:14" ht="19.5" hidden="1">
      <c r="A4319" s="23">
        <v>821</v>
      </c>
      <c r="B4319" s="236"/>
      <c r="C4319" s="237"/>
      <c r="D4319" s="124" t="s">
        <v>891</v>
      </c>
      <c r="E4319" s="238">
        <f>$E$15</f>
        <v>0</v>
      </c>
      <c r="F4319" s="414" t="str">
        <f>$F$15</f>
        <v>БЮДЖЕТ</v>
      </c>
      <c r="G4319" s="218"/>
      <c r="H4319" s="218"/>
      <c r="I4319" s="218"/>
      <c r="J4319" s="218"/>
      <c r="K4319" s="218"/>
      <c r="L4319" s="218"/>
      <c r="M4319" s="7" t="str">
        <f>(IF($E4443&lt;&gt;0,$M$2,IF($L4443&lt;&gt;0,$M$2,"")))</f>
        <v/>
      </c>
    </row>
    <row r="4320" spans="1:14" hidden="1">
      <c r="A4320" s="23">
        <v>822</v>
      </c>
      <c r="B4320" s="228"/>
      <c r="C4320" s="391"/>
      <c r="D4320" s="400"/>
      <c r="E4320" s="237"/>
      <c r="F4320" s="409"/>
      <c r="G4320" s="409"/>
      <c r="H4320" s="409"/>
      <c r="I4320" s="409"/>
      <c r="J4320" s="409"/>
      <c r="K4320" s="409"/>
      <c r="L4320" s="1377" t="s">
        <v>465</v>
      </c>
      <c r="M4320" s="7" t="str">
        <f>(IF($E4443&lt;&gt;0,$M$2,IF($L4443&lt;&gt;0,$M$2,"")))</f>
        <v/>
      </c>
    </row>
    <row r="4321" spans="1:14" ht="24.95" hidden="1" customHeight="1">
      <c r="A4321" s="23">
        <v>823</v>
      </c>
      <c r="B4321" s="247"/>
      <c r="C4321" s="248"/>
      <c r="D4321" s="249" t="s">
        <v>712</v>
      </c>
      <c r="E4321" s="1878" t="s">
        <v>2108</v>
      </c>
      <c r="F4321" s="1879"/>
      <c r="G4321" s="1879"/>
      <c r="H4321" s="1880"/>
      <c r="I4321" s="1881" t="s">
        <v>2109</v>
      </c>
      <c r="J4321" s="1882"/>
      <c r="K4321" s="1882"/>
      <c r="L4321" s="1883"/>
      <c r="M4321" s="7" t="str">
        <f>(IF($E4443&lt;&gt;0,$M$2,IF($L4443&lt;&gt;0,$M$2,"")))</f>
        <v/>
      </c>
    </row>
    <row r="4322" spans="1:14" ht="54.95" hidden="1" customHeight="1" thickBot="1">
      <c r="A4322" s="23">
        <v>825</v>
      </c>
      <c r="B4322" s="250" t="s">
        <v>62</v>
      </c>
      <c r="C4322" s="251" t="s">
        <v>466</v>
      </c>
      <c r="D4322" s="252" t="s">
        <v>713</v>
      </c>
      <c r="E4322" s="1403" t="str">
        <f>$E$20</f>
        <v>Уточнен план                Общо</v>
      </c>
      <c r="F4322" s="1407" t="str">
        <f>$F$20</f>
        <v>държавни дейности</v>
      </c>
      <c r="G4322" s="1408" t="str">
        <f>$G$20</f>
        <v>местни дейности</v>
      </c>
      <c r="H4322" s="1409" t="str">
        <f>$H$20</f>
        <v>дофинансиране</v>
      </c>
      <c r="I4322" s="253" t="str">
        <f>$I$20</f>
        <v>държавни дейности -ОТЧЕТ</v>
      </c>
      <c r="J4322" s="254" t="str">
        <f>$J$20</f>
        <v>местни дейности - ОТЧЕТ</v>
      </c>
      <c r="K4322" s="255" t="str">
        <f>$K$20</f>
        <v>дофинансиране - ОТЧЕТ</v>
      </c>
      <c r="L4322" s="1735" t="str">
        <f>$L$20</f>
        <v>ОТЧЕТ                                    ОБЩО</v>
      </c>
      <c r="M4322" s="7" t="str">
        <f>(IF($E4443&lt;&gt;0,$M$2,IF($L4443&lt;&gt;0,$M$2,"")))</f>
        <v/>
      </c>
    </row>
    <row r="4323" spans="1:14" ht="18.75" hidden="1">
      <c r="A4323" s="23"/>
      <c r="B4323" s="258"/>
      <c r="C4323" s="259"/>
      <c r="D4323" s="260" t="s">
        <v>743</v>
      </c>
      <c r="E4323" s="1455" t="str">
        <f>$E$21</f>
        <v>(1)</v>
      </c>
      <c r="F4323" s="143" t="str">
        <f>$F$21</f>
        <v>(2)</v>
      </c>
      <c r="G4323" s="144" t="str">
        <f>$G$21</f>
        <v>(3)</v>
      </c>
      <c r="H4323" s="145" t="str">
        <f>$H$21</f>
        <v>(4)</v>
      </c>
      <c r="I4323" s="261" t="str">
        <f>$I$21</f>
        <v>(5)</v>
      </c>
      <c r="J4323" s="262" t="str">
        <f>$J$21</f>
        <v>(6)</v>
      </c>
      <c r="K4323" s="263" t="str">
        <f>$K$21</f>
        <v>(7)</v>
      </c>
      <c r="L4323" s="264" t="str">
        <f>$L$21</f>
        <v>(8)</v>
      </c>
      <c r="M4323" s="7" t="str">
        <f>(IF($E4443&lt;&gt;0,$M$2,IF($L4443&lt;&gt;0,$M$2,"")))</f>
        <v/>
      </c>
    </row>
    <row r="4324" spans="1:14" hidden="1">
      <c r="A4324" s="23"/>
      <c r="B4324" s="1451"/>
      <c r="C4324" s="1598" t="e">
        <f>VLOOKUP(D4324,OP_LIST2,2,FALSE)</f>
        <v>#N/A</v>
      </c>
      <c r="D4324" s="1458"/>
      <c r="E4324" s="389"/>
      <c r="F4324" s="1441"/>
      <c r="G4324" s="1442"/>
      <c r="H4324" s="1443"/>
      <c r="I4324" s="1441"/>
      <c r="J4324" s="1442"/>
      <c r="K4324" s="1443"/>
      <c r="L4324" s="1440"/>
      <c r="M4324" s="7" t="str">
        <f>(IF($E4443&lt;&gt;0,$M$2,IF($L4443&lt;&gt;0,$M$2,"")))</f>
        <v/>
      </c>
    </row>
    <row r="4325" spans="1:14" hidden="1">
      <c r="A4325" s="23"/>
      <c r="B4325" s="1454"/>
      <c r="C4325" s="1459">
        <f>VLOOKUP(D4326,EBK_DEIN2,2,FALSE)</f>
        <v>6619</v>
      </c>
      <c r="D4325" s="1458" t="s">
        <v>792</v>
      </c>
      <c r="E4325" s="389"/>
      <c r="F4325" s="1444"/>
      <c r="G4325" s="1445"/>
      <c r="H4325" s="1446"/>
      <c r="I4325" s="1444"/>
      <c r="J4325" s="1445"/>
      <c r="K4325" s="1446"/>
      <c r="L4325" s="1440"/>
      <c r="M4325" s="7" t="str">
        <f>(IF($E4443&lt;&gt;0,$M$2,IF($L4443&lt;&gt;0,$M$2,"")))</f>
        <v/>
      </c>
    </row>
    <row r="4326" spans="1:14" ht="31.5" hidden="1">
      <c r="A4326" s="23"/>
      <c r="B4326" s="1450"/>
      <c r="C4326" s="1587">
        <f>+C4325</f>
        <v>6619</v>
      </c>
      <c r="D4326" s="1452" t="s">
        <v>589</v>
      </c>
      <c r="E4326" s="389"/>
      <c r="F4326" s="1444"/>
      <c r="G4326" s="1445"/>
      <c r="H4326" s="1446"/>
      <c r="I4326" s="1444"/>
      <c r="J4326" s="1445"/>
      <c r="K4326" s="1446"/>
      <c r="L4326" s="1440"/>
      <c r="M4326" s="7" t="str">
        <f>(IF($E4443&lt;&gt;0,$M$2,IF($L4443&lt;&gt;0,$M$2,"")))</f>
        <v/>
      </c>
    </row>
    <row r="4327" spans="1:14" hidden="1">
      <c r="A4327" s="23"/>
      <c r="B4327" s="1456"/>
      <c r="C4327" s="1453"/>
      <c r="D4327" s="1457" t="s">
        <v>714</v>
      </c>
      <c r="E4327" s="389"/>
      <c r="F4327" s="1447"/>
      <c r="G4327" s="1448"/>
      <c r="H4327" s="1449"/>
      <c r="I4327" s="1447"/>
      <c r="J4327" s="1448"/>
      <c r="K4327" s="1449"/>
      <c r="L4327" s="1440"/>
      <c r="M4327" s="7" t="str">
        <f>(IF($E4443&lt;&gt;0,$M$2,IF($L4443&lt;&gt;0,$M$2,"")))</f>
        <v/>
      </c>
    </row>
    <row r="4328" spans="1:14" hidden="1">
      <c r="A4328" s="23"/>
      <c r="B4328" s="272">
        <v>100</v>
      </c>
      <c r="C4328" s="1884" t="s">
        <v>744</v>
      </c>
      <c r="D4328" s="1885"/>
      <c r="E4328" s="273">
        <f t="shared" ref="E4328:L4328" si="1052">SUM(E4329:E4330)</f>
        <v>0</v>
      </c>
      <c r="F4328" s="274">
        <f t="shared" si="1052"/>
        <v>0</v>
      </c>
      <c r="G4328" s="275">
        <f t="shared" si="1052"/>
        <v>0</v>
      </c>
      <c r="H4328" s="276">
        <f>SUM(H4329:H4330)</f>
        <v>0</v>
      </c>
      <c r="I4328" s="274">
        <f t="shared" si="1052"/>
        <v>0</v>
      </c>
      <c r="J4328" s="275">
        <f t="shared" si="1052"/>
        <v>0</v>
      </c>
      <c r="K4328" s="276">
        <f t="shared" si="1052"/>
        <v>0</v>
      </c>
      <c r="L4328" s="273">
        <f t="shared" si="1052"/>
        <v>0</v>
      </c>
      <c r="M4328" s="12" t="str">
        <f>(IF($E4328&lt;&gt;0,$M$2,IF($L4328&lt;&gt;0,$M$2,"")))</f>
        <v/>
      </c>
      <c r="N4328" s="13"/>
    </row>
    <row r="4329" spans="1:14" hidden="1">
      <c r="A4329" s="23"/>
      <c r="B4329" s="278"/>
      <c r="C4329" s="279">
        <v>101</v>
      </c>
      <c r="D4329" s="280" t="s">
        <v>745</v>
      </c>
      <c r="E4329" s="281">
        <f>F4329+G4329+H4329</f>
        <v>0</v>
      </c>
      <c r="F4329" s="152"/>
      <c r="G4329" s="153"/>
      <c r="H4329" s="1418"/>
      <c r="I4329" s="152"/>
      <c r="J4329" s="153"/>
      <c r="K4329" s="1418"/>
      <c r="L4329" s="281">
        <f>I4329+J4329+K4329</f>
        <v>0</v>
      </c>
      <c r="M4329" s="12" t="str">
        <f t="shared" ref="M4329:M4395" si="1053">(IF($E4329&lt;&gt;0,$M$2,IF($L4329&lt;&gt;0,$M$2,"")))</f>
        <v/>
      </c>
      <c r="N4329" s="13"/>
    </row>
    <row r="4330" spans="1:14" hidden="1">
      <c r="A4330" s="10"/>
      <c r="B4330" s="278"/>
      <c r="C4330" s="285">
        <v>102</v>
      </c>
      <c r="D4330" s="286" t="s">
        <v>746</v>
      </c>
      <c r="E4330" s="287">
        <f>F4330+G4330+H4330</f>
        <v>0</v>
      </c>
      <c r="F4330" s="173"/>
      <c r="G4330" s="174"/>
      <c r="H4330" s="1421"/>
      <c r="I4330" s="173"/>
      <c r="J4330" s="174"/>
      <c r="K4330" s="1421"/>
      <c r="L4330" s="287">
        <f>I4330+J4330+K4330</f>
        <v>0</v>
      </c>
      <c r="M4330" s="12" t="str">
        <f t="shared" si="1053"/>
        <v/>
      </c>
      <c r="N4330" s="13"/>
    </row>
    <row r="4331" spans="1:14" hidden="1">
      <c r="A4331" s="10"/>
      <c r="B4331" s="272">
        <v>200</v>
      </c>
      <c r="C4331" s="1864" t="s">
        <v>747</v>
      </c>
      <c r="D4331" s="1865"/>
      <c r="E4331" s="273">
        <f t="shared" ref="E4331:L4331" si="1054">SUM(E4332:E4336)</f>
        <v>0</v>
      </c>
      <c r="F4331" s="274">
        <f t="shared" si="1054"/>
        <v>0</v>
      </c>
      <c r="G4331" s="275">
        <f t="shared" si="1054"/>
        <v>0</v>
      </c>
      <c r="H4331" s="276">
        <f>SUM(H4332:H4336)</f>
        <v>0</v>
      </c>
      <c r="I4331" s="274">
        <f t="shared" si="1054"/>
        <v>0</v>
      </c>
      <c r="J4331" s="275">
        <f t="shared" si="1054"/>
        <v>0</v>
      </c>
      <c r="K4331" s="276">
        <f t="shared" si="1054"/>
        <v>0</v>
      </c>
      <c r="L4331" s="273">
        <f t="shared" si="1054"/>
        <v>0</v>
      </c>
      <c r="M4331" s="12" t="str">
        <f t="shared" si="1053"/>
        <v/>
      </c>
      <c r="N4331" s="13"/>
    </row>
    <row r="4332" spans="1:14" hidden="1">
      <c r="A4332" s="10"/>
      <c r="B4332" s="291"/>
      <c r="C4332" s="279">
        <v>201</v>
      </c>
      <c r="D4332" s="280" t="s">
        <v>748</v>
      </c>
      <c r="E4332" s="281">
        <f>F4332+G4332+H4332</f>
        <v>0</v>
      </c>
      <c r="F4332" s="152"/>
      <c r="G4332" s="153"/>
      <c r="H4332" s="1418"/>
      <c r="I4332" s="152"/>
      <c r="J4332" s="153"/>
      <c r="K4332" s="1418"/>
      <c r="L4332" s="281">
        <f>I4332+J4332+K4332</f>
        <v>0</v>
      </c>
      <c r="M4332" s="12" t="str">
        <f t="shared" si="1053"/>
        <v/>
      </c>
      <c r="N4332" s="13"/>
    </row>
    <row r="4333" spans="1:14" hidden="1">
      <c r="A4333" s="10"/>
      <c r="B4333" s="292"/>
      <c r="C4333" s="293">
        <v>202</v>
      </c>
      <c r="D4333" s="294" t="s">
        <v>749</v>
      </c>
      <c r="E4333" s="295">
        <f>F4333+G4333+H4333</f>
        <v>0</v>
      </c>
      <c r="F4333" s="158"/>
      <c r="G4333" s="159"/>
      <c r="H4333" s="1420"/>
      <c r="I4333" s="158"/>
      <c r="J4333" s="159"/>
      <c r="K4333" s="1420"/>
      <c r="L4333" s="295">
        <f>I4333+J4333+K4333</f>
        <v>0</v>
      </c>
      <c r="M4333" s="12" t="str">
        <f t="shared" si="1053"/>
        <v/>
      </c>
      <c r="N4333" s="13"/>
    </row>
    <row r="4334" spans="1:14" ht="31.5" hidden="1">
      <c r="A4334" s="10"/>
      <c r="B4334" s="299"/>
      <c r="C4334" s="293">
        <v>205</v>
      </c>
      <c r="D4334" s="294" t="s">
        <v>595</v>
      </c>
      <c r="E4334" s="295">
        <f>F4334+G4334+H4334</f>
        <v>0</v>
      </c>
      <c r="F4334" s="158"/>
      <c r="G4334" s="159"/>
      <c r="H4334" s="1420"/>
      <c r="I4334" s="158"/>
      <c r="J4334" s="159"/>
      <c r="K4334" s="1420"/>
      <c r="L4334" s="295">
        <f>I4334+J4334+K4334</f>
        <v>0</v>
      </c>
      <c r="M4334" s="12" t="str">
        <f t="shared" si="1053"/>
        <v/>
      </c>
      <c r="N4334" s="13"/>
    </row>
    <row r="4335" spans="1:14" hidden="1">
      <c r="A4335" s="10"/>
      <c r="B4335" s="299"/>
      <c r="C4335" s="293">
        <v>208</v>
      </c>
      <c r="D4335" s="300" t="s">
        <v>596</v>
      </c>
      <c r="E4335" s="295">
        <f>F4335+G4335+H4335</f>
        <v>0</v>
      </c>
      <c r="F4335" s="158"/>
      <c r="G4335" s="159"/>
      <c r="H4335" s="1420"/>
      <c r="I4335" s="158"/>
      <c r="J4335" s="159"/>
      <c r="K4335" s="1420"/>
      <c r="L4335" s="295">
        <f>I4335+J4335+K4335</f>
        <v>0</v>
      </c>
      <c r="M4335" s="12" t="str">
        <f t="shared" si="1053"/>
        <v/>
      </c>
      <c r="N4335" s="13"/>
    </row>
    <row r="4336" spans="1:14" hidden="1">
      <c r="A4336" s="10"/>
      <c r="B4336" s="291"/>
      <c r="C4336" s="285">
        <v>209</v>
      </c>
      <c r="D4336" s="301" t="s">
        <v>597</v>
      </c>
      <c r="E4336" s="287">
        <f>F4336+G4336+H4336</f>
        <v>0</v>
      </c>
      <c r="F4336" s="173"/>
      <c r="G4336" s="174"/>
      <c r="H4336" s="1421"/>
      <c r="I4336" s="173"/>
      <c r="J4336" s="174"/>
      <c r="K4336" s="1421"/>
      <c r="L4336" s="287">
        <f>I4336+J4336+K4336</f>
        <v>0</v>
      </c>
      <c r="M4336" s="12" t="str">
        <f t="shared" si="1053"/>
        <v/>
      </c>
      <c r="N4336" s="13"/>
    </row>
    <row r="4337" spans="1:14" hidden="1">
      <c r="A4337" s="10"/>
      <c r="B4337" s="272">
        <v>500</v>
      </c>
      <c r="C4337" s="1866" t="s">
        <v>193</v>
      </c>
      <c r="D4337" s="1867"/>
      <c r="E4337" s="273">
        <f t="shared" ref="E4337:L4337" si="1055">SUM(E4338:E4344)</f>
        <v>0</v>
      </c>
      <c r="F4337" s="274">
        <f t="shared" si="1055"/>
        <v>0</v>
      </c>
      <c r="G4337" s="275">
        <f t="shared" si="1055"/>
        <v>0</v>
      </c>
      <c r="H4337" s="276">
        <f>SUM(H4338:H4344)</f>
        <v>0</v>
      </c>
      <c r="I4337" s="274">
        <f t="shared" si="1055"/>
        <v>0</v>
      </c>
      <c r="J4337" s="275">
        <f t="shared" si="1055"/>
        <v>0</v>
      </c>
      <c r="K4337" s="276">
        <f t="shared" si="1055"/>
        <v>0</v>
      </c>
      <c r="L4337" s="273">
        <f t="shared" si="1055"/>
        <v>0</v>
      </c>
      <c r="M4337" s="12" t="str">
        <f t="shared" si="1053"/>
        <v/>
      </c>
      <c r="N4337" s="13"/>
    </row>
    <row r="4338" spans="1:14" ht="18" hidden="1" customHeight="1">
      <c r="A4338" s="10"/>
      <c r="B4338" s="291"/>
      <c r="C4338" s="302">
        <v>551</v>
      </c>
      <c r="D4338" s="303" t="s">
        <v>194</v>
      </c>
      <c r="E4338" s="281">
        <f t="shared" ref="E4338:E4345" si="1056">F4338+G4338+H4338</f>
        <v>0</v>
      </c>
      <c r="F4338" s="152"/>
      <c r="G4338" s="153"/>
      <c r="H4338" s="1418"/>
      <c r="I4338" s="152"/>
      <c r="J4338" s="153"/>
      <c r="K4338" s="1418"/>
      <c r="L4338" s="281">
        <f t="shared" ref="L4338:L4345" si="1057">I4338+J4338+K4338</f>
        <v>0</v>
      </c>
      <c r="M4338" s="12" t="str">
        <f t="shared" si="1053"/>
        <v/>
      </c>
      <c r="N4338" s="13"/>
    </row>
    <row r="4339" spans="1:14" hidden="1">
      <c r="A4339" s="10"/>
      <c r="B4339" s="291"/>
      <c r="C4339" s="304">
        <v>552</v>
      </c>
      <c r="D4339" s="305" t="s">
        <v>909</v>
      </c>
      <c r="E4339" s="295">
        <f t="shared" si="1056"/>
        <v>0</v>
      </c>
      <c r="F4339" s="158"/>
      <c r="G4339" s="159"/>
      <c r="H4339" s="1420"/>
      <c r="I4339" s="158"/>
      <c r="J4339" s="159"/>
      <c r="K4339" s="1420"/>
      <c r="L4339" s="295">
        <f t="shared" si="1057"/>
        <v>0</v>
      </c>
      <c r="M4339" s="12" t="str">
        <f t="shared" si="1053"/>
        <v/>
      </c>
      <c r="N4339" s="13"/>
    </row>
    <row r="4340" spans="1:14" hidden="1">
      <c r="A4340" s="10"/>
      <c r="B4340" s="306"/>
      <c r="C4340" s="304">
        <v>558</v>
      </c>
      <c r="D4340" s="307" t="s">
        <v>871</v>
      </c>
      <c r="E4340" s="295">
        <f>F4340+G4340+H4340</f>
        <v>0</v>
      </c>
      <c r="F4340" s="488">
        <v>0</v>
      </c>
      <c r="G4340" s="489">
        <v>0</v>
      </c>
      <c r="H4340" s="160">
        <v>0</v>
      </c>
      <c r="I4340" s="488">
        <v>0</v>
      </c>
      <c r="J4340" s="489">
        <v>0</v>
      </c>
      <c r="K4340" s="160">
        <v>0</v>
      </c>
      <c r="L4340" s="295">
        <f>I4340+J4340+K4340</f>
        <v>0</v>
      </c>
      <c r="M4340" s="12" t="str">
        <f t="shared" si="1053"/>
        <v/>
      </c>
      <c r="N4340" s="13"/>
    </row>
    <row r="4341" spans="1:14" hidden="1">
      <c r="A4341" s="10"/>
      <c r="B4341" s="306"/>
      <c r="C4341" s="304">
        <v>560</v>
      </c>
      <c r="D4341" s="307" t="s">
        <v>195</v>
      </c>
      <c r="E4341" s="295">
        <f t="shared" si="1056"/>
        <v>0</v>
      </c>
      <c r="F4341" s="158"/>
      <c r="G4341" s="159"/>
      <c r="H4341" s="1420"/>
      <c r="I4341" s="158"/>
      <c r="J4341" s="159"/>
      <c r="K4341" s="1420"/>
      <c r="L4341" s="295">
        <f t="shared" si="1057"/>
        <v>0</v>
      </c>
      <c r="M4341" s="12" t="str">
        <f t="shared" si="1053"/>
        <v/>
      </c>
      <c r="N4341" s="13"/>
    </row>
    <row r="4342" spans="1:14" hidden="1">
      <c r="A4342" s="10"/>
      <c r="B4342" s="306"/>
      <c r="C4342" s="304">
        <v>580</v>
      </c>
      <c r="D4342" s="305" t="s">
        <v>196</v>
      </c>
      <c r="E4342" s="295">
        <f t="shared" si="1056"/>
        <v>0</v>
      </c>
      <c r="F4342" s="158"/>
      <c r="G4342" s="159"/>
      <c r="H4342" s="1420"/>
      <c r="I4342" s="158"/>
      <c r="J4342" s="159"/>
      <c r="K4342" s="1420"/>
      <c r="L4342" s="295">
        <f t="shared" si="1057"/>
        <v>0</v>
      </c>
      <c r="M4342" s="12" t="str">
        <f t="shared" si="1053"/>
        <v/>
      </c>
      <c r="N4342" s="13"/>
    </row>
    <row r="4343" spans="1:14" hidden="1">
      <c r="A4343" s="10"/>
      <c r="B4343" s="291"/>
      <c r="C4343" s="304">
        <v>588</v>
      </c>
      <c r="D4343" s="305" t="s">
        <v>873</v>
      </c>
      <c r="E4343" s="295">
        <f>F4343+G4343+H4343</f>
        <v>0</v>
      </c>
      <c r="F4343" s="488">
        <v>0</v>
      </c>
      <c r="G4343" s="489">
        <v>0</v>
      </c>
      <c r="H4343" s="160">
        <v>0</v>
      </c>
      <c r="I4343" s="488">
        <v>0</v>
      </c>
      <c r="J4343" s="489">
        <v>0</v>
      </c>
      <c r="K4343" s="160">
        <v>0</v>
      </c>
      <c r="L4343" s="295">
        <f>I4343+J4343+K4343</f>
        <v>0</v>
      </c>
      <c r="M4343" s="12" t="str">
        <f t="shared" si="1053"/>
        <v/>
      </c>
      <c r="N4343" s="13"/>
    </row>
    <row r="4344" spans="1:14" ht="31.5" hidden="1">
      <c r="A4344" s="10"/>
      <c r="B4344" s="291"/>
      <c r="C4344" s="308">
        <v>590</v>
      </c>
      <c r="D4344" s="309" t="s">
        <v>197</v>
      </c>
      <c r="E4344" s="287">
        <f t="shared" si="1056"/>
        <v>0</v>
      </c>
      <c r="F4344" s="173"/>
      <c r="G4344" s="174"/>
      <c r="H4344" s="1421"/>
      <c r="I4344" s="173"/>
      <c r="J4344" s="174"/>
      <c r="K4344" s="1421"/>
      <c r="L4344" s="287">
        <f t="shared" si="1057"/>
        <v>0</v>
      </c>
      <c r="M4344" s="12" t="str">
        <f t="shared" si="1053"/>
        <v/>
      </c>
      <c r="N4344" s="13"/>
    </row>
    <row r="4345" spans="1:14" hidden="1">
      <c r="A4345" s="22">
        <v>5</v>
      </c>
      <c r="B4345" s="272">
        <v>800</v>
      </c>
      <c r="C4345" s="1868" t="s">
        <v>198</v>
      </c>
      <c r="D4345" s="1869"/>
      <c r="E4345" s="310">
        <f t="shared" si="1056"/>
        <v>0</v>
      </c>
      <c r="F4345" s="1422"/>
      <c r="G4345" s="1423"/>
      <c r="H4345" s="1424"/>
      <c r="I4345" s="1422"/>
      <c r="J4345" s="1423"/>
      <c r="K4345" s="1424"/>
      <c r="L4345" s="310">
        <f t="shared" si="1057"/>
        <v>0</v>
      </c>
      <c r="M4345" s="12" t="str">
        <f t="shared" si="1053"/>
        <v/>
      </c>
      <c r="N4345" s="13"/>
    </row>
    <row r="4346" spans="1:14" hidden="1">
      <c r="A4346" s="23">
        <v>10</v>
      </c>
      <c r="B4346" s="272">
        <v>1000</v>
      </c>
      <c r="C4346" s="1864" t="s">
        <v>199</v>
      </c>
      <c r="D4346" s="1865"/>
      <c r="E4346" s="310">
        <f t="shared" ref="E4346:L4346" si="1058">SUM(E4347:E4363)</f>
        <v>0</v>
      </c>
      <c r="F4346" s="274">
        <f t="shared" si="1058"/>
        <v>0</v>
      </c>
      <c r="G4346" s="275">
        <f t="shared" si="1058"/>
        <v>0</v>
      </c>
      <c r="H4346" s="276">
        <f>SUM(H4347:H4363)</f>
        <v>0</v>
      </c>
      <c r="I4346" s="274">
        <f t="shared" si="1058"/>
        <v>0</v>
      </c>
      <c r="J4346" s="275">
        <f t="shared" si="1058"/>
        <v>0</v>
      </c>
      <c r="K4346" s="276">
        <f t="shared" si="1058"/>
        <v>0</v>
      </c>
      <c r="L4346" s="310">
        <f t="shared" si="1058"/>
        <v>0</v>
      </c>
      <c r="M4346" s="12" t="str">
        <f t="shared" si="1053"/>
        <v/>
      </c>
      <c r="N4346" s="13"/>
    </row>
    <row r="4347" spans="1:14" hidden="1">
      <c r="A4347" s="23">
        <v>15</v>
      </c>
      <c r="B4347" s="292"/>
      <c r="C4347" s="279">
        <v>1011</v>
      </c>
      <c r="D4347" s="311" t="s">
        <v>200</v>
      </c>
      <c r="E4347" s="281">
        <f t="shared" ref="E4347:E4363" si="1059">F4347+G4347+H4347</f>
        <v>0</v>
      </c>
      <c r="F4347" s="152"/>
      <c r="G4347" s="153"/>
      <c r="H4347" s="1418"/>
      <c r="I4347" s="152"/>
      <c r="J4347" s="153"/>
      <c r="K4347" s="1418"/>
      <c r="L4347" s="281">
        <f t="shared" ref="L4347:L4363" si="1060">I4347+J4347+K4347</f>
        <v>0</v>
      </c>
      <c r="M4347" s="12" t="str">
        <f t="shared" si="1053"/>
        <v/>
      </c>
      <c r="N4347" s="13"/>
    </row>
    <row r="4348" spans="1:14" hidden="1">
      <c r="A4348" s="22">
        <v>35</v>
      </c>
      <c r="B4348" s="292"/>
      <c r="C4348" s="293">
        <v>1012</v>
      </c>
      <c r="D4348" s="294" t="s">
        <v>201</v>
      </c>
      <c r="E4348" s="295">
        <f t="shared" si="1059"/>
        <v>0</v>
      </c>
      <c r="F4348" s="158"/>
      <c r="G4348" s="159"/>
      <c r="H4348" s="1420"/>
      <c r="I4348" s="158"/>
      <c r="J4348" s="159"/>
      <c r="K4348" s="1420"/>
      <c r="L4348" s="295">
        <f t="shared" si="1060"/>
        <v>0</v>
      </c>
      <c r="M4348" s="12" t="str">
        <f t="shared" si="1053"/>
        <v/>
      </c>
      <c r="N4348" s="13"/>
    </row>
    <row r="4349" spans="1:14" hidden="1">
      <c r="A4349" s="23">
        <v>40</v>
      </c>
      <c r="B4349" s="292"/>
      <c r="C4349" s="293">
        <v>1013</v>
      </c>
      <c r="D4349" s="294" t="s">
        <v>202</v>
      </c>
      <c r="E4349" s="295">
        <f t="shared" si="1059"/>
        <v>0</v>
      </c>
      <c r="F4349" s="158"/>
      <c r="G4349" s="159"/>
      <c r="H4349" s="1420"/>
      <c r="I4349" s="158"/>
      <c r="J4349" s="159"/>
      <c r="K4349" s="1420"/>
      <c r="L4349" s="295">
        <f t="shared" si="1060"/>
        <v>0</v>
      </c>
      <c r="M4349" s="12" t="str">
        <f t="shared" si="1053"/>
        <v/>
      </c>
      <c r="N4349" s="13"/>
    </row>
    <row r="4350" spans="1:14" hidden="1">
      <c r="A4350" s="23">
        <v>45</v>
      </c>
      <c r="B4350" s="292"/>
      <c r="C4350" s="293">
        <v>1014</v>
      </c>
      <c r="D4350" s="294" t="s">
        <v>203</v>
      </c>
      <c r="E4350" s="295">
        <f t="shared" si="1059"/>
        <v>0</v>
      </c>
      <c r="F4350" s="158"/>
      <c r="G4350" s="159"/>
      <c r="H4350" s="1420"/>
      <c r="I4350" s="158"/>
      <c r="J4350" s="159"/>
      <c r="K4350" s="1420"/>
      <c r="L4350" s="295">
        <f t="shared" si="1060"/>
        <v>0</v>
      </c>
      <c r="M4350" s="12" t="str">
        <f t="shared" si="1053"/>
        <v/>
      </c>
      <c r="N4350" s="13"/>
    </row>
    <row r="4351" spans="1:14" hidden="1">
      <c r="A4351" s="23">
        <v>50</v>
      </c>
      <c r="B4351" s="292"/>
      <c r="C4351" s="293">
        <v>1015</v>
      </c>
      <c r="D4351" s="294" t="s">
        <v>204</v>
      </c>
      <c r="E4351" s="295">
        <f t="shared" si="1059"/>
        <v>0</v>
      </c>
      <c r="F4351" s="158"/>
      <c r="G4351" s="159"/>
      <c r="H4351" s="1420"/>
      <c r="I4351" s="158"/>
      <c r="J4351" s="159"/>
      <c r="K4351" s="1420"/>
      <c r="L4351" s="295">
        <f t="shared" si="1060"/>
        <v>0</v>
      </c>
      <c r="M4351" s="12" t="str">
        <f t="shared" si="1053"/>
        <v/>
      </c>
      <c r="N4351" s="13"/>
    </row>
    <row r="4352" spans="1:14" hidden="1">
      <c r="A4352" s="23">
        <v>55</v>
      </c>
      <c r="B4352" s="292"/>
      <c r="C4352" s="312">
        <v>1016</v>
      </c>
      <c r="D4352" s="313" t="s">
        <v>205</v>
      </c>
      <c r="E4352" s="314">
        <f t="shared" si="1059"/>
        <v>0</v>
      </c>
      <c r="F4352" s="164"/>
      <c r="G4352" s="165"/>
      <c r="H4352" s="1419"/>
      <c r="I4352" s="164"/>
      <c r="J4352" s="165"/>
      <c r="K4352" s="1419"/>
      <c r="L4352" s="314">
        <f t="shared" si="1060"/>
        <v>0</v>
      </c>
      <c r="M4352" s="12" t="str">
        <f t="shared" si="1053"/>
        <v/>
      </c>
      <c r="N4352" s="13"/>
    </row>
    <row r="4353" spans="1:14" hidden="1">
      <c r="A4353" s="23">
        <v>60</v>
      </c>
      <c r="B4353" s="278"/>
      <c r="C4353" s="318">
        <v>1020</v>
      </c>
      <c r="D4353" s="319" t="s">
        <v>206</v>
      </c>
      <c r="E4353" s="320">
        <f t="shared" si="1059"/>
        <v>0</v>
      </c>
      <c r="F4353" s="454"/>
      <c r="G4353" s="455"/>
      <c r="H4353" s="1428"/>
      <c r="I4353" s="454"/>
      <c r="J4353" s="455"/>
      <c r="K4353" s="1428"/>
      <c r="L4353" s="320">
        <f t="shared" si="1060"/>
        <v>0</v>
      </c>
      <c r="M4353" s="12" t="str">
        <f t="shared" si="1053"/>
        <v/>
      </c>
      <c r="N4353" s="13"/>
    </row>
    <row r="4354" spans="1:14" hidden="1">
      <c r="A4354" s="22">
        <v>65</v>
      </c>
      <c r="B4354" s="292"/>
      <c r="C4354" s="324">
        <v>1030</v>
      </c>
      <c r="D4354" s="325" t="s">
        <v>207</v>
      </c>
      <c r="E4354" s="326">
        <f t="shared" si="1059"/>
        <v>0</v>
      </c>
      <c r="F4354" s="449"/>
      <c r="G4354" s="450"/>
      <c r="H4354" s="1425"/>
      <c r="I4354" s="449"/>
      <c r="J4354" s="450"/>
      <c r="K4354" s="1425"/>
      <c r="L4354" s="326">
        <f t="shared" si="1060"/>
        <v>0</v>
      </c>
      <c r="M4354" s="12" t="str">
        <f t="shared" si="1053"/>
        <v/>
      </c>
      <c r="N4354" s="13"/>
    </row>
    <row r="4355" spans="1:14" hidden="1">
      <c r="A4355" s="23">
        <v>70</v>
      </c>
      <c r="B4355" s="292"/>
      <c r="C4355" s="318">
        <v>1051</v>
      </c>
      <c r="D4355" s="331" t="s">
        <v>208</v>
      </c>
      <c r="E4355" s="320">
        <f t="shared" si="1059"/>
        <v>0</v>
      </c>
      <c r="F4355" s="454"/>
      <c r="G4355" s="455"/>
      <c r="H4355" s="1428"/>
      <c r="I4355" s="454"/>
      <c r="J4355" s="455"/>
      <c r="K4355" s="1428"/>
      <c r="L4355" s="320">
        <f t="shared" si="1060"/>
        <v>0</v>
      </c>
      <c r="M4355" s="12" t="str">
        <f t="shared" si="1053"/>
        <v/>
      </c>
      <c r="N4355" s="13"/>
    </row>
    <row r="4356" spans="1:14" hidden="1">
      <c r="A4356" s="23">
        <v>75</v>
      </c>
      <c r="B4356" s="292"/>
      <c r="C4356" s="293">
        <v>1052</v>
      </c>
      <c r="D4356" s="294" t="s">
        <v>209</v>
      </c>
      <c r="E4356" s="295">
        <f t="shared" si="1059"/>
        <v>0</v>
      </c>
      <c r="F4356" s="158"/>
      <c r="G4356" s="159"/>
      <c r="H4356" s="1420"/>
      <c r="I4356" s="158"/>
      <c r="J4356" s="159"/>
      <c r="K4356" s="1420"/>
      <c r="L4356" s="295">
        <f t="shared" si="1060"/>
        <v>0</v>
      </c>
      <c r="M4356" s="12" t="str">
        <f t="shared" si="1053"/>
        <v/>
      </c>
      <c r="N4356" s="13"/>
    </row>
    <row r="4357" spans="1:14" hidden="1">
      <c r="A4357" s="23">
        <v>80</v>
      </c>
      <c r="B4357" s="292"/>
      <c r="C4357" s="324">
        <v>1053</v>
      </c>
      <c r="D4357" s="325" t="s">
        <v>874</v>
      </c>
      <c r="E4357" s="326">
        <f t="shared" si="1059"/>
        <v>0</v>
      </c>
      <c r="F4357" s="449"/>
      <c r="G4357" s="450"/>
      <c r="H4357" s="1425"/>
      <c r="I4357" s="449"/>
      <c r="J4357" s="450"/>
      <c r="K4357" s="1425"/>
      <c r="L4357" s="326">
        <f t="shared" si="1060"/>
        <v>0</v>
      </c>
      <c r="M4357" s="12" t="str">
        <f t="shared" si="1053"/>
        <v/>
      </c>
      <c r="N4357" s="13"/>
    </row>
    <row r="4358" spans="1:14" hidden="1">
      <c r="A4358" s="23">
        <v>80</v>
      </c>
      <c r="B4358" s="292"/>
      <c r="C4358" s="318">
        <v>1062</v>
      </c>
      <c r="D4358" s="319" t="s">
        <v>210</v>
      </c>
      <c r="E4358" s="320">
        <f t="shared" si="1059"/>
        <v>0</v>
      </c>
      <c r="F4358" s="454"/>
      <c r="G4358" s="455"/>
      <c r="H4358" s="1428"/>
      <c r="I4358" s="454"/>
      <c r="J4358" s="455"/>
      <c r="K4358" s="1428"/>
      <c r="L4358" s="320">
        <f t="shared" si="1060"/>
        <v>0</v>
      </c>
      <c r="M4358" s="12" t="str">
        <f t="shared" si="1053"/>
        <v/>
      </c>
      <c r="N4358" s="13"/>
    </row>
    <row r="4359" spans="1:14" hidden="1">
      <c r="A4359" s="23">
        <v>85</v>
      </c>
      <c r="B4359" s="292"/>
      <c r="C4359" s="324">
        <v>1063</v>
      </c>
      <c r="D4359" s="332" t="s">
        <v>801</v>
      </c>
      <c r="E4359" s="326">
        <f t="shared" si="1059"/>
        <v>0</v>
      </c>
      <c r="F4359" s="449"/>
      <c r="G4359" s="450"/>
      <c r="H4359" s="1425"/>
      <c r="I4359" s="449"/>
      <c r="J4359" s="450"/>
      <c r="K4359" s="1425"/>
      <c r="L4359" s="326">
        <f t="shared" si="1060"/>
        <v>0</v>
      </c>
      <c r="M4359" s="12" t="str">
        <f t="shared" si="1053"/>
        <v/>
      </c>
      <c r="N4359" s="13"/>
    </row>
    <row r="4360" spans="1:14" hidden="1">
      <c r="A4360" s="23">
        <v>90</v>
      </c>
      <c r="B4360" s="292"/>
      <c r="C4360" s="333">
        <v>1069</v>
      </c>
      <c r="D4360" s="334" t="s">
        <v>211</v>
      </c>
      <c r="E4360" s="335">
        <f t="shared" si="1059"/>
        <v>0</v>
      </c>
      <c r="F4360" s="600"/>
      <c r="G4360" s="601"/>
      <c r="H4360" s="1427"/>
      <c r="I4360" s="600"/>
      <c r="J4360" s="601"/>
      <c r="K4360" s="1427"/>
      <c r="L4360" s="335">
        <f t="shared" si="1060"/>
        <v>0</v>
      </c>
      <c r="M4360" s="12" t="str">
        <f t="shared" si="1053"/>
        <v/>
      </c>
      <c r="N4360" s="13"/>
    </row>
    <row r="4361" spans="1:14" hidden="1">
      <c r="A4361" s="23">
        <v>90</v>
      </c>
      <c r="B4361" s="278"/>
      <c r="C4361" s="318">
        <v>1091</v>
      </c>
      <c r="D4361" s="331" t="s">
        <v>910</v>
      </c>
      <c r="E4361" s="320">
        <f t="shared" si="1059"/>
        <v>0</v>
      </c>
      <c r="F4361" s="454"/>
      <c r="G4361" s="455"/>
      <c r="H4361" s="1428"/>
      <c r="I4361" s="454"/>
      <c r="J4361" s="455"/>
      <c r="K4361" s="1428"/>
      <c r="L4361" s="320">
        <f t="shared" si="1060"/>
        <v>0</v>
      </c>
      <c r="M4361" s="12" t="str">
        <f t="shared" si="1053"/>
        <v/>
      </c>
      <c r="N4361" s="13"/>
    </row>
    <row r="4362" spans="1:14" hidden="1">
      <c r="A4362" s="22">
        <v>115</v>
      </c>
      <c r="B4362" s="292"/>
      <c r="C4362" s="293">
        <v>1092</v>
      </c>
      <c r="D4362" s="294" t="s">
        <v>305</v>
      </c>
      <c r="E4362" s="295">
        <f t="shared" si="1059"/>
        <v>0</v>
      </c>
      <c r="F4362" s="158"/>
      <c r="G4362" s="159"/>
      <c r="H4362" s="1420"/>
      <c r="I4362" s="158"/>
      <c r="J4362" s="159"/>
      <c r="K4362" s="1420"/>
      <c r="L4362" s="295">
        <f t="shared" si="1060"/>
        <v>0</v>
      </c>
      <c r="M4362" s="12" t="str">
        <f t="shared" si="1053"/>
        <v/>
      </c>
      <c r="N4362" s="13"/>
    </row>
    <row r="4363" spans="1:14" hidden="1">
      <c r="A4363" s="22">
        <v>125</v>
      </c>
      <c r="B4363" s="292"/>
      <c r="C4363" s="285">
        <v>1098</v>
      </c>
      <c r="D4363" s="339" t="s">
        <v>212</v>
      </c>
      <c r="E4363" s="287">
        <f t="shared" si="1059"/>
        <v>0</v>
      </c>
      <c r="F4363" s="173"/>
      <c r="G4363" s="174"/>
      <c r="H4363" s="1421"/>
      <c r="I4363" s="173"/>
      <c r="J4363" s="174"/>
      <c r="K4363" s="1421"/>
      <c r="L4363" s="287">
        <f t="shared" si="1060"/>
        <v>0</v>
      </c>
      <c r="M4363" s="12" t="str">
        <f t="shared" si="1053"/>
        <v/>
      </c>
      <c r="N4363" s="13"/>
    </row>
    <row r="4364" spans="1:14" hidden="1">
      <c r="A4364" s="23">
        <v>130</v>
      </c>
      <c r="B4364" s="272">
        <v>1900</v>
      </c>
      <c r="C4364" s="1856" t="s">
        <v>272</v>
      </c>
      <c r="D4364" s="1857"/>
      <c r="E4364" s="310">
        <f t="shared" ref="E4364:L4364" si="1061">SUM(E4365:E4367)</f>
        <v>0</v>
      </c>
      <c r="F4364" s="274">
        <f t="shared" si="1061"/>
        <v>0</v>
      </c>
      <c r="G4364" s="275">
        <f t="shared" si="1061"/>
        <v>0</v>
      </c>
      <c r="H4364" s="276">
        <f>SUM(H4365:H4367)</f>
        <v>0</v>
      </c>
      <c r="I4364" s="274">
        <f t="shared" si="1061"/>
        <v>0</v>
      </c>
      <c r="J4364" s="275">
        <f t="shared" si="1061"/>
        <v>0</v>
      </c>
      <c r="K4364" s="276">
        <f t="shared" si="1061"/>
        <v>0</v>
      </c>
      <c r="L4364" s="310">
        <f t="shared" si="1061"/>
        <v>0</v>
      </c>
      <c r="M4364" s="12" t="str">
        <f t="shared" si="1053"/>
        <v/>
      </c>
      <c r="N4364" s="13"/>
    </row>
    <row r="4365" spans="1:14" hidden="1">
      <c r="A4365" s="23">
        <v>135</v>
      </c>
      <c r="B4365" s="292"/>
      <c r="C4365" s="279">
        <v>1901</v>
      </c>
      <c r="D4365" s="340" t="s">
        <v>911</v>
      </c>
      <c r="E4365" s="281">
        <f>F4365+G4365+H4365</f>
        <v>0</v>
      </c>
      <c r="F4365" s="152"/>
      <c r="G4365" s="153"/>
      <c r="H4365" s="1418"/>
      <c r="I4365" s="152"/>
      <c r="J4365" s="153"/>
      <c r="K4365" s="1418"/>
      <c r="L4365" s="281">
        <f>I4365+J4365+K4365</f>
        <v>0</v>
      </c>
      <c r="M4365" s="12" t="str">
        <f t="shared" si="1053"/>
        <v/>
      </c>
      <c r="N4365" s="13"/>
    </row>
    <row r="4366" spans="1:14" hidden="1">
      <c r="A4366" s="23">
        <v>140</v>
      </c>
      <c r="B4366" s="341"/>
      <c r="C4366" s="293">
        <v>1981</v>
      </c>
      <c r="D4366" s="342" t="s">
        <v>912</v>
      </c>
      <c r="E4366" s="295">
        <f>F4366+G4366+H4366</f>
        <v>0</v>
      </c>
      <c r="F4366" s="158"/>
      <c r="G4366" s="159"/>
      <c r="H4366" s="1420"/>
      <c r="I4366" s="158"/>
      <c r="J4366" s="159"/>
      <c r="K4366" s="1420"/>
      <c r="L4366" s="295">
        <f>I4366+J4366+K4366</f>
        <v>0</v>
      </c>
      <c r="M4366" s="12" t="str">
        <f t="shared" si="1053"/>
        <v/>
      </c>
      <c r="N4366" s="13"/>
    </row>
    <row r="4367" spans="1:14" hidden="1">
      <c r="A4367" s="23">
        <v>145</v>
      </c>
      <c r="B4367" s="292"/>
      <c r="C4367" s="285">
        <v>1991</v>
      </c>
      <c r="D4367" s="343" t="s">
        <v>913</v>
      </c>
      <c r="E4367" s="287">
        <f>F4367+G4367+H4367</f>
        <v>0</v>
      </c>
      <c r="F4367" s="173"/>
      <c r="G4367" s="174"/>
      <c r="H4367" s="1421"/>
      <c r="I4367" s="173"/>
      <c r="J4367" s="174"/>
      <c r="K4367" s="1421"/>
      <c r="L4367" s="287">
        <f>I4367+J4367+K4367</f>
        <v>0</v>
      </c>
      <c r="M4367" s="12" t="str">
        <f t="shared" si="1053"/>
        <v/>
      </c>
      <c r="N4367" s="13"/>
    </row>
    <row r="4368" spans="1:14" hidden="1">
      <c r="A4368" s="23">
        <v>150</v>
      </c>
      <c r="B4368" s="272">
        <v>2100</v>
      </c>
      <c r="C4368" s="1856" t="s">
        <v>722</v>
      </c>
      <c r="D4368" s="1857"/>
      <c r="E4368" s="310">
        <f t="shared" ref="E4368:L4368" si="1062">SUM(E4369:E4373)</f>
        <v>0</v>
      </c>
      <c r="F4368" s="274">
        <f t="shared" si="1062"/>
        <v>0</v>
      </c>
      <c r="G4368" s="275">
        <f t="shared" si="1062"/>
        <v>0</v>
      </c>
      <c r="H4368" s="276">
        <f>SUM(H4369:H4373)</f>
        <v>0</v>
      </c>
      <c r="I4368" s="274">
        <f t="shared" si="1062"/>
        <v>0</v>
      </c>
      <c r="J4368" s="275">
        <f t="shared" si="1062"/>
        <v>0</v>
      </c>
      <c r="K4368" s="276">
        <f t="shared" si="1062"/>
        <v>0</v>
      </c>
      <c r="L4368" s="310">
        <f t="shared" si="1062"/>
        <v>0</v>
      </c>
      <c r="M4368" s="12" t="str">
        <f t="shared" si="1053"/>
        <v/>
      </c>
      <c r="N4368" s="13"/>
    </row>
    <row r="4369" spans="1:14" hidden="1">
      <c r="A4369" s="23">
        <v>155</v>
      </c>
      <c r="B4369" s="292"/>
      <c r="C4369" s="279">
        <v>2110</v>
      </c>
      <c r="D4369" s="344" t="s">
        <v>213</v>
      </c>
      <c r="E4369" s="281">
        <f>F4369+G4369+H4369</f>
        <v>0</v>
      </c>
      <c r="F4369" s="152"/>
      <c r="G4369" s="153"/>
      <c r="H4369" s="1418"/>
      <c r="I4369" s="152"/>
      <c r="J4369" s="153"/>
      <c r="K4369" s="1418"/>
      <c r="L4369" s="281">
        <f>I4369+J4369+K4369</f>
        <v>0</v>
      </c>
      <c r="M4369" s="12" t="str">
        <f t="shared" si="1053"/>
        <v/>
      </c>
      <c r="N4369" s="13"/>
    </row>
    <row r="4370" spans="1:14" hidden="1">
      <c r="A4370" s="23">
        <v>160</v>
      </c>
      <c r="B4370" s="341"/>
      <c r="C4370" s="293">
        <v>2120</v>
      </c>
      <c r="D4370" s="300" t="s">
        <v>214</v>
      </c>
      <c r="E4370" s="295">
        <f>F4370+G4370+H4370</f>
        <v>0</v>
      </c>
      <c r="F4370" s="158"/>
      <c r="G4370" s="159"/>
      <c r="H4370" s="1420"/>
      <c r="I4370" s="158"/>
      <c r="J4370" s="159"/>
      <c r="K4370" s="1420"/>
      <c r="L4370" s="295">
        <f>I4370+J4370+K4370</f>
        <v>0</v>
      </c>
      <c r="M4370" s="12" t="str">
        <f t="shared" si="1053"/>
        <v/>
      </c>
      <c r="N4370" s="13"/>
    </row>
    <row r="4371" spans="1:14" hidden="1">
      <c r="A4371" s="23">
        <v>165</v>
      </c>
      <c r="B4371" s="341"/>
      <c r="C4371" s="293">
        <v>2125</v>
      </c>
      <c r="D4371" s="300" t="s">
        <v>215</v>
      </c>
      <c r="E4371" s="295">
        <f>F4371+G4371+H4371</f>
        <v>0</v>
      </c>
      <c r="F4371" s="488">
        <v>0</v>
      </c>
      <c r="G4371" s="489">
        <v>0</v>
      </c>
      <c r="H4371" s="160">
        <v>0</v>
      </c>
      <c r="I4371" s="488">
        <v>0</v>
      </c>
      <c r="J4371" s="489">
        <v>0</v>
      </c>
      <c r="K4371" s="160">
        <v>0</v>
      </c>
      <c r="L4371" s="295">
        <f>I4371+J4371+K4371</f>
        <v>0</v>
      </c>
      <c r="M4371" s="12" t="str">
        <f t="shared" si="1053"/>
        <v/>
      </c>
      <c r="N4371" s="13"/>
    </row>
    <row r="4372" spans="1:14" hidden="1">
      <c r="A4372" s="23">
        <v>175</v>
      </c>
      <c r="B4372" s="291"/>
      <c r="C4372" s="293">
        <v>2140</v>
      </c>
      <c r="D4372" s="300" t="s">
        <v>216</v>
      </c>
      <c r="E4372" s="295">
        <f>F4372+G4372+H4372</f>
        <v>0</v>
      </c>
      <c r="F4372" s="488">
        <v>0</v>
      </c>
      <c r="G4372" s="489">
        <v>0</v>
      </c>
      <c r="H4372" s="160">
        <v>0</v>
      </c>
      <c r="I4372" s="488">
        <v>0</v>
      </c>
      <c r="J4372" s="489">
        <v>0</v>
      </c>
      <c r="K4372" s="160">
        <v>0</v>
      </c>
      <c r="L4372" s="295">
        <f>I4372+J4372+K4372</f>
        <v>0</v>
      </c>
      <c r="M4372" s="12" t="str">
        <f t="shared" si="1053"/>
        <v/>
      </c>
      <c r="N4372" s="13"/>
    </row>
    <row r="4373" spans="1:14" hidden="1">
      <c r="A4373" s="23">
        <v>180</v>
      </c>
      <c r="B4373" s="292"/>
      <c r="C4373" s="285">
        <v>2190</v>
      </c>
      <c r="D4373" s="345" t="s">
        <v>217</v>
      </c>
      <c r="E4373" s="287">
        <f>F4373+G4373+H4373</f>
        <v>0</v>
      </c>
      <c r="F4373" s="173"/>
      <c r="G4373" s="174"/>
      <c r="H4373" s="1421"/>
      <c r="I4373" s="173"/>
      <c r="J4373" s="174"/>
      <c r="K4373" s="1421"/>
      <c r="L4373" s="287">
        <f>I4373+J4373+K4373</f>
        <v>0</v>
      </c>
      <c r="M4373" s="12" t="str">
        <f t="shared" si="1053"/>
        <v/>
      </c>
      <c r="N4373" s="13"/>
    </row>
    <row r="4374" spans="1:14" hidden="1">
      <c r="A4374" s="23">
        <v>185</v>
      </c>
      <c r="B4374" s="272">
        <v>2200</v>
      </c>
      <c r="C4374" s="1856" t="s">
        <v>218</v>
      </c>
      <c r="D4374" s="1857"/>
      <c r="E4374" s="310">
        <f t="shared" ref="E4374:L4374" si="1063">SUM(E4375:E4376)</f>
        <v>0</v>
      </c>
      <c r="F4374" s="274">
        <f t="shared" si="1063"/>
        <v>0</v>
      </c>
      <c r="G4374" s="275">
        <f t="shared" si="1063"/>
        <v>0</v>
      </c>
      <c r="H4374" s="276">
        <f>SUM(H4375:H4376)</f>
        <v>0</v>
      </c>
      <c r="I4374" s="274">
        <f t="shared" si="1063"/>
        <v>0</v>
      </c>
      <c r="J4374" s="275">
        <f t="shared" si="1063"/>
        <v>0</v>
      </c>
      <c r="K4374" s="276">
        <f t="shared" si="1063"/>
        <v>0</v>
      </c>
      <c r="L4374" s="310">
        <f t="shared" si="1063"/>
        <v>0</v>
      </c>
      <c r="M4374" s="12" t="str">
        <f t="shared" si="1053"/>
        <v/>
      </c>
      <c r="N4374" s="13"/>
    </row>
    <row r="4375" spans="1:14" hidden="1">
      <c r="A4375" s="23">
        <v>190</v>
      </c>
      <c r="B4375" s="292"/>
      <c r="C4375" s="279">
        <v>2221</v>
      </c>
      <c r="D4375" s="280" t="s">
        <v>306</v>
      </c>
      <c r="E4375" s="281">
        <f t="shared" ref="E4375:E4380" si="1064">F4375+G4375+H4375</f>
        <v>0</v>
      </c>
      <c r="F4375" s="152"/>
      <c r="G4375" s="153"/>
      <c r="H4375" s="1418"/>
      <c r="I4375" s="152"/>
      <c r="J4375" s="153"/>
      <c r="K4375" s="1418"/>
      <c r="L4375" s="281">
        <f t="shared" ref="L4375:L4380" si="1065">I4375+J4375+K4375</f>
        <v>0</v>
      </c>
      <c r="M4375" s="12" t="str">
        <f t="shared" si="1053"/>
        <v/>
      </c>
      <c r="N4375" s="13"/>
    </row>
    <row r="4376" spans="1:14" hidden="1">
      <c r="A4376" s="23">
        <v>200</v>
      </c>
      <c r="B4376" s="292"/>
      <c r="C4376" s="285">
        <v>2224</v>
      </c>
      <c r="D4376" s="286" t="s">
        <v>219</v>
      </c>
      <c r="E4376" s="287">
        <f t="shared" si="1064"/>
        <v>0</v>
      </c>
      <c r="F4376" s="173"/>
      <c r="G4376" s="174"/>
      <c r="H4376" s="1421"/>
      <c r="I4376" s="173"/>
      <c r="J4376" s="174"/>
      <c r="K4376" s="1421"/>
      <c r="L4376" s="287">
        <f t="shared" si="1065"/>
        <v>0</v>
      </c>
      <c r="M4376" s="12" t="str">
        <f t="shared" si="1053"/>
        <v/>
      </c>
      <c r="N4376" s="13"/>
    </row>
    <row r="4377" spans="1:14" hidden="1">
      <c r="A4377" s="23">
        <v>200</v>
      </c>
      <c r="B4377" s="272">
        <v>2500</v>
      </c>
      <c r="C4377" s="1856" t="s">
        <v>220</v>
      </c>
      <c r="D4377" s="1857"/>
      <c r="E4377" s="310">
        <f t="shared" si="1064"/>
        <v>0</v>
      </c>
      <c r="F4377" s="1422"/>
      <c r="G4377" s="1423"/>
      <c r="H4377" s="1424"/>
      <c r="I4377" s="1422"/>
      <c r="J4377" s="1423"/>
      <c r="K4377" s="1424"/>
      <c r="L4377" s="310">
        <f t="shared" si="1065"/>
        <v>0</v>
      </c>
      <c r="M4377" s="12" t="str">
        <f t="shared" si="1053"/>
        <v/>
      </c>
      <c r="N4377" s="13"/>
    </row>
    <row r="4378" spans="1:14" hidden="1">
      <c r="A4378" s="23">
        <v>205</v>
      </c>
      <c r="B4378" s="272">
        <v>2600</v>
      </c>
      <c r="C4378" s="1862" t="s">
        <v>221</v>
      </c>
      <c r="D4378" s="1863"/>
      <c r="E4378" s="310">
        <f t="shared" si="1064"/>
        <v>0</v>
      </c>
      <c r="F4378" s="1422"/>
      <c r="G4378" s="1423"/>
      <c r="H4378" s="1424"/>
      <c r="I4378" s="1422"/>
      <c r="J4378" s="1423"/>
      <c r="K4378" s="1424"/>
      <c r="L4378" s="310">
        <f t="shared" si="1065"/>
        <v>0</v>
      </c>
      <c r="M4378" s="12" t="str">
        <f t="shared" si="1053"/>
        <v/>
      </c>
      <c r="N4378" s="13"/>
    </row>
    <row r="4379" spans="1:14" hidden="1">
      <c r="A4379" s="23">
        <v>210</v>
      </c>
      <c r="B4379" s="272">
        <v>2700</v>
      </c>
      <c r="C4379" s="1862" t="s">
        <v>222</v>
      </c>
      <c r="D4379" s="1863"/>
      <c r="E4379" s="310">
        <f t="shared" si="1064"/>
        <v>0</v>
      </c>
      <c r="F4379" s="1422"/>
      <c r="G4379" s="1423"/>
      <c r="H4379" s="1424"/>
      <c r="I4379" s="1422"/>
      <c r="J4379" s="1423"/>
      <c r="K4379" s="1424"/>
      <c r="L4379" s="310">
        <f t="shared" si="1065"/>
        <v>0</v>
      </c>
      <c r="M4379" s="12" t="str">
        <f t="shared" si="1053"/>
        <v/>
      </c>
      <c r="N4379" s="13"/>
    </row>
    <row r="4380" spans="1:14" ht="36" hidden="1" customHeight="1">
      <c r="A4380" s="23">
        <v>215</v>
      </c>
      <c r="B4380" s="272">
        <v>2800</v>
      </c>
      <c r="C4380" s="1862" t="s">
        <v>1660</v>
      </c>
      <c r="D4380" s="1863"/>
      <c r="E4380" s="310">
        <f t="shared" si="1064"/>
        <v>0</v>
      </c>
      <c r="F4380" s="1422"/>
      <c r="G4380" s="1423"/>
      <c r="H4380" s="1424"/>
      <c r="I4380" s="1422"/>
      <c r="J4380" s="1423"/>
      <c r="K4380" s="1424"/>
      <c r="L4380" s="310">
        <f t="shared" si="1065"/>
        <v>0</v>
      </c>
      <c r="M4380" s="12" t="str">
        <f t="shared" si="1053"/>
        <v/>
      </c>
      <c r="N4380" s="13"/>
    </row>
    <row r="4381" spans="1:14" hidden="1">
      <c r="A4381" s="22">
        <v>220</v>
      </c>
      <c r="B4381" s="272">
        <v>2900</v>
      </c>
      <c r="C4381" s="1856" t="s">
        <v>223</v>
      </c>
      <c r="D4381" s="1857"/>
      <c r="E4381" s="310">
        <f>SUM(E4382:E4389)</f>
        <v>0</v>
      </c>
      <c r="F4381" s="274">
        <f>SUM(F4382:F4389)</f>
        <v>0</v>
      </c>
      <c r="G4381" s="274">
        <f t="shared" ref="G4381:L4381" si="1066">SUM(G4382:G4389)</f>
        <v>0</v>
      </c>
      <c r="H4381" s="274">
        <f t="shared" si="1066"/>
        <v>0</v>
      </c>
      <c r="I4381" s="274">
        <f t="shared" si="1066"/>
        <v>0</v>
      </c>
      <c r="J4381" s="274">
        <f t="shared" si="1066"/>
        <v>0</v>
      </c>
      <c r="K4381" s="274">
        <f t="shared" si="1066"/>
        <v>0</v>
      </c>
      <c r="L4381" s="274">
        <f t="shared" si="1066"/>
        <v>0</v>
      </c>
      <c r="M4381" s="12" t="str">
        <f t="shared" si="1053"/>
        <v/>
      </c>
      <c r="N4381" s="13"/>
    </row>
    <row r="4382" spans="1:14" hidden="1">
      <c r="A4382" s="23">
        <v>225</v>
      </c>
      <c r="B4382" s="346"/>
      <c r="C4382" s="279">
        <v>2910</v>
      </c>
      <c r="D4382" s="347" t="s">
        <v>2048</v>
      </c>
      <c r="E4382" s="281">
        <f>F4382+G4382+H4382</f>
        <v>0</v>
      </c>
      <c r="F4382" s="152"/>
      <c r="G4382" s="153"/>
      <c r="H4382" s="1418"/>
      <c r="I4382" s="152"/>
      <c r="J4382" s="153"/>
      <c r="K4382" s="1418"/>
      <c r="L4382" s="281">
        <f>I4382+J4382+K4382</f>
        <v>0</v>
      </c>
      <c r="M4382" s="12" t="str">
        <f t="shared" si="1053"/>
        <v/>
      </c>
      <c r="N4382" s="13"/>
    </row>
    <row r="4383" spans="1:14" hidden="1">
      <c r="A4383" s="23">
        <v>230</v>
      </c>
      <c r="B4383" s="346"/>
      <c r="C4383" s="279">
        <v>2920</v>
      </c>
      <c r="D4383" s="347" t="s">
        <v>224</v>
      </c>
      <c r="E4383" s="281">
        <f t="shared" ref="E4383:E4389" si="1067">F4383+G4383+H4383</f>
        <v>0</v>
      </c>
      <c r="F4383" s="152"/>
      <c r="G4383" s="153"/>
      <c r="H4383" s="1418"/>
      <c r="I4383" s="152"/>
      <c r="J4383" s="153"/>
      <c r="K4383" s="1418"/>
      <c r="L4383" s="281">
        <f t="shared" ref="L4383:L4389" si="1068">I4383+J4383+K4383</f>
        <v>0</v>
      </c>
      <c r="M4383" s="12" t="str">
        <f t="shared" si="1053"/>
        <v/>
      </c>
      <c r="N4383" s="13"/>
    </row>
    <row r="4384" spans="1:14" ht="31.5" hidden="1">
      <c r="A4384" s="23">
        <v>245</v>
      </c>
      <c r="B4384" s="346"/>
      <c r="C4384" s="324">
        <v>2969</v>
      </c>
      <c r="D4384" s="348" t="s">
        <v>225</v>
      </c>
      <c r="E4384" s="326">
        <f t="shared" si="1067"/>
        <v>0</v>
      </c>
      <c r="F4384" s="449"/>
      <c r="G4384" s="450"/>
      <c r="H4384" s="1425"/>
      <c r="I4384" s="449"/>
      <c r="J4384" s="450"/>
      <c r="K4384" s="1425"/>
      <c r="L4384" s="326">
        <f t="shared" si="1068"/>
        <v>0</v>
      </c>
      <c r="M4384" s="12" t="str">
        <f t="shared" si="1053"/>
        <v/>
      </c>
      <c r="N4384" s="13"/>
    </row>
    <row r="4385" spans="1:14" ht="31.5" hidden="1">
      <c r="A4385" s="22">
        <v>220</v>
      </c>
      <c r="B4385" s="346"/>
      <c r="C4385" s="349">
        <v>2970</v>
      </c>
      <c r="D4385" s="350" t="s">
        <v>226</v>
      </c>
      <c r="E4385" s="351">
        <f t="shared" si="1067"/>
        <v>0</v>
      </c>
      <c r="F4385" s="636"/>
      <c r="G4385" s="637"/>
      <c r="H4385" s="1426"/>
      <c r="I4385" s="636"/>
      <c r="J4385" s="637"/>
      <c r="K4385" s="1426"/>
      <c r="L4385" s="351">
        <f t="shared" si="1068"/>
        <v>0</v>
      </c>
      <c r="M4385" s="12" t="str">
        <f t="shared" si="1053"/>
        <v/>
      </c>
      <c r="N4385" s="13"/>
    </row>
    <row r="4386" spans="1:14" hidden="1">
      <c r="A4386" s="23">
        <v>225</v>
      </c>
      <c r="B4386" s="346"/>
      <c r="C4386" s="333">
        <v>2989</v>
      </c>
      <c r="D4386" s="355" t="s">
        <v>227</v>
      </c>
      <c r="E4386" s="335">
        <f t="shared" si="1067"/>
        <v>0</v>
      </c>
      <c r="F4386" s="600"/>
      <c r="G4386" s="601"/>
      <c r="H4386" s="1427"/>
      <c r="I4386" s="600"/>
      <c r="J4386" s="601"/>
      <c r="K4386" s="1427"/>
      <c r="L4386" s="335">
        <f t="shared" si="1068"/>
        <v>0</v>
      </c>
      <c r="M4386" s="12" t="str">
        <f t="shared" si="1053"/>
        <v/>
      </c>
      <c r="N4386" s="13"/>
    </row>
    <row r="4387" spans="1:14" hidden="1">
      <c r="A4387" s="23">
        <v>230</v>
      </c>
      <c r="B4387" s="292"/>
      <c r="C4387" s="318">
        <v>2990</v>
      </c>
      <c r="D4387" s="356" t="s">
        <v>2067</v>
      </c>
      <c r="E4387" s="320">
        <f>F4387+G4387+H4387</f>
        <v>0</v>
      </c>
      <c r="F4387" s="454"/>
      <c r="G4387" s="455"/>
      <c r="H4387" s="1428"/>
      <c r="I4387" s="454"/>
      <c r="J4387" s="455"/>
      <c r="K4387" s="1428"/>
      <c r="L4387" s="320">
        <f>I4387+J4387+K4387</f>
        <v>0</v>
      </c>
      <c r="M4387" s="12" t="str">
        <f t="shared" si="1053"/>
        <v/>
      </c>
      <c r="N4387" s="13"/>
    </row>
    <row r="4388" spans="1:14" hidden="1">
      <c r="A4388" s="23">
        <v>235</v>
      </c>
      <c r="B4388" s="292"/>
      <c r="C4388" s="318">
        <v>2991</v>
      </c>
      <c r="D4388" s="356" t="s">
        <v>228</v>
      </c>
      <c r="E4388" s="320">
        <f t="shared" si="1067"/>
        <v>0</v>
      </c>
      <c r="F4388" s="454"/>
      <c r="G4388" s="455"/>
      <c r="H4388" s="1428"/>
      <c r="I4388" s="454"/>
      <c r="J4388" s="455"/>
      <c r="K4388" s="1428"/>
      <c r="L4388" s="320">
        <f t="shared" si="1068"/>
        <v>0</v>
      </c>
      <c r="M4388" s="12" t="str">
        <f t="shared" si="1053"/>
        <v/>
      </c>
      <c r="N4388" s="13"/>
    </row>
    <row r="4389" spans="1:14" hidden="1">
      <c r="A4389" s="23">
        <v>240</v>
      </c>
      <c r="B4389" s="292"/>
      <c r="C4389" s="285">
        <v>2992</v>
      </c>
      <c r="D4389" s="357" t="s">
        <v>229</v>
      </c>
      <c r="E4389" s="287">
        <f t="shared" si="1067"/>
        <v>0</v>
      </c>
      <c r="F4389" s="173"/>
      <c r="G4389" s="174"/>
      <c r="H4389" s="1421"/>
      <c r="I4389" s="173"/>
      <c r="J4389" s="174"/>
      <c r="K4389" s="1421"/>
      <c r="L4389" s="287">
        <f t="shared" si="1068"/>
        <v>0</v>
      </c>
      <c r="M4389" s="12" t="str">
        <f t="shared" si="1053"/>
        <v/>
      </c>
      <c r="N4389" s="13"/>
    </row>
    <row r="4390" spans="1:14" hidden="1">
      <c r="A4390" s="23">
        <v>245</v>
      </c>
      <c r="B4390" s="272">
        <v>3300</v>
      </c>
      <c r="C4390" s="358" t="s">
        <v>2098</v>
      </c>
      <c r="D4390" s="1773"/>
      <c r="E4390" s="310">
        <f t="shared" ref="E4390:L4390" si="1069">SUM(E4391:E4395)</f>
        <v>0</v>
      </c>
      <c r="F4390" s="274">
        <f t="shared" si="1069"/>
        <v>0</v>
      </c>
      <c r="G4390" s="275">
        <f t="shared" si="1069"/>
        <v>0</v>
      </c>
      <c r="H4390" s="276">
        <f t="shared" si="1069"/>
        <v>0</v>
      </c>
      <c r="I4390" s="274">
        <f t="shared" si="1069"/>
        <v>0</v>
      </c>
      <c r="J4390" s="275">
        <f t="shared" si="1069"/>
        <v>0</v>
      </c>
      <c r="K4390" s="276">
        <f t="shared" si="1069"/>
        <v>0</v>
      </c>
      <c r="L4390" s="310">
        <f t="shared" si="1069"/>
        <v>0</v>
      </c>
      <c r="M4390" s="12" t="str">
        <f t="shared" si="1053"/>
        <v/>
      </c>
      <c r="N4390" s="13"/>
    </row>
    <row r="4391" spans="1:14" hidden="1">
      <c r="A4391" s="22">
        <v>250</v>
      </c>
      <c r="B4391" s="291"/>
      <c r="C4391" s="279">
        <v>3301</v>
      </c>
      <c r="D4391" s="359" t="s">
        <v>230</v>
      </c>
      <c r="E4391" s="281">
        <f t="shared" ref="E4391:E4398" si="1070">F4391+G4391+H4391</f>
        <v>0</v>
      </c>
      <c r="F4391" s="486">
        <v>0</v>
      </c>
      <c r="G4391" s="487">
        <v>0</v>
      </c>
      <c r="H4391" s="154">
        <v>0</v>
      </c>
      <c r="I4391" s="486">
        <v>0</v>
      </c>
      <c r="J4391" s="487">
        <v>0</v>
      </c>
      <c r="K4391" s="154">
        <v>0</v>
      </c>
      <c r="L4391" s="281">
        <f t="shared" ref="L4391:L4398" si="1071">I4391+J4391+K4391</f>
        <v>0</v>
      </c>
      <c r="M4391" s="12" t="str">
        <f t="shared" si="1053"/>
        <v/>
      </c>
      <c r="N4391" s="13"/>
    </row>
    <row r="4392" spans="1:14" hidden="1">
      <c r="A4392" s="23">
        <v>255</v>
      </c>
      <c r="B4392" s="291"/>
      <c r="C4392" s="293">
        <v>3302</v>
      </c>
      <c r="D4392" s="360" t="s">
        <v>715</v>
      </c>
      <c r="E4392" s="295">
        <f t="shared" si="1070"/>
        <v>0</v>
      </c>
      <c r="F4392" s="488">
        <v>0</v>
      </c>
      <c r="G4392" s="489">
        <v>0</v>
      </c>
      <c r="H4392" s="160">
        <v>0</v>
      </c>
      <c r="I4392" s="488">
        <v>0</v>
      </c>
      <c r="J4392" s="489">
        <v>0</v>
      </c>
      <c r="K4392" s="160">
        <v>0</v>
      </c>
      <c r="L4392" s="295">
        <f t="shared" si="1071"/>
        <v>0</v>
      </c>
      <c r="M4392" s="12" t="str">
        <f t="shared" si="1053"/>
        <v/>
      </c>
      <c r="N4392" s="13"/>
    </row>
    <row r="4393" spans="1:14" hidden="1">
      <c r="A4393" s="23">
        <v>265</v>
      </c>
      <c r="B4393" s="291"/>
      <c r="C4393" s="293">
        <v>3303</v>
      </c>
      <c r="D4393" s="360" t="s">
        <v>231</v>
      </c>
      <c r="E4393" s="295">
        <f t="shared" si="1070"/>
        <v>0</v>
      </c>
      <c r="F4393" s="488">
        <v>0</v>
      </c>
      <c r="G4393" s="489">
        <v>0</v>
      </c>
      <c r="H4393" s="160">
        <v>0</v>
      </c>
      <c r="I4393" s="488">
        <v>0</v>
      </c>
      <c r="J4393" s="489">
        <v>0</v>
      </c>
      <c r="K4393" s="160">
        <v>0</v>
      </c>
      <c r="L4393" s="295">
        <f t="shared" si="1071"/>
        <v>0</v>
      </c>
      <c r="M4393" s="12" t="str">
        <f t="shared" si="1053"/>
        <v/>
      </c>
      <c r="N4393" s="13"/>
    </row>
    <row r="4394" spans="1:14" hidden="1">
      <c r="A4394" s="22">
        <v>270</v>
      </c>
      <c r="B4394" s="291"/>
      <c r="C4394" s="293">
        <v>3304</v>
      </c>
      <c r="D4394" s="360" t="s">
        <v>232</v>
      </c>
      <c r="E4394" s="295">
        <f t="shared" si="1070"/>
        <v>0</v>
      </c>
      <c r="F4394" s="488">
        <v>0</v>
      </c>
      <c r="G4394" s="489">
        <v>0</v>
      </c>
      <c r="H4394" s="160">
        <v>0</v>
      </c>
      <c r="I4394" s="488">
        <v>0</v>
      </c>
      <c r="J4394" s="489">
        <v>0</v>
      </c>
      <c r="K4394" s="160">
        <v>0</v>
      </c>
      <c r="L4394" s="295">
        <f t="shared" si="1071"/>
        <v>0</v>
      </c>
      <c r="M4394" s="12" t="str">
        <f t="shared" si="1053"/>
        <v/>
      </c>
      <c r="N4394" s="13"/>
    </row>
    <row r="4395" spans="1:14" ht="31.5" hidden="1">
      <c r="A4395" s="22">
        <v>290</v>
      </c>
      <c r="B4395" s="291"/>
      <c r="C4395" s="285">
        <v>3306</v>
      </c>
      <c r="D4395" s="361" t="s">
        <v>1657</v>
      </c>
      <c r="E4395" s="287">
        <f t="shared" si="1070"/>
        <v>0</v>
      </c>
      <c r="F4395" s="490">
        <v>0</v>
      </c>
      <c r="G4395" s="491">
        <v>0</v>
      </c>
      <c r="H4395" s="175">
        <v>0</v>
      </c>
      <c r="I4395" s="490">
        <v>0</v>
      </c>
      <c r="J4395" s="491">
        <v>0</v>
      </c>
      <c r="K4395" s="175">
        <v>0</v>
      </c>
      <c r="L4395" s="287">
        <f t="shared" si="1071"/>
        <v>0</v>
      </c>
      <c r="M4395" s="12" t="str">
        <f t="shared" si="1053"/>
        <v/>
      </c>
      <c r="N4395" s="13"/>
    </row>
    <row r="4396" spans="1:14" hidden="1">
      <c r="A4396" s="39">
        <v>320</v>
      </c>
      <c r="B4396" s="272">
        <v>3900</v>
      </c>
      <c r="C4396" s="1856" t="s">
        <v>233</v>
      </c>
      <c r="D4396" s="1857"/>
      <c r="E4396" s="310">
        <f t="shared" si="1070"/>
        <v>0</v>
      </c>
      <c r="F4396" s="1471">
        <v>0</v>
      </c>
      <c r="G4396" s="1472">
        <v>0</v>
      </c>
      <c r="H4396" s="1473">
        <v>0</v>
      </c>
      <c r="I4396" s="1471">
        <v>0</v>
      </c>
      <c r="J4396" s="1472">
        <v>0</v>
      </c>
      <c r="K4396" s="1473">
        <v>0</v>
      </c>
      <c r="L4396" s="310">
        <f t="shared" si="1071"/>
        <v>0</v>
      </c>
      <c r="M4396" s="12" t="str">
        <f t="shared" ref="M4396:M4442" si="1072">(IF($E4396&lt;&gt;0,$M$2,IF($L4396&lt;&gt;0,$M$2,"")))</f>
        <v/>
      </c>
      <c r="N4396" s="13"/>
    </row>
    <row r="4397" spans="1:14" hidden="1">
      <c r="A4397" s="22">
        <v>330</v>
      </c>
      <c r="B4397" s="272">
        <v>4000</v>
      </c>
      <c r="C4397" s="1856" t="s">
        <v>234</v>
      </c>
      <c r="D4397" s="1857"/>
      <c r="E4397" s="310">
        <f t="shared" si="1070"/>
        <v>0</v>
      </c>
      <c r="F4397" s="1422"/>
      <c r="G4397" s="1423"/>
      <c r="H4397" s="1424"/>
      <c r="I4397" s="1422"/>
      <c r="J4397" s="1423"/>
      <c r="K4397" s="1424"/>
      <c r="L4397" s="310">
        <f t="shared" si="1071"/>
        <v>0</v>
      </c>
      <c r="M4397" s="12" t="str">
        <f t="shared" si="1072"/>
        <v/>
      </c>
      <c r="N4397" s="13"/>
    </row>
    <row r="4398" spans="1:14" hidden="1">
      <c r="A4398" s="22">
        <v>350</v>
      </c>
      <c r="B4398" s="272">
        <v>4100</v>
      </c>
      <c r="C4398" s="1856" t="s">
        <v>235</v>
      </c>
      <c r="D4398" s="1857"/>
      <c r="E4398" s="310">
        <f t="shared" si="1070"/>
        <v>0</v>
      </c>
      <c r="F4398" s="1472">
        <v>0</v>
      </c>
      <c r="G4398" s="1472">
        <v>0</v>
      </c>
      <c r="H4398" s="1473">
        <v>0</v>
      </c>
      <c r="I4398" s="1771">
        <v>0</v>
      </c>
      <c r="J4398" s="1472">
        <v>0</v>
      </c>
      <c r="K4398" s="1472">
        <v>0</v>
      </c>
      <c r="L4398" s="310">
        <f t="shared" si="1071"/>
        <v>0</v>
      </c>
      <c r="M4398" s="12" t="str">
        <f t="shared" si="1072"/>
        <v/>
      </c>
      <c r="N4398" s="13"/>
    </row>
    <row r="4399" spans="1:14" hidden="1">
      <c r="A4399" s="23">
        <v>355</v>
      </c>
      <c r="B4399" s="272">
        <v>4200</v>
      </c>
      <c r="C4399" s="1856" t="s">
        <v>236</v>
      </c>
      <c r="D4399" s="1857"/>
      <c r="E4399" s="310">
        <f t="shared" ref="E4399:L4399" si="1073">SUM(E4400:E4405)</f>
        <v>0</v>
      </c>
      <c r="F4399" s="274">
        <f t="shared" si="1073"/>
        <v>0</v>
      </c>
      <c r="G4399" s="275">
        <f t="shared" si="1073"/>
        <v>0</v>
      </c>
      <c r="H4399" s="276">
        <f>SUM(H4400:H4405)</f>
        <v>0</v>
      </c>
      <c r="I4399" s="274">
        <f t="shared" si="1073"/>
        <v>0</v>
      </c>
      <c r="J4399" s="275">
        <f t="shared" si="1073"/>
        <v>0</v>
      </c>
      <c r="K4399" s="276">
        <f t="shared" si="1073"/>
        <v>0</v>
      </c>
      <c r="L4399" s="310">
        <f t="shared" si="1073"/>
        <v>0</v>
      </c>
      <c r="M4399" s="12" t="str">
        <f t="shared" si="1072"/>
        <v/>
      </c>
      <c r="N4399" s="13"/>
    </row>
    <row r="4400" spans="1:14" hidden="1">
      <c r="A4400" s="23">
        <v>355</v>
      </c>
      <c r="B4400" s="362"/>
      <c r="C4400" s="279">
        <v>4201</v>
      </c>
      <c r="D4400" s="280" t="s">
        <v>237</v>
      </c>
      <c r="E4400" s="281">
        <f t="shared" ref="E4400:E4405" si="1074">F4400+G4400+H4400</f>
        <v>0</v>
      </c>
      <c r="F4400" s="152"/>
      <c r="G4400" s="153"/>
      <c r="H4400" s="1418"/>
      <c r="I4400" s="152"/>
      <c r="J4400" s="153"/>
      <c r="K4400" s="1418"/>
      <c r="L4400" s="281">
        <f t="shared" ref="L4400:L4405" si="1075">I4400+J4400+K4400</f>
        <v>0</v>
      </c>
      <c r="M4400" s="12" t="str">
        <f t="shared" si="1072"/>
        <v/>
      </c>
      <c r="N4400" s="13"/>
    </row>
    <row r="4401" spans="1:14" hidden="1">
      <c r="A4401" s="23">
        <v>375</v>
      </c>
      <c r="B4401" s="362"/>
      <c r="C4401" s="293">
        <v>4202</v>
      </c>
      <c r="D4401" s="363" t="s">
        <v>238</v>
      </c>
      <c r="E4401" s="295">
        <f t="shared" si="1074"/>
        <v>0</v>
      </c>
      <c r="F4401" s="158"/>
      <c r="G4401" s="159"/>
      <c r="H4401" s="1420"/>
      <c r="I4401" s="158"/>
      <c r="J4401" s="159"/>
      <c r="K4401" s="1420"/>
      <c r="L4401" s="295">
        <f t="shared" si="1075"/>
        <v>0</v>
      </c>
      <c r="M4401" s="12" t="str">
        <f t="shared" si="1072"/>
        <v/>
      </c>
      <c r="N4401" s="13"/>
    </row>
    <row r="4402" spans="1:14" hidden="1">
      <c r="A4402" s="23">
        <v>380</v>
      </c>
      <c r="B4402" s="362"/>
      <c r="C4402" s="293">
        <v>4214</v>
      </c>
      <c r="D4402" s="363" t="s">
        <v>239</v>
      </c>
      <c r="E4402" s="295">
        <f t="shared" si="1074"/>
        <v>0</v>
      </c>
      <c r="F4402" s="158"/>
      <c r="G4402" s="159"/>
      <c r="H4402" s="1420"/>
      <c r="I4402" s="158"/>
      <c r="J4402" s="159"/>
      <c r="K4402" s="1420"/>
      <c r="L4402" s="295">
        <f t="shared" si="1075"/>
        <v>0</v>
      </c>
      <c r="M4402" s="12" t="str">
        <f t="shared" si="1072"/>
        <v/>
      </c>
      <c r="N4402" s="13"/>
    </row>
    <row r="4403" spans="1:14" hidden="1">
      <c r="A4403" s="23">
        <v>385</v>
      </c>
      <c r="B4403" s="362"/>
      <c r="C4403" s="293">
        <v>4217</v>
      </c>
      <c r="D4403" s="363" t="s">
        <v>240</v>
      </c>
      <c r="E4403" s="295">
        <f t="shared" si="1074"/>
        <v>0</v>
      </c>
      <c r="F4403" s="158"/>
      <c r="G4403" s="159"/>
      <c r="H4403" s="1420"/>
      <c r="I4403" s="158"/>
      <c r="J4403" s="159"/>
      <c r="K4403" s="1420"/>
      <c r="L4403" s="295">
        <f t="shared" si="1075"/>
        <v>0</v>
      </c>
      <c r="M4403" s="12" t="str">
        <f t="shared" si="1072"/>
        <v/>
      </c>
      <c r="N4403" s="13"/>
    </row>
    <row r="4404" spans="1:14" hidden="1">
      <c r="A4404" s="23">
        <v>390</v>
      </c>
      <c r="B4404" s="362"/>
      <c r="C4404" s="293">
        <v>4218</v>
      </c>
      <c r="D4404" s="294" t="s">
        <v>241</v>
      </c>
      <c r="E4404" s="295">
        <f t="shared" si="1074"/>
        <v>0</v>
      </c>
      <c r="F4404" s="158"/>
      <c r="G4404" s="159"/>
      <c r="H4404" s="1420"/>
      <c r="I4404" s="158"/>
      <c r="J4404" s="159"/>
      <c r="K4404" s="1420"/>
      <c r="L4404" s="295">
        <f t="shared" si="1075"/>
        <v>0</v>
      </c>
      <c r="M4404" s="12" t="str">
        <f t="shared" si="1072"/>
        <v/>
      </c>
      <c r="N4404" s="13"/>
    </row>
    <row r="4405" spans="1:14" hidden="1">
      <c r="A4405" s="23">
        <v>390</v>
      </c>
      <c r="B4405" s="362"/>
      <c r="C4405" s="285">
        <v>4219</v>
      </c>
      <c r="D4405" s="343" t="s">
        <v>242</v>
      </c>
      <c r="E4405" s="287">
        <f t="shared" si="1074"/>
        <v>0</v>
      </c>
      <c r="F4405" s="173"/>
      <c r="G4405" s="174"/>
      <c r="H4405" s="1421"/>
      <c r="I4405" s="173"/>
      <c r="J4405" s="174"/>
      <c r="K4405" s="1421"/>
      <c r="L4405" s="287">
        <f t="shared" si="1075"/>
        <v>0</v>
      </c>
      <c r="M4405" s="12" t="str">
        <f t="shared" si="1072"/>
        <v/>
      </c>
      <c r="N4405" s="13"/>
    </row>
    <row r="4406" spans="1:14" hidden="1">
      <c r="A4406" s="23">
        <v>395</v>
      </c>
      <c r="B4406" s="272">
        <v>4300</v>
      </c>
      <c r="C4406" s="1856" t="s">
        <v>1661</v>
      </c>
      <c r="D4406" s="1857"/>
      <c r="E4406" s="310">
        <f t="shared" ref="E4406:L4406" si="1076">SUM(E4407:E4409)</f>
        <v>0</v>
      </c>
      <c r="F4406" s="274">
        <f t="shared" si="1076"/>
        <v>0</v>
      </c>
      <c r="G4406" s="275">
        <f t="shared" si="1076"/>
        <v>0</v>
      </c>
      <c r="H4406" s="276">
        <f>SUM(H4407:H4409)</f>
        <v>0</v>
      </c>
      <c r="I4406" s="274">
        <f t="shared" si="1076"/>
        <v>0</v>
      </c>
      <c r="J4406" s="275">
        <f t="shared" si="1076"/>
        <v>0</v>
      </c>
      <c r="K4406" s="276">
        <f t="shared" si="1076"/>
        <v>0</v>
      </c>
      <c r="L4406" s="310">
        <f t="shared" si="1076"/>
        <v>0</v>
      </c>
      <c r="M4406" s="12" t="str">
        <f t="shared" si="1072"/>
        <v/>
      </c>
      <c r="N4406" s="13"/>
    </row>
    <row r="4407" spans="1:14" hidden="1">
      <c r="A4407" s="18">
        <v>397</v>
      </c>
      <c r="B4407" s="362"/>
      <c r="C4407" s="279">
        <v>4301</v>
      </c>
      <c r="D4407" s="311" t="s">
        <v>243</v>
      </c>
      <c r="E4407" s="281">
        <f t="shared" ref="E4407:E4412" si="1077">F4407+G4407+H4407</f>
        <v>0</v>
      </c>
      <c r="F4407" s="152"/>
      <c r="G4407" s="153"/>
      <c r="H4407" s="1418"/>
      <c r="I4407" s="152"/>
      <c r="J4407" s="153"/>
      <c r="K4407" s="1418"/>
      <c r="L4407" s="281">
        <f t="shared" ref="L4407:L4412" si="1078">I4407+J4407+K4407</f>
        <v>0</v>
      </c>
      <c r="M4407" s="12" t="str">
        <f t="shared" si="1072"/>
        <v/>
      </c>
      <c r="N4407" s="13"/>
    </row>
    <row r="4408" spans="1:14" hidden="1">
      <c r="A4408" s="14">
        <v>398</v>
      </c>
      <c r="B4408" s="362"/>
      <c r="C4408" s="293">
        <v>4302</v>
      </c>
      <c r="D4408" s="363" t="s">
        <v>244</v>
      </c>
      <c r="E4408" s="295">
        <f t="shared" si="1077"/>
        <v>0</v>
      </c>
      <c r="F4408" s="158"/>
      <c r="G4408" s="159"/>
      <c r="H4408" s="1420"/>
      <c r="I4408" s="158"/>
      <c r="J4408" s="159"/>
      <c r="K4408" s="1420"/>
      <c r="L4408" s="295">
        <f t="shared" si="1078"/>
        <v>0</v>
      </c>
      <c r="M4408" s="12" t="str">
        <f t="shared" si="1072"/>
        <v/>
      </c>
      <c r="N4408" s="13"/>
    </row>
    <row r="4409" spans="1:14" hidden="1">
      <c r="A4409" s="14">
        <v>399</v>
      </c>
      <c r="B4409" s="362"/>
      <c r="C4409" s="285">
        <v>4309</v>
      </c>
      <c r="D4409" s="301" t="s">
        <v>245</v>
      </c>
      <c r="E4409" s="287">
        <f t="shared" si="1077"/>
        <v>0</v>
      </c>
      <c r="F4409" s="173"/>
      <c r="G4409" s="174"/>
      <c r="H4409" s="1421"/>
      <c r="I4409" s="173"/>
      <c r="J4409" s="174"/>
      <c r="K4409" s="1421"/>
      <c r="L4409" s="287">
        <f t="shared" si="1078"/>
        <v>0</v>
      </c>
      <c r="M4409" s="12" t="str">
        <f t="shared" si="1072"/>
        <v/>
      </c>
      <c r="N4409" s="13"/>
    </row>
    <row r="4410" spans="1:14" hidden="1">
      <c r="A4410" s="14">
        <v>400</v>
      </c>
      <c r="B4410" s="272">
        <v>4400</v>
      </c>
      <c r="C4410" s="1856" t="s">
        <v>1658</v>
      </c>
      <c r="D4410" s="1857"/>
      <c r="E4410" s="310">
        <f t="shared" si="1077"/>
        <v>0</v>
      </c>
      <c r="F4410" s="1422"/>
      <c r="G4410" s="1423"/>
      <c r="H4410" s="1424"/>
      <c r="I4410" s="1422"/>
      <c r="J4410" s="1423"/>
      <c r="K4410" s="1424"/>
      <c r="L4410" s="310">
        <f t="shared" si="1078"/>
        <v>0</v>
      </c>
      <c r="M4410" s="12" t="str">
        <f t="shared" si="1072"/>
        <v/>
      </c>
      <c r="N4410" s="13"/>
    </row>
    <row r="4411" spans="1:14" hidden="1">
      <c r="A4411" s="14">
        <v>401</v>
      </c>
      <c r="B4411" s="272">
        <v>4500</v>
      </c>
      <c r="C4411" s="1856" t="s">
        <v>1659</v>
      </c>
      <c r="D4411" s="1857"/>
      <c r="E4411" s="310">
        <f t="shared" si="1077"/>
        <v>0</v>
      </c>
      <c r="F4411" s="1422"/>
      <c r="G4411" s="1423"/>
      <c r="H4411" s="1424"/>
      <c r="I4411" s="1422"/>
      <c r="J4411" s="1423"/>
      <c r="K4411" s="1424"/>
      <c r="L4411" s="310">
        <f t="shared" si="1078"/>
        <v>0</v>
      </c>
      <c r="M4411" s="12" t="str">
        <f t="shared" si="1072"/>
        <v/>
      </c>
      <c r="N4411" s="13"/>
    </row>
    <row r="4412" spans="1:14" hidden="1">
      <c r="A4412" s="40">
        <v>404</v>
      </c>
      <c r="B4412" s="272">
        <v>4600</v>
      </c>
      <c r="C4412" s="1862" t="s">
        <v>246</v>
      </c>
      <c r="D4412" s="1863"/>
      <c r="E4412" s="310">
        <f t="shared" si="1077"/>
        <v>0</v>
      </c>
      <c r="F4412" s="1422"/>
      <c r="G4412" s="1423"/>
      <c r="H4412" s="1424"/>
      <c r="I4412" s="1422"/>
      <c r="J4412" s="1423"/>
      <c r="K4412" s="1424"/>
      <c r="L4412" s="310">
        <f t="shared" si="1078"/>
        <v>0</v>
      </c>
      <c r="M4412" s="12" t="str">
        <f t="shared" si="1072"/>
        <v/>
      </c>
      <c r="N4412" s="13"/>
    </row>
    <row r="4413" spans="1:14" hidden="1">
      <c r="A4413" s="40">
        <v>404</v>
      </c>
      <c r="B4413" s="272">
        <v>4900</v>
      </c>
      <c r="C4413" s="1856" t="s">
        <v>273</v>
      </c>
      <c r="D4413" s="1857"/>
      <c r="E4413" s="310">
        <f t="shared" ref="E4413:L4413" si="1079">+E4414+E4415</f>
        <v>0</v>
      </c>
      <c r="F4413" s="274">
        <f t="shared" si="1079"/>
        <v>0</v>
      </c>
      <c r="G4413" s="275">
        <f t="shared" si="1079"/>
        <v>0</v>
      </c>
      <c r="H4413" s="276">
        <f>+H4414+H4415</f>
        <v>0</v>
      </c>
      <c r="I4413" s="274">
        <f t="shared" si="1079"/>
        <v>0</v>
      </c>
      <c r="J4413" s="275">
        <f t="shared" si="1079"/>
        <v>0</v>
      </c>
      <c r="K4413" s="276">
        <f t="shared" si="1079"/>
        <v>0</v>
      </c>
      <c r="L4413" s="310">
        <f t="shared" si="1079"/>
        <v>0</v>
      </c>
      <c r="M4413" s="12" t="str">
        <f t="shared" si="1072"/>
        <v/>
      </c>
      <c r="N4413" s="13"/>
    </row>
    <row r="4414" spans="1:14" hidden="1">
      <c r="A4414" s="22">
        <v>440</v>
      </c>
      <c r="B4414" s="362"/>
      <c r="C4414" s="279">
        <v>4901</v>
      </c>
      <c r="D4414" s="364" t="s">
        <v>274</v>
      </c>
      <c r="E4414" s="281">
        <f>F4414+G4414+H4414</f>
        <v>0</v>
      </c>
      <c r="F4414" s="152"/>
      <c r="G4414" s="153"/>
      <c r="H4414" s="1418"/>
      <c r="I4414" s="152"/>
      <c r="J4414" s="153"/>
      <c r="K4414" s="1418"/>
      <c r="L4414" s="281">
        <f>I4414+J4414+K4414</f>
        <v>0</v>
      </c>
      <c r="M4414" s="12" t="str">
        <f t="shared" si="1072"/>
        <v/>
      </c>
      <c r="N4414" s="13"/>
    </row>
    <row r="4415" spans="1:14" hidden="1">
      <c r="A4415" s="22">
        <v>450</v>
      </c>
      <c r="B4415" s="362"/>
      <c r="C4415" s="285">
        <v>4902</v>
      </c>
      <c r="D4415" s="301" t="s">
        <v>275</v>
      </c>
      <c r="E4415" s="287">
        <f>F4415+G4415+H4415</f>
        <v>0</v>
      </c>
      <c r="F4415" s="173"/>
      <c r="G4415" s="174"/>
      <c r="H4415" s="1421"/>
      <c r="I4415" s="173"/>
      <c r="J4415" s="174"/>
      <c r="K4415" s="1421"/>
      <c r="L4415" s="287">
        <f>I4415+J4415+K4415</f>
        <v>0</v>
      </c>
      <c r="M4415" s="12" t="str">
        <f t="shared" si="1072"/>
        <v/>
      </c>
      <c r="N4415" s="13"/>
    </row>
    <row r="4416" spans="1:14" hidden="1">
      <c r="A4416" s="22">
        <v>495</v>
      </c>
      <c r="B4416" s="365">
        <v>5100</v>
      </c>
      <c r="C4416" s="1854" t="s">
        <v>247</v>
      </c>
      <c r="D4416" s="1855"/>
      <c r="E4416" s="310">
        <f>F4416+G4416+H4416</f>
        <v>0</v>
      </c>
      <c r="F4416" s="1422"/>
      <c r="G4416" s="1423"/>
      <c r="H4416" s="1424"/>
      <c r="I4416" s="1422"/>
      <c r="J4416" s="1423"/>
      <c r="K4416" s="1424"/>
      <c r="L4416" s="310">
        <f>I4416+J4416+K4416</f>
        <v>0</v>
      </c>
      <c r="M4416" s="12" t="str">
        <f t="shared" si="1072"/>
        <v/>
      </c>
      <c r="N4416" s="13"/>
    </row>
    <row r="4417" spans="1:14" hidden="1">
      <c r="A4417" s="23">
        <v>500</v>
      </c>
      <c r="B4417" s="365">
        <v>5200</v>
      </c>
      <c r="C4417" s="1854" t="s">
        <v>248</v>
      </c>
      <c r="D4417" s="1855"/>
      <c r="E4417" s="310">
        <f t="shared" ref="E4417:L4417" si="1080">SUM(E4418:E4424)</f>
        <v>0</v>
      </c>
      <c r="F4417" s="274">
        <f t="shared" si="1080"/>
        <v>0</v>
      </c>
      <c r="G4417" s="275">
        <f t="shared" si="1080"/>
        <v>0</v>
      </c>
      <c r="H4417" s="276">
        <f>SUM(H4418:H4424)</f>
        <v>0</v>
      </c>
      <c r="I4417" s="274">
        <f t="shared" si="1080"/>
        <v>0</v>
      </c>
      <c r="J4417" s="275">
        <f t="shared" si="1080"/>
        <v>0</v>
      </c>
      <c r="K4417" s="276">
        <f t="shared" si="1080"/>
        <v>0</v>
      </c>
      <c r="L4417" s="310">
        <f t="shared" si="1080"/>
        <v>0</v>
      </c>
      <c r="M4417" s="12" t="str">
        <f t="shared" si="1072"/>
        <v/>
      </c>
      <c r="N4417" s="13"/>
    </row>
    <row r="4418" spans="1:14" hidden="1">
      <c r="A4418" s="23">
        <v>505</v>
      </c>
      <c r="B4418" s="366"/>
      <c r="C4418" s="367">
        <v>5201</v>
      </c>
      <c r="D4418" s="368" t="s">
        <v>249</v>
      </c>
      <c r="E4418" s="281">
        <f t="shared" ref="E4418:E4424" si="1081">F4418+G4418+H4418</f>
        <v>0</v>
      </c>
      <c r="F4418" s="152"/>
      <c r="G4418" s="153"/>
      <c r="H4418" s="1418"/>
      <c r="I4418" s="152"/>
      <c r="J4418" s="153"/>
      <c r="K4418" s="1418"/>
      <c r="L4418" s="281">
        <f t="shared" ref="L4418:L4424" si="1082">I4418+J4418+K4418</f>
        <v>0</v>
      </c>
      <c r="M4418" s="12" t="str">
        <f t="shared" si="1072"/>
        <v/>
      </c>
      <c r="N4418" s="13"/>
    </row>
    <row r="4419" spans="1:14" hidden="1">
      <c r="A4419" s="23">
        <v>510</v>
      </c>
      <c r="B4419" s="366"/>
      <c r="C4419" s="369">
        <v>5202</v>
      </c>
      <c r="D4419" s="370" t="s">
        <v>250</v>
      </c>
      <c r="E4419" s="295">
        <f t="shared" si="1081"/>
        <v>0</v>
      </c>
      <c r="F4419" s="158"/>
      <c r="G4419" s="159"/>
      <c r="H4419" s="1420"/>
      <c r="I4419" s="158"/>
      <c r="J4419" s="159"/>
      <c r="K4419" s="1420"/>
      <c r="L4419" s="295">
        <f t="shared" si="1082"/>
        <v>0</v>
      </c>
      <c r="M4419" s="12" t="str">
        <f t="shared" si="1072"/>
        <v/>
      </c>
      <c r="N4419" s="13"/>
    </row>
    <row r="4420" spans="1:14" hidden="1">
      <c r="A4420" s="23">
        <v>515</v>
      </c>
      <c r="B4420" s="366"/>
      <c r="C4420" s="369">
        <v>5203</v>
      </c>
      <c r="D4420" s="370" t="s">
        <v>618</v>
      </c>
      <c r="E4420" s="295">
        <f t="shared" si="1081"/>
        <v>0</v>
      </c>
      <c r="F4420" s="158"/>
      <c r="G4420" s="159"/>
      <c r="H4420" s="1420"/>
      <c r="I4420" s="158"/>
      <c r="J4420" s="159"/>
      <c r="K4420" s="1420"/>
      <c r="L4420" s="295">
        <f t="shared" si="1082"/>
        <v>0</v>
      </c>
      <c r="M4420" s="12" t="str">
        <f t="shared" si="1072"/>
        <v/>
      </c>
      <c r="N4420" s="13"/>
    </row>
    <row r="4421" spans="1:14" hidden="1">
      <c r="A4421" s="23">
        <v>520</v>
      </c>
      <c r="B4421" s="366"/>
      <c r="C4421" s="369">
        <v>5204</v>
      </c>
      <c r="D4421" s="370" t="s">
        <v>619</v>
      </c>
      <c r="E4421" s="295">
        <f t="shared" si="1081"/>
        <v>0</v>
      </c>
      <c r="F4421" s="158"/>
      <c r="G4421" s="159"/>
      <c r="H4421" s="1420"/>
      <c r="I4421" s="158"/>
      <c r="J4421" s="159"/>
      <c r="K4421" s="1420"/>
      <c r="L4421" s="295">
        <f t="shared" si="1082"/>
        <v>0</v>
      </c>
      <c r="M4421" s="12" t="str">
        <f t="shared" si="1072"/>
        <v/>
      </c>
      <c r="N4421" s="13"/>
    </row>
    <row r="4422" spans="1:14" hidden="1">
      <c r="A4422" s="23">
        <v>525</v>
      </c>
      <c r="B4422" s="366"/>
      <c r="C4422" s="369">
        <v>5205</v>
      </c>
      <c r="D4422" s="370" t="s">
        <v>620</v>
      </c>
      <c r="E4422" s="295">
        <f t="shared" si="1081"/>
        <v>0</v>
      </c>
      <c r="F4422" s="158"/>
      <c r="G4422" s="159"/>
      <c r="H4422" s="1420"/>
      <c r="I4422" s="158"/>
      <c r="J4422" s="159"/>
      <c r="K4422" s="1420"/>
      <c r="L4422" s="295">
        <f t="shared" si="1082"/>
        <v>0</v>
      </c>
      <c r="M4422" s="12" t="str">
        <f t="shared" si="1072"/>
        <v/>
      </c>
      <c r="N4422" s="13"/>
    </row>
    <row r="4423" spans="1:14" hidden="1">
      <c r="A4423" s="22">
        <v>635</v>
      </c>
      <c r="B4423" s="366"/>
      <c r="C4423" s="369">
        <v>5206</v>
      </c>
      <c r="D4423" s="370" t="s">
        <v>621</v>
      </c>
      <c r="E4423" s="295">
        <f t="shared" si="1081"/>
        <v>0</v>
      </c>
      <c r="F4423" s="158"/>
      <c r="G4423" s="159"/>
      <c r="H4423" s="1420"/>
      <c r="I4423" s="158"/>
      <c r="J4423" s="159"/>
      <c r="K4423" s="1420"/>
      <c r="L4423" s="295">
        <f t="shared" si="1082"/>
        <v>0</v>
      </c>
      <c r="M4423" s="12" t="str">
        <f t="shared" si="1072"/>
        <v/>
      </c>
      <c r="N4423" s="13"/>
    </row>
    <row r="4424" spans="1:14" hidden="1">
      <c r="A4424" s="23">
        <v>640</v>
      </c>
      <c r="B4424" s="366"/>
      <c r="C4424" s="371">
        <v>5219</v>
      </c>
      <c r="D4424" s="372" t="s">
        <v>622</v>
      </c>
      <c r="E4424" s="287">
        <f t="shared" si="1081"/>
        <v>0</v>
      </c>
      <c r="F4424" s="173"/>
      <c r="G4424" s="174"/>
      <c r="H4424" s="1421"/>
      <c r="I4424" s="173"/>
      <c r="J4424" s="174"/>
      <c r="K4424" s="1421"/>
      <c r="L4424" s="287">
        <f t="shared" si="1082"/>
        <v>0</v>
      </c>
      <c r="M4424" s="12" t="str">
        <f t="shared" si="1072"/>
        <v/>
      </c>
      <c r="N4424" s="13"/>
    </row>
    <row r="4425" spans="1:14" hidden="1">
      <c r="A4425" s="23">
        <v>645</v>
      </c>
      <c r="B4425" s="365">
        <v>5300</v>
      </c>
      <c r="C4425" s="1854" t="s">
        <v>623</v>
      </c>
      <c r="D4425" s="1855"/>
      <c r="E4425" s="310">
        <f t="shared" ref="E4425:L4425" si="1083">SUM(E4426:E4427)</f>
        <v>0</v>
      </c>
      <c r="F4425" s="274">
        <f t="shared" si="1083"/>
        <v>0</v>
      </c>
      <c r="G4425" s="275">
        <f t="shared" si="1083"/>
        <v>0</v>
      </c>
      <c r="H4425" s="276">
        <f>SUM(H4426:H4427)</f>
        <v>0</v>
      </c>
      <c r="I4425" s="274">
        <f t="shared" si="1083"/>
        <v>0</v>
      </c>
      <c r="J4425" s="275">
        <f t="shared" si="1083"/>
        <v>0</v>
      </c>
      <c r="K4425" s="276">
        <f t="shared" si="1083"/>
        <v>0</v>
      </c>
      <c r="L4425" s="310">
        <f t="shared" si="1083"/>
        <v>0</v>
      </c>
      <c r="M4425" s="12" t="str">
        <f t="shared" si="1072"/>
        <v/>
      </c>
      <c r="N4425" s="13"/>
    </row>
    <row r="4426" spans="1:14" hidden="1">
      <c r="A4426" s="23">
        <v>650</v>
      </c>
      <c r="B4426" s="366"/>
      <c r="C4426" s="367">
        <v>5301</v>
      </c>
      <c r="D4426" s="368" t="s">
        <v>307</v>
      </c>
      <c r="E4426" s="281">
        <f>F4426+G4426+H4426</f>
        <v>0</v>
      </c>
      <c r="F4426" s="152"/>
      <c r="G4426" s="153"/>
      <c r="H4426" s="1418"/>
      <c r="I4426" s="152"/>
      <c r="J4426" s="153"/>
      <c r="K4426" s="1418"/>
      <c r="L4426" s="281">
        <f>I4426+J4426+K4426</f>
        <v>0</v>
      </c>
      <c r="M4426" s="12" t="str">
        <f t="shared" si="1072"/>
        <v/>
      </c>
      <c r="N4426" s="13"/>
    </row>
    <row r="4427" spans="1:14" hidden="1">
      <c r="A4427" s="22">
        <v>655</v>
      </c>
      <c r="B4427" s="366"/>
      <c r="C4427" s="371">
        <v>5309</v>
      </c>
      <c r="D4427" s="372" t="s">
        <v>624</v>
      </c>
      <c r="E4427" s="287">
        <f>F4427+G4427+H4427</f>
        <v>0</v>
      </c>
      <c r="F4427" s="173"/>
      <c r="G4427" s="174"/>
      <c r="H4427" s="1421"/>
      <c r="I4427" s="173"/>
      <c r="J4427" s="174"/>
      <c r="K4427" s="1421"/>
      <c r="L4427" s="287">
        <f>I4427+J4427+K4427</f>
        <v>0</v>
      </c>
      <c r="M4427" s="12" t="str">
        <f t="shared" si="1072"/>
        <v/>
      </c>
      <c r="N4427" s="13"/>
    </row>
    <row r="4428" spans="1:14" hidden="1">
      <c r="A4428" s="22">
        <v>665</v>
      </c>
      <c r="B4428" s="365">
        <v>5400</v>
      </c>
      <c r="C4428" s="1854" t="s">
        <v>685</v>
      </c>
      <c r="D4428" s="1855"/>
      <c r="E4428" s="310">
        <f>F4428+G4428+H4428</f>
        <v>0</v>
      </c>
      <c r="F4428" s="1422"/>
      <c r="G4428" s="1423"/>
      <c r="H4428" s="1424"/>
      <c r="I4428" s="1422"/>
      <c r="J4428" s="1423"/>
      <c r="K4428" s="1424"/>
      <c r="L4428" s="310">
        <f>I4428+J4428+K4428</f>
        <v>0</v>
      </c>
      <c r="M4428" s="12" t="str">
        <f t="shared" si="1072"/>
        <v/>
      </c>
      <c r="N4428" s="13"/>
    </row>
    <row r="4429" spans="1:14" hidden="1">
      <c r="A4429" s="22">
        <v>675</v>
      </c>
      <c r="B4429" s="272">
        <v>5500</v>
      </c>
      <c r="C4429" s="1856" t="s">
        <v>686</v>
      </c>
      <c r="D4429" s="1857"/>
      <c r="E4429" s="310">
        <f t="shared" ref="E4429:L4429" si="1084">SUM(E4430:E4433)</f>
        <v>0</v>
      </c>
      <c r="F4429" s="274">
        <f t="shared" si="1084"/>
        <v>0</v>
      </c>
      <c r="G4429" s="275">
        <f t="shared" si="1084"/>
        <v>0</v>
      </c>
      <c r="H4429" s="276">
        <f>SUM(H4430:H4433)</f>
        <v>0</v>
      </c>
      <c r="I4429" s="274">
        <f t="shared" si="1084"/>
        <v>0</v>
      </c>
      <c r="J4429" s="275">
        <f t="shared" si="1084"/>
        <v>0</v>
      </c>
      <c r="K4429" s="276">
        <f t="shared" si="1084"/>
        <v>0</v>
      </c>
      <c r="L4429" s="310">
        <f t="shared" si="1084"/>
        <v>0</v>
      </c>
      <c r="M4429" s="12" t="str">
        <f t="shared" si="1072"/>
        <v/>
      </c>
      <c r="N4429" s="13"/>
    </row>
    <row r="4430" spans="1:14" hidden="1">
      <c r="A4430" s="22">
        <v>685</v>
      </c>
      <c r="B4430" s="362"/>
      <c r="C4430" s="279">
        <v>5501</v>
      </c>
      <c r="D4430" s="311" t="s">
        <v>687</v>
      </c>
      <c r="E4430" s="281">
        <f>F4430+G4430+H4430</f>
        <v>0</v>
      </c>
      <c r="F4430" s="152"/>
      <c r="G4430" s="153"/>
      <c r="H4430" s="1418"/>
      <c r="I4430" s="152"/>
      <c r="J4430" s="153"/>
      <c r="K4430" s="1418"/>
      <c r="L4430" s="281">
        <f>I4430+J4430+K4430</f>
        <v>0</v>
      </c>
      <c r="M4430" s="12" t="str">
        <f t="shared" si="1072"/>
        <v/>
      </c>
      <c r="N4430" s="13"/>
    </row>
    <row r="4431" spans="1:14" hidden="1">
      <c r="A4431" s="23">
        <v>690</v>
      </c>
      <c r="B4431" s="362"/>
      <c r="C4431" s="293">
        <v>5502</v>
      </c>
      <c r="D4431" s="294" t="s">
        <v>688</v>
      </c>
      <c r="E4431" s="295">
        <f>F4431+G4431+H4431</f>
        <v>0</v>
      </c>
      <c r="F4431" s="158"/>
      <c r="G4431" s="159"/>
      <c r="H4431" s="1420"/>
      <c r="I4431" s="158"/>
      <c r="J4431" s="159"/>
      <c r="K4431" s="1420"/>
      <c r="L4431" s="295">
        <f>I4431+J4431+K4431</f>
        <v>0</v>
      </c>
      <c r="M4431" s="12" t="str">
        <f t="shared" si="1072"/>
        <v/>
      </c>
      <c r="N4431" s="13"/>
    </row>
    <row r="4432" spans="1:14" hidden="1">
      <c r="A4432" s="23">
        <v>695</v>
      </c>
      <c r="B4432" s="362"/>
      <c r="C4432" s="293">
        <v>5503</v>
      </c>
      <c r="D4432" s="363" t="s">
        <v>689</v>
      </c>
      <c r="E4432" s="295">
        <f>F4432+G4432+H4432</f>
        <v>0</v>
      </c>
      <c r="F4432" s="158"/>
      <c r="G4432" s="159"/>
      <c r="H4432" s="1420"/>
      <c r="I4432" s="158"/>
      <c r="J4432" s="159"/>
      <c r="K4432" s="1420"/>
      <c r="L4432" s="295">
        <f>I4432+J4432+K4432</f>
        <v>0</v>
      </c>
      <c r="M4432" s="12" t="str">
        <f t="shared" si="1072"/>
        <v/>
      </c>
      <c r="N4432" s="13"/>
    </row>
    <row r="4433" spans="1:14" hidden="1">
      <c r="A4433" s="22">
        <v>700</v>
      </c>
      <c r="B4433" s="362"/>
      <c r="C4433" s="285">
        <v>5504</v>
      </c>
      <c r="D4433" s="339" t="s">
        <v>690</v>
      </c>
      <c r="E4433" s="287">
        <f>F4433+G4433+H4433</f>
        <v>0</v>
      </c>
      <c r="F4433" s="173"/>
      <c r="G4433" s="174"/>
      <c r="H4433" s="1421"/>
      <c r="I4433" s="173"/>
      <c r="J4433" s="174"/>
      <c r="K4433" s="1421"/>
      <c r="L4433" s="287">
        <f>I4433+J4433+K4433</f>
        <v>0</v>
      </c>
      <c r="M4433" s="12" t="str">
        <f t="shared" si="1072"/>
        <v/>
      </c>
      <c r="N4433" s="13"/>
    </row>
    <row r="4434" spans="1:14" hidden="1">
      <c r="A4434" s="22">
        <v>710</v>
      </c>
      <c r="B4434" s="365">
        <v>5700</v>
      </c>
      <c r="C4434" s="1858" t="s">
        <v>914</v>
      </c>
      <c r="D4434" s="1859"/>
      <c r="E4434" s="310">
        <f>SUM(E4435:E4437)</f>
        <v>0</v>
      </c>
      <c r="F4434" s="1471">
        <v>0</v>
      </c>
      <c r="G4434" s="1471">
        <v>0</v>
      </c>
      <c r="H4434" s="1471">
        <v>0</v>
      </c>
      <c r="I4434" s="1471">
        <v>0</v>
      </c>
      <c r="J4434" s="1471">
        <v>0</v>
      </c>
      <c r="K4434" s="1471">
        <v>0</v>
      </c>
      <c r="L4434" s="310">
        <f>SUM(L4435:L4437)</f>
        <v>0</v>
      </c>
      <c r="M4434" s="12" t="str">
        <f t="shared" si="1072"/>
        <v/>
      </c>
      <c r="N4434" s="13"/>
    </row>
    <row r="4435" spans="1:14" hidden="1">
      <c r="A4435" s="23">
        <v>715</v>
      </c>
      <c r="B4435" s="366"/>
      <c r="C4435" s="367">
        <v>5701</v>
      </c>
      <c r="D4435" s="368" t="s">
        <v>691</v>
      </c>
      <c r="E4435" s="281">
        <f>F4435+G4435+H4435</f>
        <v>0</v>
      </c>
      <c r="F4435" s="1472">
        <v>0</v>
      </c>
      <c r="G4435" s="1472">
        <v>0</v>
      </c>
      <c r="H4435" s="1473">
        <v>0</v>
      </c>
      <c r="I4435" s="1771">
        <v>0</v>
      </c>
      <c r="J4435" s="1472">
        <v>0</v>
      </c>
      <c r="K4435" s="1472">
        <v>0</v>
      </c>
      <c r="L4435" s="281">
        <f>I4435+J4435+K4435</f>
        <v>0</v>
      </c>
      <c r="M4435" s="12" t="str">
        <f t="shared" si="1072"/>
        <v/>
      </c>
      <c r="N4435" s="13"/>
    </row>
    <row r="4436" spans="1:14" hidden="1">
      <c r="A4436" s="23">
        <v>720</v>
      </c>
      <c r="B4436" s="366"/>
      <c r="C4436" s="373">
        <v>5702</v>
      </c>
      <c r="D4436" s="374" t="s">
        <v>692</v>
      </c>
      <c r="E4436" s="314">
        <f>F4436+G4436+H4436</f>
        <v>0</v>
      </c>
      <c r="F4436" s="1472">
        <v>0</v>
      </c>
      <c r="G4436" s="1472">
        <v>0</v>
      </c>
      <c r="H4436" s="1473">
        <v>0</v>
      </c>
      <c r="I4436" s="1771">
        <v>0</v>
      </c>
      <c r="J4436" s="1472">
        <v>0</v>
      </c>
      <c r="K4436" s="1472">
        <v>0</v>
      </c>
      <c r="L4436" s="314">
        <f>I4436+J4436+K4436</f>
        <v>0</v>
      </c>
      <c r="M4436" s="12" t="str">
        <f t="shared" si="1072"/>
        <v/>
      </c>
      <c r="N4436" s="13"/>
    </row>
    <row r="4437" spans="1:14" hidden="1">
      <c r="A4437" s="23">
        <v>725</v>
      </c>
      <c r="B4437" s="292"/>
      <c r="C4437" s="375">
        <v>4071</v>
      </c>
      <c r="D4437" s="376" t="s">
        <v>693</v>
      </c>
      <c r="E4437" s="377">
        <f>F4437+G4437+H4437</f>
        <v>0</v>
      </c>
      <c r="F4437" s="1472">
        <v>0</v>
      </c>
      <c r="G4437" s="1472">
        <v>0</v>
      </c>
      <c r="H4437" s="1473">
        <v>0</v>
      </c>
      <c r="I4437" s="1771">
        <v>0</v>
      </c>
      <c r="J4437" s="1472">
        <v>0</v>
      </c>
      <c r="K4437" s="1472">
        <v>0</v>
      </c>
      <c r="L4437" s="377">
        <f>I4437+J4437+K4437</f>
        <v>0</v>
      </c>
      <c r="M4437" s="12" t="str">
        <f t="shared" si="1072"/>
        <v/>
      </c>
      <c r="N4437" s="13"/>
    </row>
    <row r="4438" spans="1:14" hidden="1">
      <c r="A4438" s="23">
        <v>730</v>
      </c>
      <c r="B4438" s="582"/>
      <c r="C4438" s="1860" t="s">
        <v>694</v>
      </c>
      <c r="D4438" s="1861"/>
      <c r="E4438" s="1438"/>
      <c r="F4438" s="1438"/>
      <c r="G4438" s="1438"/>
      <c r="H4438" s="1438"/>
      <c r="I4438" s="1438"/>
      <c r="J4438" s="1438"/>
      <c r="K4438" s="1438"/>
      <c r="L4438" s="1439"/>
      <c r="M4438" s="12" t="str">
        <f t="shared" si="1072"/>
        <v/>
      </c>
      <c r="N4438" s="13"/>
    </row>
    <row r="4439" spans="1:14" hidden="1">
      <c r="A4439" s="23">
        <v>735</v>
      </c>
      <c r="B4439" s="381">
        <v>98</v>
      </c>
      <c r="C4439" s="1860" t="s">
        <v>694</v>
      </c>
      <c r="D4439" s="1861"/>
      <c r="E4439" s="382">
        <f>F4439+G4439+H4439</f>
        <v>0</v>
      </c>
      <c r="F4439" s="1429"/>
      <c r="G4439" s="1430"/>
      <c r="H4439" s="1431"/>
      <c r="I4439" s="1461">
        <v>0</v>
      </c>
      <c r="J4439" s="1462">
        <v>0</v>
      </c>
      <c r="K4439" s="1463">
        <v>0</v>
      </c>
      <c r="L4439" s="382">
        <f>I4439+J4439+K4439</f>
        <v>0</v>
      </c>
      <c r="M4439" s="12" t="str">
        <f t="shared" si="1072"/>
        <v/>
      </c>
      <c r="N4439" s="13"/>
    </row>
    <row r="4440" spans="1:14" hidden="1">
      <c r="A4440" s="23">
        <v>740</v>
      </c>
      <c r="B4440" s="1433"/>
      <c r="C4440" s="1434"/>
      <c r="D4440" s="1435"/>
      <c r="E4440" s="269"/>
      <c r="F4440" s="269"/>
      <c r="G4440" s="269"/>
      <c r="H4440" s="269"/>
      <c r="I4440" s="269"/>
      <c r="J4440" s="269"/>
      <c r="K4440" s="269"/>
      <c r="L4440" s="270"/>
      <c r="M4440" s="12" t="str">
        <f t="shared" si="1072"/>
        <v/>
      </c>
      <c r="N4440" s="13"/>
    </row>
    <row r="4441" spans="1:14" hidden="1">
      <c r="A4441" s="23">
        <v>745</v>
      </c>
      <c r="B4441" s="1436"/>
      <c r="C4441" s="111"/>
      <c r="D4441" s="1437"/>
      <c r="E4441" s="218"/>
      <c r="F4441" s="218"/>
      <c r="G4441" s="218"/>
      <c r="H4441" s="218"/>
      <c r="I4441" s="218"/>
      <c r="J4441" s="218"/>
      <c r="K4441" s="218"/>
      <c r="L4441" s="389"/>
      <c r="M4441" s="12" t="str">
        <f t="shared" si="1072"/>
        <v/>
      </c>
      <c r="N4441" s="13"/>
    </row>
    <row r="4442" spans="1:14" hidden="1">
      <c r="A4442" s="22">
        <v>750</v>
      </c>
      <c r="B4442" s="1436"/>
      <c r="C4442" s="111"/>
      <c r="D4442" s="1437"/>
      <c r="E4442" s="218"/>
      <c r="F4442" s="218"/>
      <c r="G4442" s="218"/>
      <c r="H4442" s="218"/>
      <c r="I4442" s="218"/>
      <c r="J4442" s="218"/>
      <c r="K4442" s="218"/>
      <c r="L4442" s="389"/>
      <c r="M4442" s="12" t="str">
        <f t="shared" si="1072"/>
        <v/>
      </c>
      <c r="N4442" s="13"/>
    </row>
    <row r="4443" spans="1:14" ht="16.5" hidden="1" thickBot="1">
      <c r="A4443" s="23">
        <v>755</v>
      </c>
      <c r="B4443" s="1464"/>
      <c r="C4443" s="393" t="s">
        <v>741</v>
      </c>
      <c r="D4443" s="1432">
        <f>+B4443</f>
        <v>0</v>
      </c>
      <c r="E4443" s="395">
        <f t="shared" ref="E4443:L4443" si="1085">SUM(E4328,E4331,E4337,E4345,E4346,E4364,E4368,E4374,E4377,E4378,E4379,E4380,E4381,E4390,E4396,E4397,E4398,E4399,E4406,E4410,E4411,E4412,E4413,E4416,E4417,E4425,E4428,E4429,E4434)+E4439</f>
        <v>0</v>
      </c>
      <c r="F4443" s="396">
        <f t="shared" si="1085"/>
        <v>0</v>
      </c>
      <c r="G4443" s="397">
        <f t="shared" si="1085"/>
        <v>0</v>
      </c>
      <c r="H4443" s="398">
        <f t="shared" si="1085"/>
        <v>0</v>
      </c>
      <c r="I4443" s="396">
        <f t="shared" si="1085"/>
        <v>0</v>
      </c>
      <c r="J4443" s="397">
        <f t="shared" si="1085"/>
        <v>0</v>
      </c>
      <c r="K4443" s="398">
        <f t="shared" si="1085"/>
        <v>0</v>
      </c>
      <c r="L4443" s="395">
        <f t="shared" si="1085"/>
        <v>0</v>
      </c>
      <c r="M4443" s="12" t="str">
        <f>(IF($E4443&lt;&gt;0,$M$2,IF($L4443&lt;&gt;0,$M$2,"")))</f>
        <v/>
      </c>
      <c r="N4443" s="73" t="str">
        <f>LEFT(C4325,1)</f>
        <v>6</v>
      </c>
    </row>
    <row r="4444" spans="1:14" hidden="1">
      <c r="A4444" s="23">
        <v>760</v>
      </c>
      <c r="B4444" s="79" t="s">
        <v>120</v>
      </c>
      <c r="C4444" s="1"/>
      <c r="L4444" s="6"/>
      <c r="M4444" s="7" t="str">
        <f>(IF($E4443&lt;&gt;0,$M$2,IF($L4443&lt;&gt;0,$M$2,"")))</f>
        <v/>
      </c>
    </row>
    <row r="4445" spans="1:14" hidden="1">
      <c r="A4445" s="22">
        <v>765</v>
      </c>
      <c r="B4445" s="1367"/>
      <c r="C4445" s="1367"/>
      <c r="D4445" s="1368"/>
      <c r="E4445" s="1367"/>
      <c r="F4445" s="1367"/>
      <c r="G4445" s="1367"/>
      <c r="H4445" s="1367"/>
      <c r="I4445" s="1367"/>
      <c r="J4445" s="1367"/>
      <c r="K4445" s="1367"/>
      <c r="L4445" s="1369"/>
      <c r="M4445" s="7" t="str">
        <f>(IF($E4443&lt;&gt;0,$M$2,IF($L4443&lt;&gt;0,$M$2,"")))</f>
        <v/>
      </c>
    </row>
    <row r="4446" spans="1:14" ht="18.75" hidden="1">
      <c r="A4446" s="22">
        <v>775</v>
      </c>
      <c r="B4446" s="65"/>
      <c r="C4446" s="65"/>
      <c r="D4446" s="65"/>
      <c r="E4446" s="65"/>
      <c r="F4446" s="65"/>
      <c r="G4446" s="65"/>
      <c r="H4446" s="65"/>
      <c r="I4446" s="65"/>
      <c r="J4446" s="65"/>
      <c r="K4446" s="65"/>
      <c r="L4446" s="77"/>
      <c r="M4446" s="74" t="str">
        <f>(IF(E4441&lt;&gt;0,$G$2,IF(L4441&lt;&gt;0,$G$2,"")))</f>
        <v/>
      </c>
      <c r="N4446" s="65"/>
    </row>
    <row r="4447" spans="1:14" hidden="1">
      <c r="A4447" s="23">
        <v>780</v>
      </c>
      <c r="B4447" s="6"/>
      <c r="C4447" s="6"/>
      <c r="D4447" s="521"/>
      <c r="E4447" s="38"/>
      <c r="F4447" s="38"/>
      <c r="G4447" s="38"/>
      <c r="H4447" s="38"/>
      <c r="I4447" s="38"/>
      <c r="J4447" s="38"/>
      <c r="K4447" s="38"/>
      <c r="L4447" s="38"/>
      <c r="M4447" s="7" t="str">
        <f>(IF($E4580&lt;&gt;0,$M$2,IF($L4580&lt;&gt;0,$M$2,"")))</f>
        <v/>
      </c>
    </row>
    <row r="4448" spans="1:14" hidden="1">
      <c r="A4448" s="23">
        <v>785</v>
      </c>
      <c r="B4448" s="6"/>
      <c r="C4448" s="1365"/>
      <c r="D4448" s="1366"/>
      <c r="E4448" s="38"/>
      <c r="F4448" s="38"/>
      <c r="G4448" s="38"/>
      <c r="H4448" s="38"/>
      <c r="I4448" s="38"/>
      <c r="J4448" s="38"/>
      <c r="K4448" s="38"/>
      <c r="L4448" s="38"/>
      <c r="M4448" s="7" t="str">
        <f>(IF($E4580&lt;&gt;0,$M$2,IF($L4580&lt;&gt;0,$M$2,"")))</f>
        <v/>
      </c>
    </row>
    <row r="4449" spans="1:13" hidden="1">
      <c r="A4449" s="23">
        <v>790</v>
      </c>
      <c r="B4449" s="1870" t="str">
        <f>$B$7</f>
        <v>ОТЧЕТНИ ДАННИ ПО ЕБК ЗА ИЗПЪЛНЕНИЕТО НА БЮДЖЕТА</v>
      </c>
      <c r="C4449" s="1871"/>
      <c r="D4449" s="1871"/>
      <c r="E4449" s="242"/>
      <c r="F4449" s="242"/>
      <c r="G4449" s="237"/>
      <c r="H4449" s="237"/>
      <c r="I4449" s="237"/>
      <c r="J4449" s="237"/>
      <c r="K4449" s="237"/>
      <c r="L4449" s="237"/>
      <c r="M4449" s="7" t="str">
        <f>(IF($E4580&lt;&gt;0,$M$2,IF($L4580&lt;&gt;0,$M$2,"")))</f>
        <v/>
      </c>
    </row>
    <row r="4450" spans="1:13" hidden="1">
      <c r="A4450" s="23">
        <v>795</v>
      </c>
      <c r="B4450" s="228"/>
      <c r="C4450" s="391"/>
      <c r="D4450" s="400"/>
      <c r="E4450" s="406" t="s">
        <v>464</v>
      </c>
      <c r="F4450" s="406" t="s">
        <v>835</v>
      </c>
      <c r="G4450" s="237"/>
      <c r="H4450" s="1362" t="s">
        <v>1251</v>
      </c>
      <c r="I4450" s="1363"/>
      <c r="J4450" s="1364"/>
      <c r="K4450" s="237"/>
      <c r="L4450" s="237"/>
      <c r="M4450" s="7" t="str">
        <f>(IF($E4580&lt;&gt;0,$M$2,IF($L4580&lt;&gt;0,$M$2,"")))</f>
        <v/>
      </c>
    </row>
    <row r="4451" spans="1:13" ht="18.75" hidden="1">
      <c r="A4451" s="22">
        <v>805</v>
      </c>
      <c r="B4451" s="1872" t="str">
        <f>$B$9</f>
        <v>ДГ ЩАСТЛИВО ДЕТСТВО</v>
      </c>
      <c r="C4451" s="1873"/>
      <c r="D4451" s="1874"/>
      <c r="E4451" s="115">
        <f>$E$9</f>
        <v>43831</v>
      </c>
      <c r="F4451" s="226" t="str">
        <f>$F$9</f>
        <v>30.06.2020</v>
      </c>
      <c r="G4451" s="237"/>
      <c r="H4451" s="237"/>
      <c r="I4451" s="237"/>
      <c r="J4451" s="237"/>
      <c r="K4451" s="237"/>
      <c r="L4451" s="237"/>
      <c r="M4451" s="7" t="str">
        <f>(IF($E4580&lt;&gt;0,$M$2,IF($L4580&lt;&gt;0,$M$2,"")))</f>
        <v/>
      </c>
    </row>
    <row r="4452" spans="1:13" hidden="1">
      <c r="A4452" s="23">
        <v>810</v>
      </c>
      <c r="B4452" s="227" t="str">
        <f>$B$10</f>
        <v>(наименование на разпоредителя с бюджет)</v>
      </c>
      <c r="C4452" s="228"/>
      <c r="D4452" s="229"/>
      <c r="E4452" s="237"/>
      <c r="F4452" s="237"/>
      <c r="G4452" s="237"/>
      <c r="H4452" s="237"/>
      <c r="I4452" s="237"/>
      <c r="J4452" s="237"/>
      <c r="K4452" s="237"/>
      <c r="L4452" s="237"/>
      <c r="M4452" s="7" t="str">
        <f>(IF($E4580&lt;&gt;0,$M$2,IF($L4580&lt;&gt;0,$M$2,"")))</f>
        <v/>
      </c>
    </row>
    <row r="4453" spans="1:13" hidden="1">
      <c r="A4453" s="23">
        <v>815</v>
      </c>
      <c r="B4453" s="227"/>
      <c r="C4453" s="228"/>
      <c r="D4453" s="229"/>
      <c r="E4453" s="237"/>
      <c r="F4453" s="237"/>
      <c r="G4453" s="237"/>
      <c r="H4453" s="237"/>
      <c r="I4453" s="237"/>
      <c r="J4453" s="237"/>
      <c r="K4453" s="237"/>
      <c r="L4453" s="237"/>
      <c r="M4453" s="7" t="str">
        <f>(IF($E4580&lt;&gt;0,$M$2,IF($L4580&lt;&gt;0,$M$2,"")))</f>
        <v/>
      </c>
    </row>
    <row r="4454" spans="1:13" ht="19.5" hidden="1">
      <c r="A4454" s="28">
        <v>525</v>
      </c>
      <c r="B4454" s="1875" t="str">
        <f>$B$12</f>
        <v>Раковски</v>
      </c>
      <c r="C4454" s="1876"/>
      <c r="D4454" s="1877"/>
      <c r="E4454" s="410" t="s">
        <v>890</v>
      </c>
      <c r="F4454" s="1360" t="str">
        <f>$F$12</f>
        <v>6611</v>
      </c>
      <c r="G4454" s="237"/>
      <c r="H4454" s="237"/>
      <c r="I4454" s="237"/>
      <c r="J4454" s="237"/>
      <c r="K4454" s="237"/>
      <c r="L4454" s="237"/>
      <c r="M4454" s="7" t="str">
        <f>(IF($E4580&lt;&gt;0,$M$2,IF($L4580&lt;&gt;0,$M$2,"")))</f>
        <v/>
      </c>
    </row>
    <row r="4455" spans="1:13" hidden="1">
      <c r="A4455" s="22">
        <v>820</v>
      </c>
      <c r="B4455" s="233" t="str">
        <f>$B$13</f>
        <v>(наименование на първостепенния разпоредител с бюджет)</v>
      </c>
      <c r="C4455" s="228"/>
      <c r="D4455" s="229"/>
      <c r="E4455" s="1361"/>
      <c r="F4455" s="242"/>
      <c r="G4455" s="237"/>
      <c r="H4455" s="237"/>
      <c r="I4455" s="237"/>
      <c r="J4455" s="237"/>
      <c r="K4455" s="237"/>
      <c r="L4455" s="237"/>
      <c r="M4455" s="7" t="str">
        <f>(IF($E4580&lt;&gt;0,$M$2,IF($L4580&lt;&gt;0,$M$2,"")))</f>
        <v/>
      </c>
    </row>
    <row r="4456" spans="1:13" ht="19.5" hidden="1">
      <c r="A4456" s="23">
        <v>821</v>
      </c>
      <c r="B4456" s="236"/>
      <c r="C4456" s="237"/>
      <c r="D4456" s="124" t="s">
        <v>891</v>
      </c>
      <c r="E4456" s="238">
        <f>$E$15</f>
        <v>0</v>
      </c>
      <c r="F4456" s="414" t="str">
        <f>$F$15</f>
        <v>БЮДЖЕТ</v>
      </c>
      <c r="G4456" s="218"/>
      <c r="H4456" s="218"/>
      <c r="I4456" s="218"/>
      <c r="J4456" s="218"/>
      <c r="K4456" s="218"/>
      <c r="L4456" s="218"/>
      <c r="M4456" s="7" t="str">
        <f>(IF($E4580&lt;&gt;0,$M$2,IF($L4580&lt;&gt;0,$M$2,"")))</f>
        <v/>
      </c>
    </row>
    <row r="4457" spans="1:13" hidden="1">
      <c r="A4457" s="23">
        <v>822</v>
      </c>
      <c r="B4457" s="228"/>
      <c r="C4457" s="391"/>
      <c r="D4457" s="400"/>
      <c r="E4457" s="237"/>
      <c r="F4457" s="409"/>
      <c r="G4457" s="409"/>
      <c r="H4457" s="409"/>
      <c r="I4457" s="409"/>
      <c r="J4457" s="409"/>
      <c r="K4457" s="409"/>
      <c r="L4457" s="1377" t="s">
        <v>465</v>
      </c>
      <c r="M4457" s="7" t="str">
        <f>(IF($E4580&lt;&gt;0,$M$2,IF($L4580&lt;&gt;0,$M$2,"")))</f>
        <v/>
      </c>
    </row>
    <row r="4458" spans="1:13" ht="24.95" hidden="1" customHeight="1">
      <c r="A4458" s="23">
        <v>823</v>
      </c>
      <c r="B4458" s="247"/>
      <c r="C4458" s="248"/>
      <c r="D4458" s="249" t="s">
        <v>712</v>
      </c>
      <c r="E4458" s="1878" t="s">
        <v>2108</v>
      </c>
      <c r="F4458" s="1879"/>
      <c r="G4458" s="1879"/>
      <c r="H4458" s="1880"/>
      <c r="I4458" s="1881" t="s">
        <v>2109</v>
      </c>
      <c r="J4458" s="1882"/>
      <c r="K4458" s="1882"/>
      <c r="L4458" s="1883"/>
      <c r="M4458" s="7" t="str">
        <f>(IF($E4580&lt;&gt;0,$M$2,IF($L4580&lt;&gt;0,$M$2,"")))</f>
        <v/>
      </c>
    </row>
    <row r="4459" spans="1:13" ht="54.95" hidden="1" customHeight="1" thickBot="1">
      <c r="A4459" s="23">
        <v>825</v>
      </c>
      <c r="B4459" s="250" t="s">
        <v>62</v>
      </c>
      <c r="C4459" s="251" t="s">
        <v>466</v>
      </c>
      <c r="D4459" s="252" t="s">
        <v>713</v>
      </c>
      <c r="E4459" s="1403" t="str">
        <f>$E$20</f>
        <v>Уточнен план                Общо</v>
      </c>
      <c r="F4459" s="1407" t="str">
        <f>$F$20</f>
        <v>държавни дейности</v>
      </c>
      <c r="G4459" s="1408" t="str">
        <f>$G$20</f>
        <v>местни дейности</v>
      </c>
      <c r="H4459" s="1409" t="str">
        <f>$H$20</f>
        <v>дофинансиране</v>
      </c>
      <c r="I4459" s="253" t="str">
        <f>$I$20</f>
        <v>държавни дейности -ОТЧЕТ</v>
      </c>
      <c r="J4459" s="254" t="str">
        <f>$J$20</f>
        <v>местни дейности - ОТЧЕТ</v>
      </c>
      <c r="K4459" s="255" t="str">
        <f>$K$20</f>
        <v>дофинансиране - ОТЧЕТ</v>
      </c>
      <c r="L4459" s="1735" t="str">
        <f>$L$20</f>
        <v>ОТЧЕТ                                    ОБЩО</v>
      </c>
      <c r="M4459" s="7" t="str">
        <f>(IF($E4580&lt;&gt;0,$M$2,IF($L4580&lt;&gt;0,$M$2,"")))</f>
        <v/>
      </c>
    </row>
    <row r="4460" spans="1:13" ht="18.75" hidden="1">
      <c r="A4460" s="23"/>
      <c r="B4460" s="258"/>
      <c r="C4460" s="259"/>
      <c r="D4460" s="260" t="s">
        <v>743</v>
      </c>
      <c r="E4460" s="1455" t="str">
        <f>$E$21</f>
        <v>(1)</v>
      </c>
      <c r="F4460" s="143" t="str">
        <f>$F$21</f>
        <v>(2)</v>
      </c>
      <c r="G4460" s="144" t="str">
        <f>$G$21</f>
        <v>(3)</v>
      </c>
      <c r="H4460" s="145" t="str">
        <f>$H$21</f>
        <v>(4)</v>
      </c>
      <c r="I4460" s="261" t="str">
        <f>$I$21</f>
        <v>(5)</v>
      </c>
      <c r="J4460" s="262" t="str">
        <f>$J$21</f>
        <v>(6)</v>
      </c>
      <c r="K4460" s="263" t="str">
        <f>$K$21</f>
        <v>(7)</v>
      </c>
      <c r="L4460" s="264" t="str">
        <f>$L$21</f>
        <v>(8)</v>
      </c>
      <c r="M4460" s="7" t="str">
        <f>(IF($E4580&lt;&gt;0,$M$2,IF($L4580&lt;&gt;0,$M$2,"")))</f>
        <v/>
      </c>
    </row>
    <row r="4461" spans="1:13" hidden="1">
      <c r="A4461" s="23"/>
      <c r="B4461" s="1451"/>
      <c r="C4461" s="1598" t="e">
        <f>VLOOKUP(D4461,OP_LIST2,2,FALSE)</f>
        <v>#N/A</v>
      </c>
      <c r="D4461" s="1458"/>
      <c r="E4461" s="389"/>
      <c r="F4461" s="1441"/>
      <c r="G4461" s="1442"/>
      <c r="H4461" s="1443"/>
      <c r="I4461" s="1441"/>
      <c r="J4461" s="1442"/>
      <c r="K4461" s="1443"/>
      <c r="L4461" s="1440"/>
      <c r="M4461" s="7" t="str">
        <f>(IF($E4580&lt;&gt;0,$M$2,IF($L4580&lt;&gt;0,$M$2,"")))</f>
        <v/>
      </c>
    </row>
    <row r="4462" spans="1:13" hidden="1">
      <c r="A4462" s="23"/>
      <c r="B4462" s="1454"/>
      <c r="C4462" s="1459">
        <f>VLOOKUP(D4463,EBK_DEIN2,2,FALSE)</f>
        <v>6622</v>
      </c>
      <c r="D4462" s="1458" t="s">
        <v>792</v>
      </c>
      <c r="E4462" s="389"/>
      <c r="F4462" s="1444"/>
      <c r="G4462" s="1445"/>
      <c r="H4462" s="1446"/>
      <c r="I4462" s="1444"/>
      <c r="J4462" s="1445"/>
      <c r="K4462" s="1446"/>
      <c r="L4462" s="1440"/>
      <c r="M4462" s="7" t="str">
        <f>(IF($E4580&lt;&gt;0,$M$2,IF($L4580&lt;&gt;0,$M$2,"")))</f>
        <v/>
      </c>
    </row>
    <row r="4463" spans="1:13" hidden="1">
      <c r="A4463" s="23"/>
      <c r="B4463" s="1450"/>
      <c r="C4463" s="1587">
        <f>+C4462</f>
        <v>6622</v>
      </c>
      <c r="D4463" s="1452" t="s">
        <v>591</v>
      </c>
      <c r="E4463" s="389"/>
      <c r="F4463" s="1444"/>
      <c r="G4463" s="1445"/>
      <c r="H4463" s="1446"/>
      <c r="I4463" s="1444"/>
      <c r="J4463" s="1445"/>
      <c r="K4463" s="1446"/>
      <c r="L4463" s="1440"/>
      <c r="M4463" s="7" t="str">
        <f>(IF($E4580&lt;&gt;0,$M$2,IF($L4580&lt;&gt;0,$M$2,"")))</f>
        <v/>
      </c>
    </row>
    <row r="4464" spans="1:13" hidden="1">
      <c r="A4464" s="23"/>
      <c r="B4464" s="1456"/>
      <c r="C4464" s="1453"/>
      <c r="D4464" s="1457" t="s">
        <v>714</v>
      </c>
      <c r="E4464" s="389"/>
      <c r="F4464" s="1447"/>
      <c r="G4464" s="1448"/>
      <c r="H4464" s="1449"/>
      <c r="I4464" s="1447"/>
      <c r="J4464" s="1448"/>
      <c r="K4464" s="1449"/>
      <c r="L4464" s="1440"/>
      <c r="M4464" s="7" t="str">
        <f>(IF($E4580&lt;&gt;0,$M$2,IF($L4580&lt;&gt;0,$M$2,"")))</f>
        <v/>
      </c>
    </row>
    <row r="4465" spans="1:14" hidden="1">
      <c r="A4465" s="23"/>
      <c r="B4465" s="272">
        <v>100</v>
      </c>
      <c r="C4465" s="1884" t="s">
        <v>744</v>
      </c>
      <c r="D4465" s="1885"/>
      <c r="E4465" s="273">
        <f t="shared" ref="E4465:L4465" si="1086">SUM(E4466:E4467)</f>
        <v>0</v>
      </c>
      <c r="F4465" s="274">
        <f t="shared" si="1086"/>
        <v>0</v>
      </c>
      <c r="G4465" s="275">
        <f t="shared" si="1086"/>
        <v>0</v>
      </c>
      <c r="H4465" s="276">
        <f>SUM(H4466:H4467)</f>
        <v>0</v>
      </c>
      <c r="I4465" s="274">
        <f t="shared" si="1086"/>
        <v>0</v>
      </c>
      <c r="J4465" s="275">
        <f t="shared" si="1086"/>
        <v>0</v>
      </c>
      <c r="K4465" s="276">
        <f t="shared" si="1086"/>
        <v>0</v>
      </c>
      <c r="L4465" s="273">
        <f t="shared" si="1086"/>
        <v>0</v>
      </c>
      <c r="M4465" s="12" t="str">
        <f>(IF($E4465&lt;&gt;0,$M$2,IF($L4465&lt;&gt;0,$M$2,"")))</f>
        <v/>
      </c>
      <c r="N4465" s="13"/>
    </row>
    <row r="4466" spans="1:14" hidden="1">
      <c r="A4466" s="23"/>
      <c r="B4466" s="278"/>
      <c r="C4466" s="279">
        <v>101</v>
      </c>
      <c r="D4466" s="280" t="s">
        <v>745</v>
      </c>
      <c r="E4466" s="281">
        <f>F4466+G4466+H4466</f>
        <v>0</v>
      </c>
      <c r="F4466" s="152"/>
      <c r="G4466" s="153"/>
      <c r="H4466" s="1418"/>
      <c r="I4466" s="152"/>
      <c r="J4466" s="153"/>
      <c r="K4466" s="1418"/>
      <c r="L4466" s="281">
        <f>I4466+J4466+K4466</f>
        <v>0</v>
      </c>
      <c r="M4466" s="12" t="str">
        <f t="shared" ref="M4466:M4532" si="1087">(IF($E4466&lt;&gt;0,$M$2,IF($L4466&lt;&gt;0,$M$2,"")))</f>
        <v/>
      </c>
      <c r="N4466" s="13"/>
    </row>
    <row r="4467" spans="1:14" hidden="1">
      <c r="A4467" s="10"/>
      <c r="B4467" s="278"/>
      <c r="C4467" s="285">
        <v>102</v>
      </c>
      <c r="D4467" s="286" t="s">
        <v>746</v>
      </c>
      <c r="E4467" s="287">
        <f>F4467+G4467+H4467</f>
        <v>0</v>
      </c>
      <c r="F4467" s="173"/>
      <c r="G4467" s="174"/>
      <c r="H4467" s="1421"/>
      <c r="I4467" s="173"/>
      <c r="J4467" s="174"/>
      <c r="K4467" s="1421"/>
      <c r="L4467" s="287">
        <f>I4467+J4467+K4467</f>
        <v>0</v>
      </c>
      <c r="M4467" s="12" t="str">
        <f t="shared" si="1087"/>
        <v/>
      </c>
      <c r="N4467" s="13"/>
    </row>
    <row r="4468" spans="1:14" hidden="1">
      <c r="A4468" s="10"/>
      <c r="B4468" s="272">
        <v>200</v>
      </c>
      <c r="C4468" s="1864" t="s">
        <v>747</v>
      </c>
      <c r="D4468" s="1865"/>
      <c r="E4468" s="273">
        <f t="shared" ref="E4468:L4468" si="1088">SUM(E4469:E4473)</f>
        <v>0</v>
      </c>
      <c r="F4468" s="274">
        <f t="shared" si="1088"/>
        <v>0</v>
      </c>
      <c r="G4468" s="275">
        <f t="shared" si="1088"/>
        <v>0</v>
      </c>
      <c r="H4468" s="276">
        <f>SUM(H4469:H4473)</f>
        <v>0</v>
      </c>
      <c r="I4468" s="274">
        <f t="shared" si="1088"/>
        <v>0</v>
      </c>
      <c r="J4468" s="275">
        <f t="shared" si="1088"/>
        <v>0</v>
      </c>
      <c r="K4468" s="276">
        <f t="shared" si="1088"/>
        <v>0</v>
      </c>
      <c r="L4468" s="273">
        <f t="shared" si="1088"/>
        <v>0</v>
      </c>
      <c r="M4468" s="12" t="str">
        <f t="shared" si="1087"/>
        <v/>
      </c>
      <c r="N4468" s="13"/>
    </row>
    <row r="4469" spans="1:14" hidden="1">
      <c r="A4469" s="10"/>
      <c r="B4469" s="291"/>
      <c r="C4469" s="279">
        <v>201</v>
      </c>
      <c r="D4469" s="280" t="s">
        <v>748</v>
      </c>
      <c r="E4469" s="281">
        <f>F4469+G4469+H4469</f>
        <v>0</v>
      </c>
      <c r="F4469" s="152"/>
      <c r="G4469" s="153"/>
      <c r="H4469" s="1418"/>
      <c r="I4469" s="152"/>
      <c r="J4469" s="153"/>
      <c r="K4469" s="1418"/>
      <c r="L4469" s="281">
        <f>I4469+J4469+K4469</f>
        <v>0</v>
      </c>
      <c r="M4469" s="12" t="str">
        <f t="shared" si="1087"/>
        <v/>
      </c>
      <c r="N4469" s="13"/>
    </row>
    <row r="4470" spans="1:14" hidden="1">
      <c r="A4470" s="10"/>
      <c r="B4470" s="292"/>
      <c r="C4470" s="293">
        <v>202</v>
      </c>
      <c r="D4470" s="294" t="s">
        <v>749</v>
      </c>
      <c r="E4470" s="295">
        <f>F4470+G4470+H4470</f>
        <v>0</v>
      </c>
      <c r="F4470" s="158"/>
      <c r="G4470" s="159"/>
      <c r="H4470" s="1420"/>
      <c r="I4470" s="158"/>
      <c r="J4470" s="159"/>
      <c r="K4470" s="1420"/>
      <c r="L4470" s="295">
        <f>I4470+J4470+K4470</f>
        <v>0</v>
      </c>
      <c r="M4470" s="12" t="str">
        <f t="shared" si="1087"/>
        <v/>
      </c>
      <c r="N4470" s="13"/>
    </row>
    <row r="4471" spans="1:14" ht="31.5" hidden="1">
      <c r="A4471" s="10"/>
      <c r="B4471" s="299"/>
      <c r="C4471" s="293">
        <v>205</v>
      </c>
      <c r="D4471" s="294" t="s">
        <v>595</v>
      </c>
      <c r="E4471" s="295">
        <f>F4471+G4471+H4471</f>
        <v>0</v>
      </c>
      <c r="F4471" s="158"/>
      <c r="G4471" s="159"/>
      <c r="H4471" s="1420"/>
      <c r="I4471" s="158"/>
      <c r="J4471" s="159"/>
      <c r="K4471" s="1420"/>
      <c r="L4471" s="295">
        <f>I4471+J4471+K4471</f>
        <v>0</v>
      </c>
      <c r="M4471" s="12" t="str">
        <f t="shared" si="1087"/>
        <v/>
      </c>
      <c r="N4471" s="13"/>
    </row>
    <row r="4472" spans="1:14" hidden="1">
      <c r="A4472" s="10"/>
      <c r="B4472" s="299"/>
      <c r="C4472" s="293">
        <v>208</v>
      </c>
      <c r="D4472" s="300" t="s">
        <v>596</v>
      </c>
      <c r="E4472" s="295">
        <f>F4472+G4472+H4472</f>
        <v>0</v>
      </c>
      <c r="F4472" s="158"/>
      <c r="G4472" s="159"/>
      <c r="H4472" s="1420"/>
      <c r="I4472" s="158"/>
      <c r="J4472" s="159"/>
      <c r="K4472" s="1420"/>
      <c r="L4472" s="295">
        <f>I4472+J4472+K4472</f>
        <v>0</v>
      </c>
      <c r="M4472" s="12" t="str">
        <f t="shared" si="1087"/>
        <v/>
      </c>
      <c r="N4472" s="13"/>
    </row>
    <row r="4473" spans="1:14" hidden="1">
      <c r="A4473" s="10"/>
      <c r="B4473" s="291"/>
      <c r="C4473" s="285">
        <v>209</v>
      </c>
      <c r="D4473" s="301" t="s">
        <v>597</v>
      </c>
      <c r="E4473" s="287">
        <f>F4473+G4473+H4473</f>
        <v>0</v>
      </c>
      <c r="F4473" s="173"/>
      <c r="G4473" s="174"/>
      <c r="H4473" s="1421"/>
      <c r="I4473" s="173"/>
      <c r="J4473" s="174"/>
      <c r="K4473" s="1421"/>
      <c r="L4473" s="287">
        <f>I4473+J4473+K4473</f>
        <v>0</v>
      </c>
      <c r="M4473" s="12" t="str">
        <f t="shared" si="1087"/>
        <v/>
      </c>
      <c r="N4473" s="13"/>
    </row>
    <row r="4474" spans="1:14" hidden="1">
      <c r="A4474" s="10"/>
      <c r="B4474" s="272">
        <v>500</v>
      </c>
      <c r="C4474" s="1866" t="s">
        <v>193</v>
      </c>
      <c r="D4474" s="1867"/>
      <c r="E4474" s="273">
        <f t="shared" ref="E4474:L4474" si="1089">SUM(E4475:E4481)</f>
        <v>0</v>
      </c>
      <c r="F4474" s="274">
        <f t="shared" si="1089"/>
        <v>0</v>
      </c>
      <c r="G4474" s="275">
        <f t="shared" si="1089"/>
        <v>0</v>
      </c>
      <c r="H4474" s="276">
        <f>SUM(H4475:H4481)</f>
        <v>0</v>
      </c>
      <c r="I4474" s="274">
        <f t="shared" si="1089"/>
        <v>0</v>
      </c>
      <c r="J4474" s="275">
        <f t="shared" si="1089"/>
        <v>0</v>
      </c>
      <c r="K4474" s="276">
        <f t="shared" si="1089"/>
        <v>0</v>
      </c>
      <c r="L4474" s="273">
        <f t="shared" si="1089"/>
        <v>0</v>
      </c>
      <c r="M4474" s="12" t="str">
        <f t="shared" si="1087"/>
        <v/>
      </c>
      <c r="N4474" s="13"/>
    </row>
    <row r="4475" spans="1:14" ht="18" hidden="1" customHeight="1">
      <c r="A4475" s="10"/>
      <c r="B4475" s="291"/>
      <c r="C4475" s="302">
        <v>551</v>
      </c>
      <c r="D4475" s="303" t="s">
        <v>194</v>
      </c>
      <c r="E4475" s="281">
        <f t="shared" ref="E4475:E4482" si="1090">F4475+G4475+H4475</f>
        <v>0</v>
      </c>
      <c r="F4475" s="152"/>
      <c r="G4475" s="153"/>
      <c r="H4475" s="1418"/>
      <c r="I4475" s="152"/>
      <c r="J4475" s="153"/>
      <c r="K4475" s="1418"/>
      <c r="L4475" s="281">
        <f t="shared" ref="L4475:L4482" si="1091">I4475+J4475+K4475</f>
        <v>0</v>
      </c>
      <c r="M4475" s="12" t="str">
        <f t="shared" si="1087"/>
        <v/>
      </c>
      <c r="N4475" s="13"/>
    </row>
    <row r="4476" spans="1:14" hidden="1">
      <c r="A4476" s="10"/>
      <c r="B4476" s="291"/>
      <c r="C4476" s="304">
        <v>552</v>
      </c>
      <c r="D4476" s="305" t="s">
        <v>909</v>
      </c>
      <c r="E4476" s="295">
        <f t="shared" si="1090"/>
        <v>0</v>
      </c>
      <c r="F4476" s="158"/>
      <c r="G4476" s="159"/>
      <c r="H4476" s="1420"/>
      <c r="I4476" s="158"/>
      <c r="J4476" s="159"/>
      <c r="K4476" s="1420"/>
      <c r="L4476" s="295">
        <f t="shared" si="1091"/>
        <v>0</v>
      </c>
      <c r="M4476" s="12" t="str">
        <f t="shared" si="1087"/>
        <v/>
      </c>
      <c r="N4476" s="13"/>
    </row>
    <row r="4477" spans="1:14" hidden="1">
      <c r="A4477" s="10"/>
      <c r="B4477" s="306"/>
      <c r="C4477" s="304">
        <v>558</v>
      </c>
      <c r="D4477" s="307" t="s">
        <v>871</v>
      </c>
      <c r="E4477" s="295">
        <f>F4477+G4477+H4477</f>
        <v>0</v>
      </c>
      <c r="F4477" s="488">
        <v>0</v>
      </c>
      <c r="G4477" s="489">
        <v>0</v>
      </c>
      <c r="H4477" s="160">
        <v>0</v>
      </c>
      <c r="I4477" s="488">
        <v>0</v>
      </c>
      <c r="J4477" s="489">
        <v>0</v>
      </c>
      <c r="K4477" s="160">
        <v>0</v>
      </c>
      <c r="L4477" s="295">
        <f>I4477+J4477+K4477</f>
        <v>0</v>
      </c>
      <c r="M4477" s="12" t="str">
        <f t="shared" si="1087"/>
        <v/>
      </c>
      <c r="N4477" s="13"/>
    </row>
    <row r="4478" spans="1:14" hidden="1">
      <c r="A4478" s="10"/>
      <c r="B4478" s="306"/>
      <c r="C4478" s="304">
        <v>560</v>
      </c>
      <c r="D4478" s="307" t="s">
        <v>195</v>
      </c>
      <c r="E4478" s="295">
        <f t="shared" si="1090"/>
        <v>0</v>
      </c>
      <c r="F4478" s="158"/>
      <c r="G4478" s="159"/>
      <c r="H4478" s="1420"/>
      <c r="I4478" s="158"/>
      <c r="J4478" s="159"/>
      <c r="K4478" s="1420"/>
      <c r="L4478" s="295">
        <f t="shared" si="1091"/>
        <v>0</v>
      </c>
      <c r="M4478" s="12" t="str">
        <f t="shared" si="1087"/>
        <v/>
      </c>
      <c r="N4478" s="13"/>
    </row>
    <row r="4479" spans="1:14" hidden="1">
      <c r="A4479" s="10"/>
      <c r="B4479" s="306"/>
      <c r="C4479" s="304">
        <v>580</v>
      </c>
      <c r="D4479" s="305" t="s">
        <v>196</v>
      </c>
      <c r="E4479" s="295">
        <f t="shared" si="1090"/>
        <v>0</v>
      </c>
      <c r="F4479" s="158"/>
      <c r="G4479" s="159"/>
      <c r="H4479" s="1420"/>
      <c r="I4479" s="158"/>
      <c r="J4479" s="159"/>
      <c r="K4479" s="1420"/>
      <c r="L4479" s="295">
        <f t="shared" si="1091"/>
        <v>0</v>
      </c>
      <c r="M4479" s="12" t="str">
        <f t="shared" si="1087"/>
        <v/>
      </c>
      <c r="N4479" s="13"/>
    </row>
    <row r="4480" spans="1:14" hidden="1">
      <c r="A4480" s="10"/>
      <c r="B4480" s="291"/>
      <c r="C4480" s="304">
        <v>588</v>
      </c>
      <c r="D4480" s="305" t="s">
        <v>873</v>
      </c>
      <c r="E4480" s="295">
        <f>F4480+G4480+H4480</f>
        <v>0</v>
      </c>
      <c r="F4480" s="488">
        <v>0</v>
      </c>
      <c r="G4480" s="489">
        <v>0</v>
      </c>
      <c r="H4480" s="160">
        <v>0</v>
      </c>
      <c r="I4480" s="488">
        <v>0</v>
      </c>
      <c r="J4480" s="489">
        <v>0</v>
      </c>
      <c r="K4480" s="160">
        <v>0</v>
      </c>
      <c r="L4480" s="295">
        <f>I4480+J4480+K4480</f>
        <v>0</v>
      </c>
      <c r="M4480" s="12" t="str">
        <f t="shared" si="1087"/>
        <v/>
      </c>
      <c r="N4480" s="13"/>
    </row>
    <row r="4481" spans="1:14" ht="31.5" hidden="1">
      <c r="A4481" s="10"/>
      <c r="B4481" s="291"/>
      <c r="C4481" s="308">
        <v>590</v>
      </c>
      <c r="D4481" s="309" t="s">
        <v>197</v>
      </c>
      <c r="E4481" s="287">
        <f t="shared" si="1090"/>
        <v>0</v>
      </c>
      <c r="F4481" s="173"/>
      <c r="G4481" s="174"/>
      <c r="H4481" s="1421"/>
      <c r="I4481" s="173"/>
      <c r="J4481" s="174"/>
      <c r="K4481" s="1421"/>
      <c r="L4481" s="287">
        <f t="shared" si="1091"/>
        <v>0</v>
      </c>
      <c r="M4481" s="12" t="str">
        <f t="shared" si="1087"/>
        <v/>
      </c>
      <c r="N4481" s="13"/>
    </row>
    <row r="4482" spans="1:14" hidden="1">
      <c r="A4482" s="22">
        <v>5</v>
      </c>
      <c r="B4482" s="272">
        <v>800</v>
      </c>
      <c r="C4482" s="1868" t="s">
        <v>198</v>
      </c>
      <c r="D4482" s="1869"/>
      <c r="E4482" s="310">
        <f t="shared" si="1090"/>
        <v>0</v>
      </c>
      <c r="F4482" s="1422"/>
      <c r="G4482" s="1423"/>
      <c r="H4482" s="1424"/>
      <c r="I4482" s="1422"/>
      <c r="J4482" s="1423"/>
      <c r="K4482" s="1424"/>
      <c r="L4482" s="310">
        <f t="shared" si="1091"/>
        <v>0</v>
      </c>
      <c r="M4482" s="12" t="str">
        <f t="shared" si="1087"/>
        <v/>
      </c>
      <c r="N4482" s="13"/>
    </row>
    <row r="4483" spans="1:14" hidden="1">
      <c r="A4483" s="23">
        <v>10</v>
      </c>
      <c r="B4483" s="272">
        <v>1000</v>
      </c>
      <c r="C4483" s="1864" t="s">
        <v>199</v>
      </c>
      <c r="D4483" s="1865"/>
      <c r="E4483" s="310">
        <f t="shared" ref="E4483:L4483" si="1092">SUM(E4484:E4500)</f>
        <v>0</v>
      </c>
      <c r="F4483" s="274">
        <f t="shared" si="1092"/>
        <v>0</v>
      </c>
      <c r="G4483" s="275">
        <f t="shared" si="1092"/>
        <v>0</v>
      </c>
      <c r="H4483" s="276">
        <f>SUM(H4484:H4500)</f>
        <v>0</v>
      </c>
      <c r="I4483" s="274">
        <f t="shared" si="1092"/>
        <v>0</v>
      </c>
      <c r="J4483" s="275">
        <f t="shared" si="1092"/>
        <v>0</v>
      </c>
      <c r="K4483" s="276">
        <f t="shared" si="1092"/>
        <v>0</v>
      </c>
      <c r="L4483" s="310">
        <f t="shared" si="1092"/>
        <v>0</v>
      </c>
      <c r="M4483" s="12" t="str">
        <f t="shared" si="1087"/>
        <v/>
      </c>
      <c r="N4483" s="13"/>
    </row>
    <row r="4484" spans="1:14" hidden="1">
      <c r="A4484" s="23">
        <v>15</v>
      </c>
      <c r="B4484" s="292"/>
      <c r="C4484" s="279">
        <v>1011</v>
      </c>
      <c r="D4484" s="311" t="s">
        <v>200</v>
      </c>
      <c r="E4484" s="281">
        <f t="shared" ref="E4484:E4500" si="1093">F4484+G4484+H4484</f>
        <v>0</v>
      </c>
      <c r="F4484" s="152"/>
      <c r="G4484" s="153"/>
      <c r="H4484" s="1418"/>
      <c r="I4484" s="152"/>
      <c r="J4484" s="153"/>
      <c r="K4484" s="1418"/>
      <c r="L4484" s="281">
        <f t="shared" ref="L4484:L4500" si="1094">I4484+J4484+K4484</f>
        <v>0</v>
      </c>
      <c r="M4484" s="12" t="str">
        <f t="shared" si="1087"/>
        <v/>
      </c>
      <c r="N4484" s="13"/>
    </row>
    <row r="4485" spans="1:14" hidden="1">
      <c r="A4485" s="22">
        <v>35</v>
      </c>
      <c r="B4485" s="292"/>
      <c r="C4485" s="293">
        <v>1012</v>
      </c>
      <c r="D4485" s="294" t="s">
        <v>201</v>
      </c>
      <c r="E4485" s="295">
        <f t="shared" si="1093"/>
        <v>0</v>
      </c>
      <c r="F4485" s="158"/>
      <c r="G4485" s="159"/>
      <c r="H4485" s="1420"/>
      <c r="I4485" s="158"/>
      <c r="J4485" s="159"/>
      <c r="K4485" s="1420"/>
      <c r="L4485" s="295">
        <f t="shared" si="1094"/>
        <v>0</v>
      </c>
      <c r="M4485" s="12" t="str">
        <f t="shared" si="1087"/>
        <v/>
      </c>
      <c r="N4485" s="13"/>
    </row>
    <row r="4486" spans="1:14" hidden="1">
      <c r="A4486" s="23">
        <v>40</v>
      </c>
      <c r="B4486" s="292"/>
      <c r="C4486" s="293">
        <v>1013</v>
      </c>
      <c r="D4486" s="294" t="s">
        <v>202</v>
      </c>
      <c r="E4486" s="295">
        <f t="shared" si="1093"/>
        <v>0</v>
      </c>
      <c r="F4486" s="158"/>
      <c r="G4486" s="159"/>
      <c r="H4486" s="1420"/>
      <c r="I4486" s="158"/>
      <c r="J4486" s="159"/>
      <c r="K4486" s="1420"/>
      <c r="L4486" s="295">
        <f t="shared" si="1094"/>
        <v>0</v>
      </c>
      <c r="M4486" s="12" t="str">
        <f t="shared" si="1087"/>
        <v/>
      </c>
      <c r="N4486" s="13"/>
    </row>
    <row r="4487" spans="1:14" hidden="1">
      <c r="A4487" s="23">
        <v>45</v>
      </c>
      <c r="B4487" s="292"/>
      <c r="C4487" s="293">
        <v>1014</v>
      </c>
      <c r="D4487" s="294" t="s">
        <v>203</v>
      </c>
      <c r="E4487" s="295">
        <f t="shared" si="1093"/>
        <v>0</v>
      </c>
      <c r="F4487" s="158"/>
      <c r="G4487" s="159"/>
      <c r="H4487" s="1420"/>
      <c r="I4487" s="158"/>
      <c r="J4487" s="159"/>
      <c r="K4487" s="1420"/>
      <c r="L4487" s="295">
        <f t="shared" si="1094"/>
        <v>0</v>
      </c>
      <c r="M4487" s="12" t="str">
        <f t="shared" si="1087"/>
        <v/>
      </c>
      <c r="N4487" s="13"/>
    </row>
    <row r="4488" spans="1:14" hidden="1">
      <c r="A4488" s="23">
        <v>50</v>
      </c>
      <c r="B4488" s="292"/>
      <c r="C4488" s="293">
        <v>1015</v>
      </c>
      <c r="D4488" s="294" t="s">
        <v>204</v>
      </c>
      <c r="E4488" s="295">
        <f t="shared" si="1093"/>
        <v>0</v>
      </c>
      <c r="F4488" s="158"/>
      <c r="G4488" s="159"/>
      <c r="H4488" s="1420"/>
      <c r="I4488" s="158"/>
      <c r="J4488" s="159"/>
      <c r="K4488" s="1420"/>
      <c r="L4488" s="295">
        <f t="shared" si="1094"/>
        <v>0</v>
      </c>
      <c r="M4488" s="12" t="str">
        <f t="shared" si="1087"/>
        <v/>
      </c>
      <c r="N4488" s="13"/>
    </row>
    <row r="4489" spans="1:14" hidden="1">
      <c r="A4489" s="23">
        <v>55</v>
      </c>
      <c r="B4489" s="292"/>
      <c r="C4489" s="312">
        <v>1016</v>
      </c>
      <c r="D4489" s="313" t="s">
        <v>205</v>
      </c>
      <c r="E4489" s="314">
        <f t="shared" si="1093"/>
        <v>0</v>
      </c>
      <c r="F4489" s="164"/>
      <c r="G4489" s="165"/>
      <c r="H4489" s="1419"/>
      <c r="I4489" s="164"/>
      <c r="J4489" s="165"/>
      <c r="K4489" s="1419"/>
      <c r="L4489" s="314">
        <f t="shared" si="1094"/>
        <v>0</v>
      </c>
      <c r="M4489" s="12" t="str">
        <f t="shared" si="1087"/>
        <v/>
      </c>
      <c r="N4489" s="13"/>
    </row>
    <row r="4490" spans="1:14" hidden="1">
      <c r="A4490" s="23">
        <v>60</v>
      </c>
      <c r="B4490" s="278"/>
      <c r="C4490" s="318">
        <v>1020</v>
      </c>
      <c r="D4490" s="319" t="s">
        <v>206</v>
      </c>
      <c r="E4490" s="320">
        <f t="shared" si="1093"/>
        <v>0</v>
      </c>
      <c r="F4490" s="454"/>
      <c r="G4490" s="455"/>
      <c r="H4490" s="1428"/>
      <c r="I4490" s="454"/>
      <c r="J4490" s="455"/>
      <c r="K4490" s="1428"/>
      <c r="L4490" s="320">
        <f t="shared" si="1094"/>
        <v>0</v>
      </c>
      <c r="M4490" s="12" t="str">
        <f t="shared" si="1087"/>
        <v/>
      </c>
      <c r="N4490" s="13"/>
    </row>
    <row r="4491" spans="1:14" hidden="1">
      <c r="A4491" s="22">
        <v>65</v>
      </c>
      <c r="B4491" s="292"/>
      <c r="C4491" s="324">
        <v>1030</v>
      </c>
      <c r="D4491" s="325" t="s">
        <v>207</v>
      </c>
      <c r="E4491" s="326">
        <f t="shared" si="1093"/>
        <v>0</v>
      </c>
      <c r="F4491" s="449"/>
      <c r="G4491" s="450"/>
      <c r="H4491" s="1425"/>
      <c r="I4491" s="449"/>
      <c r="J4491" s="450"/>
      <c r="K4491" s="1425"/>
      <c r="L4491" s="326">
        <f t="shared" si="1094"/>
        <v>0</v>
      </c>
      <c r="M4491" s="12" t="str">
        <f t="shared" si="1087"/>
        <v/>
      </c>
      <c r="N4491" s="13"/>
    </row>
    <row r="4492" spans="1:14" hidden="1">
      <c r="A4492" s="23">
        <v>70</v>
      </c>
      <c r="B4492" s="292"/>
      <c r="C4492" s="318">
        <v>1051</v>
      </c>
      <c r="D4492" s="331" t="s">
        <v>208</v>
      </c>
      <c r="E4492" s="320">
        <f t="shared" si="1093"/>
        <v>0</v>
      </c>
      <c r="F4492" s="454"/>
      <c r="G4492" s="455"/>
      <c r="H4492" s="1428"/>
      <c r="I4492" s="454"/>
      <c r="J4492" s="455"/>
      <c r="K4492" s="1428"/>
      <c r="L4492" s="320">
        <f t="shared" si="1094"/>
        <v>0</v>
      </c>
      <c r="M4492" s="12" t="str">
        <f t="shared" si="1087"/>
        <v/>
      </c>
      <c r="N4492" s="13"/>
    </row>
    <row r="4493" spans="1:14" hidden="1">
      <c r="A4493" s="23">
        <v>75</v>
      </c>
      <c r="B4493" s="292"/>
      <c r="C4493" s="293">
        <v>1052</v>
      </c>
      <c r="D4493" s="294" t="s">
        <v>209</v>
      </c>
      <c r="E4493" s="295">
        <f t="shared" si="1093"/>
        <v>0</v>
      </c>
      <c r="F4493" s="158"/>
      <c r="G4493" s="159"/>
      <c r="H4493" s="1420"/>
      <c r="I4493" s="158"/>
      <c r="J4493" s="159"/>
      <c r="K4493" s="1420"/>
      <c r="L4493" s="295">
        <f t="shared" si="1094"/>
        <v>0</v>
      </c>
      <c r="M4493" s="12" t="str">
        <f t="shared" si="1087"/>
        <v/>
      </c>
      <c r="N4493" s="13"/>
    </row>
    <row r="4494" spans="1:14" hidden="1">
      <c r="A4494" s="23">
        <v>80</v>
      </c>
      <c r="B4494" s="292"/>
      <c r="C4494" s="324">
        <v>1053</v>
      </c>
      <c r="D4494" s="325" t="s">
        <v>874</v>
      </c>
      <c r="E4494" s="326">
        <f t="shared" si="1093"/>
        <v>0</v>
      </c>
      <c r="F4494" s="449"/>
      <c r="G4494" s="450"/>
      <c r="H4494" s="1425"/>
      <c r="I4494" s="449"/>
      <c r="J4494" s="450"/>
      <c r="K4494" s="1425"/>
      <c r="L4494" s="326">
        <f t="shared" si="1094"/>
        <v>0</v>
      </c>
      <c r="M4494" s="12" t="str">
        <f t="shared" si="1087"/>
        <v/>
      </c>
      <c r="N4494" s="13"/>
    </row>
    <row r="4495" spans="1:14" hidden="1">
      <c r="A4495" s="23">
        <v>80</v>
      </c>
      <c r="B4495" s="292"/>
      <c r="C4495" s="318">
        <v>1062</v>
      </c>
      <c r="D4495" s="319" t="s">
        <v>210</v>
      </c>
      <c r="E4495" s="320">
        <f t="shared" si="1093"/>
        <v>0</v>
      </c>
      <c r="F4495" s="454"/>
      <c r="G4495" s="455"/>
      <c r="H4495" s="1428"/>
      <c r="I4495" s="454"/>
      <c r="J4495" s="455"/>
      <c r="K4495" s="1428"/>
      <c r="L4495" s="320">
        <f t="shared" si="1094"/>
        <v>0</v>
      </c>
      <c r="M4495" s="12" t="str">
        <f t="shared" si="1087"/>
        <v/>
      </c>
      <c r="N4495" s="13"/>
    </row>
    <row r="4496" spans="1:14" hidden="1">
      <c r="A4496" s="23">
        <v>85</v>
      </c>
      <c r="B4496" s="292"/>
      <c r="C4496" s="324">
        <v>1063</v>
      </c>
      <c r="D4496" s="332" t="s">
        <v>801</v>
      </c>
      <c r="E4496" s="326">
        <f t="shared" si="1093"/>
        <v>0</v>
      </c>
      <c r="F4496" s="449"/>
      <c r="G4496" s="450"/>
      <c r="H4496" s="1425"/>
      <c r="I4496" s="449"/>
      <c r="J4496" s="450"/>
      <c r="K4496" s="1425"/>
      <c r="L4496" s="326">
        <f t="shared" si="1094"/>
        <v>0</v>
      </c>
      <c r="M4496" s="12" t="str">
        <f t="shared" si="1087"/>
        <v/>
      </c>
      <c r="N4496" s="13"/>
    </row>
    <row r="4497" spans="1:14" hidden="1">
      <c r="A4497" s="23">
        <v>90</v>
      </c>
      <c r="B4497" s="292"/>
      <c r="C4497" s="333">
        <v>1069</v>
      </c>
      <c r="D4497" s="334" t="s">
        <v>211</v>
      </c>
      <c r="E4497" s="335">
        <f t="shared" si="1093"/>
        <v>0</v>
      </c>
      <c r="F4497" s="600"/>
      <c r="G4497" s="601"/>
      <c r="H4497" s="1427"/>
      <c r="I4497" s="600"/>
      <c r="J4497" s="601"/>
      <c r="K4497" s="1427"/>
      <c r="L4497" s="335">
        <f t="shared" si="1094"/>
        <v>0</v>
      </c>
      <c r="M4497" s="12" t="str">
        <f t="shared" si="1087"/>
        <v/>
      </c>
      <c r="N4497" s="13"/>
    </row>
    <row r="4498" spans="1:14" hidden="1">
      <c r="A4498" s="23">
        <v>90</v>
      </c>
      <c r="B4498" s="278"/>
      <c r="C4498" s="318">
        <v>1091</v>
      </c>
      <c r="D4498" s="331" t="s">
        <v>910</v>
      </c>
      <c r="E4498" s="320">
        <f t="shared" si="1093"/>
        <v>0</v>
      </c>
      <c r="F4498" s="454"/>
      <c r="G4498" s="455"/>
      <c r="H4498" s="1428"/>
      <c r="I4498" s="454"/>
      <c r="J4498" s="455"/>
      <c r="K4498" s="1428"/>
      <c r="L4498" s="320">
        <f t="shared" si="1094"/>
        <v>0</v>
      </c>
      <c r="M4498" s="12" t="str">
        <f t="shared" si="1087"/>
        <v/>
      </c>
      <c r="N4498" s="13"/>
    </row>
    <row r="4499" spans="1:14" hidden="1">
      <c r="A4499" s="22">
        <v>115</v>
      </c>
      <c r="B4499" s="292"/>
      <c r="C4499" s="293">
        <v>1092</v>
      </c>
      <c r="D4499" s="294" t="s">
        <v>305</v>
      </c>
      <c r="E4499" s="295">
        <f t="shared" si="1093"/>
        <v>0</v>
      </c>
      <c r="F4499" s="158"/>
      <c r="G4499" s="159"/>
      <c r="H4499" s="1420"/>
      <c r="I4499" s="158"/>
      <c r="J4499" s="159"/>
      <c r="K4499" s="1420"/>
      <c r="L4499" s="295">
        <f t="shared" si="1094"/>
        <v>0</v>
      </c>
      <c r="M4499" s="12" t="str">
        <f t="shared" si="1087"/>
        <v/>
      </c>
      <c r="N4499" s="13"/>
    </row>
    <row r="4500" spans="1:14" hidden="1">
      <c r="A4500" s="22">
        <v>125</v>
      </c>
      <c r="B4500" s="292"/>
      <c r="C4500" s="285">
        <v>1098</v>
      </c>
      <c r="D4500" s="339" t="s">
        <v>212</v>
      </c>
      <c r="E4500" s="287">
        <f t="shared" si="1093"/>
        <v>0</v>
      </c>
      <c r="F4500" s="173"/>
      <c r="G4500" s="174"/>
      <c r="H4500" s="1421"/>
      <c r="I4500" s="173"/>
      <c r="J4500" s="174"/>
      <c r="K4500" s="1421"/>
      <c r="L4500" s="287">
        <f t="shared" si="1094"/>
        <v>0</v>
      </c>
      <c r="M4500" s="12" t="str">
        <f t="shared" si="1087"/>
        <v/>
      </c>
      <c r="N4500" s="13"/>
    </row>
    <row r="4501" spans="1:14" hidden="1">
      <c r="A4501" s="23">
        <v>130</v>
      </c>
      <c r="B4501" s="272">
        <v>1900</v>
      </c>
      <c r="C4501" s="1856" t="s">
        <v>272</v>
      </c>
      <c r="D4501" s="1857"/>
      <c r="E4501" s="310">
        <f t="shared" ref="E4501:L4501" si="1095">SUM(E4502:E4504)</f>
        <v>0</v>
      </c>
      <c r="F4501" s="274">
        <f t="shared" si="1095"/>
        <v>0</v>
      </c>
      <c r="G4501" s="275">
        <f t="shared" si="1095"/>
        <v>0</v>
      </c>
      <c r="H4501" s="276">
        <f>SUM(H4502:H4504)</f>
        <v>0</v>
      </c>
      <c r="I4501" s="274">
        <f t="shared" si="1095"/>
        <v>0</v>
      </c>
      <c r="J4501" s="275">
        <f t="shared" si="1095"/>
        <v>0</v>
      </c>
      <c r="K4501" s="276">
        <f t="shared" si="1095"/>
        <v>0</v>
      </c>
      <c r="L4501" s="310">
        <f t="shared" si="1095"/>
        <v>0</v>
      </c>
      <c r="M4501" s="12" t="str">
        <f t="shared" si="1087"/>
        <v/>
      </c>
      <c r="N4501" s="13"/>
    </row>
    <row r="4502" spans="1:14" hidden="1">
      <c r="A4502" s="23">
        <v>135</v>
      </c>
      <c r="B4502" s="292"/>
      <c r="C4502" s="279">
        <v>1901</v>
      </c>
      <c r="D4502" s="340" t="s">
        <v>911</v>
      </c>
      <c r="E4502" s="281">
        <f>F4502+G4502+H4502</f>
        <v>0</v>
      </c>
      <c r="F4502" s="152"/>
      <c r="G4502" s="153"/>
      <c r="H4502" s="1418"/>
      <c r="I4502" s="152"/>
      <c r="J4502" s="153"/>
      <c r="K4502" s="1418"/>
      <c r="L4502" s="281">
        <f>I4502+J4502+K4502</f>
        <v>0</v>
      </c>
      <c r="M4502" s="12" t="str">
        <f t="shared" si="1087"/>
        <v/>
      </c>
      <c r="N4502" s="13"/>
    </row>
    <row r="4503" spans="1:14" hidden="1">
      <c r="A4503" s="23">
        <v>140</v>
      </c>
      <c r="B4503" s="341"/>
      <c r="C4503" s="293">
        <v>1981</v>
      </c>
      <c r="D4503" s="342" t="s">
        <v>912</v>
      </c>
      <c r="E4503" s="295">
        <f>F4503+G4503+H4503</f>
        <v>0</v>
      </c>
      <c r="F4503" s="158"/>
      <c r="G4503" s="159"/>
      <c r="H4503" s="1420"/>
      <c r="I4503" s="158"/>
      <c r="J4503" s="159"/>
      <c r="K4503" s="1420"/>
      <c r="L4503" s="295">
        <f>I4503+J4503+K4503</f>
        <v>0</v>
      </c>
      <c r="M4503" s="12" t="str">
        <f t="shared" si="1087"/>
        <v/>
      </c>
      <c r="N4503" s="13"/>
    </row>
    <row r="4504" spans="1:14" hidden="1">
      <c r="A4504" s="23">
        <v>145</v>
      </c>
      <c r="B4504" s="292"/>
      <c r="C4504" s="285">
        <v>1991</v>
      </c>
      <c r="D4504" s="343" t="s">
        <v>913</v>
      </c>
      <c r="E4504" s="287">
        <f>F4504+G4504+H4504</f>
        <v>0</v>
      </c>
      <c r="F4504" s="173"/>
      <c r="G4504" s="174"/>
      <c r="H4504" s="1421"/>
      <c r="I4504" s="173"/>
      <c r="J4504" s="174"/>
      <c r="K4504" s="1421"/>
      <c r="L4504" s="287">
        <f>I4504+J4504+K4504</f>
        <v>0</v>
      </c>
      <c r="M4504" s="12" t="str">
        <f t="shared" si="1087"/>
        <v/>
      </c>
      <c r="N4504" s="13"/>
    </row>
    <row r="4505" spans="1:14" hidden="1">
      <c r="A4505" s="23">
        <v>150</v>
      </c>
      <c r="B4505" s="272">
        <v>2100</v>
      </c>
      <c r="C4505" s="1856" t="s">
        <v>722</v>
      </c>
      <c r="D4505" s="1857"/>
      <c r="E4505" s="310">
        <f t="shared" ref="E4505:L4505" si="1096">SUM(E4506:E4510)</f>
        <v>0</v>
      </c>
      <c r="F4505" s="274">
        <f t="shared" si="1096"/>
        <v>0</v>
      </c>
      <c r="G4505" s="275">
        <f t="shared" si="1096"/>
        <v>0</v>
      </c>
      <c r="H4505" s="276">
        <f>SUM(H4506:H4510)</f>
        <v>0</v>
      </c>
      <c r="I4505" s="274">
        <f t="shared" si="1096"/>
        <v>0</v>
      </c>
      <c r="J4505" s="275">
        <f t="shared" si="1096"/>
        <v>0</v>
      </c>
      <c r="K4505" s="276">
        <f t="shared" si="1096"/>
        <v>0</v>
      </c>
      <c r="L4505" s="310">
        <f t="shared" si="1096"/>
        <v>0</v>
      </c>
      <c r="M4505" s="12" t="str">
        <f t="shared" si="1087"/>
        <v/>
      </c>
      <c r="N4505" s="13"/>
    </row>
    <row r="4506" spans="1:14" hidden="1">
      <c r="A4506" s="23">
        <v>155</v>
      </c>
      <c r="B4506" s="292"/>
      <c r="C4506" s="279">
        <v>2110</v>
      </c>
      <c r="D4506" s="344" t="s">
        <v>213</v>
      </c>
      <c r="E4506" s="281">
        <f>F4506+G4506+H4506</f>
        <v>0</v>
      </c>
      <c r="F4506" s="152"/>
      <c r="G4506" s="153"/>
      <c r="H4506" s="1418"/>
      <c r="I4506" s="152"/>
      <c r="J4506" s="153"/>
      <c r="K4506" s="1418"/>
      <c r="L4506" s="281">
        <f>I4506+J4506+K4506</f>
        <v>0</v>
      </c>
      <c r="M4506" s="12" t="str">
        <f t="shared" si="1087"/>
        <v/>
      </c>
      <c r="N4506" s="13"/>
    </row>
    <row r="4507" spans="1:14" hidden="1">
      <c r="A4507" s="23">
        <v>160</v>
      </c>
      <c r="B4507" s="341"/>
      <c r="C4507" s="293">
        <v>2120</v>
      </c>
      <c r="D4507" s="300" t="s">
        <v>214</v>
      </c>
      <c r="E4507" s="295">
        <f>F4507+G4507+H4507</f>
        <v>0</v>
      </c>
      <c r="F4507" s="158"/>
      <c r="G4507" s="159"/>
      <c r="H4507" s="1420"/>
      <c r="I4507" s="158"/>
      <c r="J4507" s="159"/>
      <c r="K4507" s="1420"/>
      <c r="L4507" s="295">
        <f>I4507+J4507+K4507</f>
        <v>0</v>
      </c>
      <c r="M4507" s="12" t="str">
        <f t="shared" si="1087"/>
        <v/>
      </c>
      <c r="N4507" s="13"/>
    </row>
    <row r="4508" spans="1:14" hidden="1">
      <c r="A4508" s="23">
        <v>165</v>
      </c>
      <c r="B4508" s="341"/>
      <c r="C4508" s="293">
        <v>2125</v>
      </c>
      <c r="D4508" s="300" t="s">
        <v>215</v>
      </c>
      <c r="E4508" s="295">
        <f>F4508+G4508+H4508</f>
        <v>0</v>
      </c>
      <c r="F4508" s="488">
        <v>0</v>
      </c>
      <c r="G4508" s="489">
        <v>0</v>
      </c>
      <c r="H4508" s="160">
        <v>0</v>
      </c>
      <c r="I4508" s="488">
        <v>0</v>
      </c>
      <c r="J4508" s="489">
        <v>0</v>
      </c>
      <c r="K4508" s="160">
        <v>0</v>
      </c>
      <c r="L4508" s="295">
        <f>I4508+J4508+K4508</f>
        <v>0</v>
      </c>
      <c r="M4508" s="12" t="str">
        <f t="shared" si="1087"/>
        <v/>
      </c>
      <c r="N4508" s="13"/>
    </row>
    <row r="4509" spans="1:14" hidden="1">
      <c r="A4509" s="23">
        <v>175</v>
      </c>
      <c r="B4509" s="291"/>
      <c r="C4509" s="293">
        <v>2140</v>
      </c>
      <c r="D4509" s="300" t="s">
        <v>216</v>
      </c>
      <c r="E4509" s="295">
        <f>F4509+G4509+H4509</f>
        <v>0</v>
      </c>
      <c r="F4509" s="488">
        <v>0</v>
      </c>
      <c r="G4509" s="489">
        <v>0</v>
      </c>
      <c r="H4509" s="160">
        <v>0</v>
      </c>
      <c r="I4509" s="488">
        <v>0</v>
      </c>
      <c r="J4509" s="489">
        <v>0</v>
      </c>
      <c r="K4509" s="160">
        <v>0</v>
      </c>
      <c r="L4509" s="295">
        <f>I4509+J4509+K4509</f>
        <v>0</v>
      </c>
      <c r="M4509" s="12" t="str">
        <f t="shared" si="1087"/>
        <v/>
      </c>
      <c r="N4509" s="13"/>
    </row>
    <row r="4510" spans="1:14" hidden="1">
      <c r="A4510" s="23">
        <v>180</v>
      </c>
      <c r="B4510" s="292"/>
      <c r="C4510" s="285">
        <v>2190</v>
      </c>
      <c r="D4510" s="345" t="s">
        <v>217</v>
      </c>
      <c r="E4510" s="287">
        <f>F4510+G4510+H4510</f>
        <v>0</v>
      </c>
      <c r="F4510" s="173"/>
      <c r="G4510" s="174"/>
      <c r="H4510" s="1421"/>
      <c r="I4510" s="173"/>
      <c r="J4510" s="174"/>
      <c r="K4510" s="1421"/>
      <c r="L4510" s="287">
        <f>I4510+J4510+K4510</f>
        <v>0</v>
      </c>
      <c r="M4510" s="12" t="str">
        <f t="shared" si="1087"/>
        <v/>
      </c>
      <c r="N4510" s="13"/>
    </row>
    <row r="4511" spans="1:14" hidden="1">
      <c r="A4511" s="23">
        <v>185</v>
      </c>
      <c r="B4511" s="272">
        <v>2200</v>
      </c>
      <c r="C4511" s="1856" t="s">
        <v>218</v>
      </c>
      <c r="D4511" s="1857"/>
      <c r="E4511" s="310">
        <f t="shared" ref="E4511:L4511" si="1097">SUM(E4512:E4513)</f>
        <v>0</v>
      </c>
      <c r="F4511" s="274">
        <f t="shared" si="1097"/>
        <v>0</v>
      </c>
      <c r="G4511" s="275">
        <f t="shared" si="1097"/>
        <v>0</v>
      </c>
      <c r="H4511" s="276">
        <f>SUM(H4512:H4513)</f>
        <v>0</v>
      </c>
      <c r="I4511" s="274">
        <f t="shared" si="1097"/>
        <v>0</v>
      </c>
      <c r="J4511" s="275">
        <f t="shared" si="1097"/>
        <v>0</v>
      </c>
      <c r="K4511" s="276">
        <f t="shared" si="1097"/>
        <v>0</v>
      </c>
      <c r="L4511" s="310">
        <f t="shared" si="1097"/>
        <v>0</v>
      </c>
      <c r="M4511" s="12" t="str">
        <f t="shared" si="1087"/>
        <v/>
      </c>
      <c r="N4511" s="13"/>
    </row>
    <row r="4512" spans="1:14" hidden="1">
      <c r="A4512" s="23">
        <v>190</v>
      </c>
      <c r="B4512" s="292"/>
      <c r="C4512" s="279">
        <v>2221</v>
      </c>
      <c r="D4512" s="280" t="s">
        <v>306</v>
      </c>
      <c r="E4512" s="281">
        <f t="shared" ref="E4512:E4517" si="1098">F4512+G4512+H4512</f>
        <v>0</v>
      </c>
      <c r="F4512" s="152"/>
      <c r="G4512" s="153"/>
      <c r="H4512" s="1418"/>
      <c r="I4512" s="152"/>
      <c r="J4512" s="153"/>
      <c r="K4512" s="1418"/>
      <c r="L4512" s="281">
        <f t="shared" ref="L4512:L4517" si="1099">I4512+J4512+K4512</f>
        <v>0</v>
      </c>
      <c r="M4512" s="12" t="str">
        <f t="shared" si="1087"/>
        <v/>
      </c>
      <c r="N4512" s="13"/>
    </row>
    <row r="4513" spans="1:14" hidden="1">
      <c r="A4513" s="23">
        <v>200</v>
      </c>
      <c r="B4513" s="292"/>
      <c r="C4513" s="285">
        <v>2224</v>
      </c>
      <c r="D4513" s="286" t="s">
        <v>219</v>
      </c>
      <c r="E4513" s="287">
        <f t="shared" si="1098"/>
        <v>0</v>
      </c>
      <c r="F4513" s="173"/>
      <c r="G4513" s="174"/>
      <c r="H4513" s="1421"/>
      <c r="I4513" s="173"/>
      <c r="J4513" s="174"/>
      <c r="K4513" s="1421"/>
      <c r="L4513" s="287">
        <f t="shared" si="1099"/>
        <v>0</v>
      </c>
      <c r="M4513" s="12" t="str">
        <f t="shared" si="1087"/>
        <v/>
      </c>
      <c r="N4513" s="13"/>
    </row>
    <row r="4514" spans="1:14" hidden="1">
      <c r="A4514" s="23">
        <v>200</v>
      </c>
      <c r="B4514" s="272">
        <v>2500</v>
      </c>
      <c r="C4514" s="1856" t="s">
        <v>220</v>
      </c>
      <c r="D4514" s="1857"/>
      <c r="E4514" s="310">
        <f t="shared" si="1098"/>
        <v>0</v>
      </c>
      <c r="F4514" s="1422"/>
      <c r="G4514" s="1423"/>
      <c r="H4514" s="1424"/>
      <c r="I4514" s="1422"/>
      <c r="J4514" s="1423"/>
      <c r="K4514" s="1424"/>
      <c r="L4514" s="310">
        <f t="shared" si="1099"/>
        <v>0</v>
      </c>
      <c r="M4514" s="12" t="str">
        <f t="shared" si="1087"/>
        <v/>
      </c>
      <c r="N4514" s="13"/>
    </row>
    <row r="4515" spans="1:14" hidden="1">
      <c r="A4515" s="23">
        <v>205</v>
      </c>
      <c r="B4515" s="272">
        <v>2600</v>
      </c>
      <c r="C4515" s="1862" t="s">
        <v>221</v>
      </c>
      <c r="D4515" s="1863"/>
      <c r="E4515" s="310">
        <f t="shared" si="1098"/>
        <v>0</v>
      </c>
      <c r="F4515" s="1422"/>
      <c r="G4515" s="1423"/>
      <c r="H4515" s="1424"/>
      <c r="I4515" s="1422"/>
      <c r="J4515" s="1423"/>
      <c r="K4515" s="1424"/>
      <c r="L4515" s="310">
        <f t="shared" si="1099"/>
        <v>0</v>
      </c>
      <c r="M4515" s="12" t="str">
        <f t="shared" si="1087"/>
        <v/>
      </c>
      <c r="N4515" s="13"/>
    </row>
    <row r="4516" spans="1:14" hidden="1">
      <c r="A4516" s="23">
        <v>210</v>
      </c>
      <c r="B4516" s="272">
        <v>2700</v>
      </c>
      <c r="C4516" s="1862" t="s">
        <v>222</v>
      </c>
      <c r="D4516" s="1863"/>
      <c r="E4516" s="310">
        <f t="shared" si="1098"/>
        <v>0</v>
      </c>
      <c r="F4516" s="1422"/>
      <c r="G4516" s="1423"/>
      <c r="H4516" s="1424"/>
      <c r="I4516" s="1422"/>
      <c r="J4516" s="1423"/>
      <c r="K4516" s="1424"/>
      <c r="L4516" s="310">
        <f t="shared" si="1099"/>
        <v>0</v>
      </c>
      <c r="M4516" s="12" t="str">
        <f t="shared" si="1087"/>
        <v/>
      </c>
      <c r="N4516" s="13"/>
    </row>
    <row r="4517" spans="1:14" ht="36" hidden="1" customHeight="1">
      <c r="A4517" s="23">
        <v>215</v>
      </c>
      <c r="B4517" s="272">
        <v>2800</v>
      </c>
      <c r="C4517" s="1862" t="s">
        <v>1660</v>
      </c>
      <c r="D4517" s="1863"/>
      <c r="E4517" s="310">
        <f t="shared" si="1098"/>
        <v>0</v>
      </c>
      <c r="F4517" s="1422"/>
      <c r="G4517" s="1423"/>
      <c r="H4517" s="1424"/>
      <c r="I4517" s="1422"/>
      <c r="J4517" s="1423"/>
      <c r="K4517" s="1424"/>
      <c r="L4517" s="310">
        <f t="shared" si="1099"/>
        <v>0</v>
      </c>
      <c r="M4517" s="12" t="str">
        <f t="shared" si="1087"/>
        <v/>
      </c>
      <c r="N4517" s="13"/>
    </row>
    <row r="4518" spans="1:14" hidden="1">
      <c r="A4518" s="22">
        <v>220</v>
      </c>
      <c r="B4518" s="272">
        <v>2900</v>
      </c>
      <c r="C4518" s="1856" t="s">
        <v>223</v>
      </c>
      <c r="D4518" s="1857"/>
      <c r="E4518" s="310">
        <f>SUM(E4519:E4526)</f>
        <v>0</v>
      </c>
      <c r="F4518" s="274">
        <f>SUM(F4519:F4526)</f>
        <v>0</v>
      </c>
      <c r="G4518" s="274">
        <f t="shared" ref="G4518:L4518" si="1100">SUM(G4519:G4526)</f>
        <v>0</v>
      </c>
      <c r="H4518" s="274">
        <f t="shared" si="1100"/>
        <v>0</v>
      </c>
      <c r="I4518" s="274">
        <f t="shared" si="1100"/>
        <v>0</v>
      </c>
      <c r="J4518" s="274">
        <f t="shared" si="1100"/>
        <v>0</v>
      </c>
      <c r="K4518" s="274">
        <f t="shared" si="1100"/>
        <v>0</v>
      </c>
      <c r="L4518" s="274">
        <f t="shared" si="1100"/>
        <v>0</v>
      </c>
      <c r="M4518" s="12" t="str">
        <f t="shared" si="1087"/>
        <v/>
      </c>
      <c r="N4518" s="13"/>
    </row>
    <row r="4519" spans="1:14" hidden="1">
      <c r="A4519" s="23">
        <v>225</v>
      </c>
      <c r="B4519" s="346"/>
      <c r="C4519" s="279">
        <v>2910</v>
      </c>
      <c r="D4519" s="347" t="s">
        <v>2048</v>
      </c>
      <c r="E4519" s="281">
        <f>F4519+G4519+H4519</f>
        <v>0</v>
      </c>
      <c r="F4519" s="152"/>
      <c r="G4519" s="153"/>
      <c r="H4519" s="1418"/>
      <c r="I4519" s="152"/>
      <c r="J4519" s="153"/>
      <c r="K4519" s="1418"/>
      <c r="L4519" s="281">
        <f>I4519+J4519+K4519</f>
        <v>0</v>
      </c>
      <c r="M4519" s="12" t="str">
        <f t="shared" si="1087"/>
        <v/>
      </c>
      <c r="N4519" s="13"/>
    </row>
    <row r="4520" spans="1:14" hidden="1">
      <c r="A4520" s="23">
        <v>230</v>
      </c>
      <c r="B4520" s="346"/>
      <c r="C4520" s="279">
        <v>2920</v>
      </c>
      <c r="D4520" s="347" t="s">
        <v>224</v>
      </c>
      <c r="E4520" s="281">
        <f t="shared" ref="E4520:E4526" si="1101">F4520+G4520+H4520</f>
        <v>0</v>
      </c>
      <c r="F4520" s="152"/>
      <c r="G4520" s="153"/>
      <c r="H4520" s="1418"/>
      <c r="I4520" s="152"/>
      <c r="J4520" s="153"/>
      <c r="K4520" s="1418"/>
      <c r="L4520" s="281">
        <f t="shared" ref="L4520:L4526" si="1102">I4520+J4520+K4520</f>
        <v>0</v>
      </c>
      <c r="M4520" s="12" t="str">
        <f t="shared" si="1087"/>
        <v/>
      </c>
      <c r="N4520" s="13"/>
    </row>
    <row r="4521" spans="1:14" ht="31.5" hidden="1">
      <c r="A4521" s="23">
        <v>245</v>
      </c>
      <c r="B4521" s="346"/>
      <c r="C4521" s="324">
        <v>2969</v>
      </c>
      <c r="D4521" s="348" t="s">
        <v>225</v>
      </c>
      <c r="E4521" s="326">
        <f t="shared" si="1101"/>
        <v>0</v>
      </c>
      <c r="F4521" s="449"/>
      <c r="G4521" s="450"/>
      <c r="H4521" s="1425"/>
      <c r="I4521" s="449"/>
      <c r="J4521" s="450"/>
      <c r="K4521" s="1425"/>
      <c r="L4521" s="326">
        <f t="shared" si="1102"/>
        <v>0</v>
      </c>
      <c r="M4521" s="12" t="str">
        <f t="shared" si="1087"/>
        <v/>
      </c>
      <c r="N4521" s="13"/>
    </row>
    <row r="4522" spans="1:14" ht="31.5" hidden="1">
      <c r="A4522" s="22">
        <v>220</v>
      </c>
      <c r="B4522" s="346"/>
      <c r="C4522" s="349">
        <v>2970</v>
      </c>
      <c r="D4522" s="350" t="s">
        <v>226</v>
      </c>
      <c r="E4522" s="351">
        <f t="shared" si="1101"/>
        <v>0</v>
      </c>
      <c r="F4522" s="636"/>
      <c r="G4522" s="637"/>
      <c r="H4522" s="1426"/>
      <c r="I4522" s="636"/>
      <c r="J4522" s="637"/>
      <c r="K4522" s="1426"/>
      <c r="L4522" s="351">
        <f t="shared" si="1102"/>
        <v>0</v>
      </c>
      <c r="M4522" s="12" t="str">
        <f t="shared" si="1087"/>
        <v/>
      </c>
      <c r="N4522" s="13"/>
    </row>
    <row r="4523" spans="1:14" hidden="1">
      <c r="A4523" s="23">
        <v>225</v>
      </c>
      <c r="B4523" s="346"/>
      <c r="C4523" s="333">
        <v>2989</v>
      </c>
      <c r="D4523" s="355" t="s">
        <v>227</v>
      </c>
      <c r="E4523" s="335">
        <f t="shared" si="1101"/>
        <v>0</v>
      </c>
      <c r="F4523" s="600"/>
      <c r="G4523" s="601"/>
      <c r="H4523" s="1427"/>
      <c r="I4523" s="600"/>
      <c r="J4523" s="601"/>
      <c r="K4523" s="1427"/>
      <c r="L4523" s="335">
        <f t="shared" si="1102"/>
        <v>0</v>
      </c>
      <c r="M4523" s="12" t="str">
        <f t="shared" si="1087"/>
        <v/>
      </c>
      <c r="N4523" s="13"/>
    </row>
    <row r="4524" spans="1:14" hidden="1">
      <c r="A4524" s="23">
        <v>230</v>
      </c>
      <c r="B4524" s="292"/>
      <c r="C4524" s="318">
        <v>2990</v>
      </c>
      <c r="D4524" s="356" t="s">
        <v>2067</v>
      </c>
      <c r="E4524" s="320">
        <f>F4524+G4524+H4524</f>
        <v>0</v>
      </c>
      <c r="F4524" s="454"/>
      <c r="G4524" s="455"/>
      <c r="H4524" s="1428"/>
      <c r="I4524" s="454"/>
      <c r="J4524" s="455"/>
      <c r="K4524" s="1428"/>
      <c r="L4524" s="320">
        <f>I4524+J4524+K4524</f>
        <v>0</v>
      </c>
      <c r="M4524" s="12" t="str">
        <f t="shared" si="1087"/>
        <v/>
      </c>
      <c r="N4524" s="13"/>
    </row>
    <row r="4525" spans="1:14" hidden="1">
      <c r="A4525" s="23">
        <v>235</v>
      </c>
      <c r="B4525" s="292"/>
      <c r="C4525" s="318">
        <v>2991</v>
      </c>
      <c r="D4525" s="356" t="s">
        <v>228</v>
      </c>
      <c r="E4525" s="320">
        <f t="shared" si="1101"/>
        <v>0</v>
      </c>
      <c r="F4525" s="454"/>
      <c r="G4525" s="455"/>
      <c r="H4525" s="1428"/>
      <c r="I4525" s="454"/>
      <c r="J4525" s="455"/>
      <c r="K4525" s="1428"/>
      <c r="L4525" s="320">
        <f t="shared" si="1102"/>
        <v>0</v>
      </c>
      <c r="M4525" s="12" t="str">
        <f t="shared" si="1087"/>
        <v/>
      </c>
      <c r="N4525" s="13"/>
    </row>
    <row r="4526" spans="1:14" hidden="1">
      <c r="A4526" s="23">
        <v>240</v>
      </c>
      <c r="B4526" s="292"/>
      <c r="C4526" s="285">
        <v>2992</v>
      </c>
      <c r="D4526" s="357" t="s">
        <v>229</v>
      </c>
      <c r="E4526" s="287">
        <f t="shared" si="1101"/>
        <v>0</v>
      </c>
      <c r="F4526" s="173"/>
      <c r="G4526" s="174"/>
      <c r="H4526" s="1421"/>
      <c r="I4526" s="173"/>
      <c r="J4526" s="174"/>
      <c r="K4526" s="1421"/>
      <c r="L4526" s="287">
        <f t="shared" si="1102"/>
        <v>0</v>
      </c>
      <c r="M4526" s="12" t="str">
        <f t="shared" si="1087"/>
        <v/>
      </c>
      <c r="N4526" s="13"/>
    </row>
    <row r="4527" spans="1:14" hidden="1">
      <c r="A4527" s="23">
        <v>245</v>
      </c>
      <c r="B4527" s="272">
        <v>3300</v>
      </c>
      <c r="C4527" s="358" t="s">
        <v>2098</v>
      </c>
      <c r="D4527" s="1773"/>
      <c r="E4527" s="310">
        <f t="shared" ref="E4527:L4527" si="1103">SUM(E4528:E4532)</f>
        <v>0</v>
      </c>
      <c r="F4527" s="274">
        <f t="shared" si="1103"/>
        <v>0</v>
      </c>
      <c r="G4527" s="275">
        <f t="shared" si="1103"/>
        <v>0</v>
      </c>
      <c r="H4527" s="276">
        <f t="shared" si="1103"/>
        <v>0</v>
      </c>
      <c r="I4527" s="274">
        <f t="shared" si="1103"/>
        <v>0</v>
      </c>
      <c r="J4527" s="275">
        <f t="shared" si="1103"/>
        <v>0</v>
      </c>
      <c r="K4527" s="276">
        <f t="shared" si="1103"/>
        <v>0</v>
      </c>
      <c r="L4527" s="310">
        <f t="shared" si="1103"/>
        <v>0</v>
      </c>
      <c r="M4527" s="12" t="str">
        <f t="shared" si="1087"/>
        <v/>
      </c>
      <c r="N4527" s="13"/>
    </row>
    <row r="4528" spans="1:14" hidden="1">
      <c r="A4528" s="22">
        <v>250</v>
      </c>
      <c r="B4528" s="291"/>
      <c r="C4528" s="279">
        <v>3301</v>
      </c>
      <c r="D4528" s="359" t="s">
        <v>230</v>
      </c>
      <c r="E4528" s="281">
        <f t="shared" ref="E4528:E4535" si="1104">F4528+G4528+H4528</f>
        <v>0</v>
      </c>
      <c r="F4528" s="486">
        <v>0</v>
      </c>
      <c r="G4528" s="487">
        <v>0</v>
      </c>
      <c r="H4528" s="154">
        <v>0</v>
      </c>
      <c r="I4528" s="486">
        <v>0</v>
      </c>
      <c r="J4528" s="487">
        <v>0</v>
      </c>
      <c r="K4528" s="154">
        <v>0</v>
      </c>
      <c r="L4528" s="281">
        <f t="shared" ref="L4528:L4535" si="1105">I4528+J4528+K4528</f>
        <v>0</v>
      </c>
      <c r="M4528" s="12" t="str">
        <f t="shared" si="1087"/>
        <v/>
      </c>
      <c r="N4528" s="13"/>
    </row>
    <row r="4529" spans="1:14" hidden="1">
      <c r="A4529" s="23">
        <v>255</v>
      </c>
      <c r="B4529" s="291"/>
      <c r="C4529" s="293">
        <v>3302</v>
      </c>
      <c r="D4529" s="360" t="s">
        <v>715</v>
      </c>
      <c r="E4529" s="295">
        <f t="shared" si="1104"/>
        <v>0</v>
      </c>
      <c r="F4529" s="488">
        <v>0</v>
      </c>
      <c r="G4529" s="489">
        <v>0</v>
      </c>
      <c r="H4529" s="160">
        <v>0</v>
      </c>
      <c r="I4529" s="488">
        <v>0</v>
      </c>
      <c r="J4529" s="489">
        <v>0</v>
      </c>
      <c r="K4529" s="160">
        <v>0</v>
      </c>
      <c r="L4529" s="295">
        <f t="shared" si="1105"/>
        <v>0</v>
      </c>
      <c r="M4529" s="12" t="str">
        <f t="shared" si="1087"/>
        <v/>
      </c>
      <c r="N4529" s="13"/>
    </row>
    <row r="4530" spans="1:14" hidden="1">
      <c r="A4530" s="23">
        <v>265</v>
      </c>
      <c r="B4530" s="291"/>
      <c r="C4530" s="293">
        <v>3303</v>
      </c>
      <c r="D4530" s="360" t="s">
        <v>231</v>
      </c>
      <c r="E4530" s="295">
        <f t="shared" si="1104"/>
        <v>0</v>
      </c>
      <c r="F4530" s="488">
        <v>0</v>
      </c>
      <c r="G4530" s="489">
        <v>0</v>
      </c>
      <c r="H4530" s="160">
        <v>0</v>
      </c>
      <c r="I4530" s="488">
        <v>0</v>
      </c>
      <c r="J4530" s="489">
        <v>0</v>
      </c>
      <c r="K4530" s="160">
        <v>0</v>
      </c>
      <c r="L4530" s="295">
        <f t="shared" si="1105"/>
        <v>0</v>
      </c>
      <c r="M4530" s="12" t="str">
        <f t="shared" si="1087"/>
        <v/>
      </c>
      <c r="N4530" s="13"/>
    </row>
    <row r="4531" spans="1:14" hidden="1">
      <c r="A4531" s="22">
        <v>270</v>
      </c>
      <c r="B4531" s="291"/>
      <c r="C4531" s="293">
        <v>3304</v>
      </c>
      <c r="D4531" s="360" t="s">
        <v>232</v>
      </c>
      <c r="E4531" s="295">
        <f t="shared" si="1104"/>
        <v>0</v>
      </c>
      <c r="F4531" s="488">
        <v>0</v>
      </c>
      <c r="G4531" s="489">
        <v>0</v>
      </c>
      <c r="H4531" s="160">
        <v>0</v>
      </c>
      <c r="I4531" s="488">
        <v>0</v>
      </c>
      <c r="J4531" s="489">
        <v>0</v>
      </c>
      <c r="K4531" s="160">
        <v>0</v>
      </c>
      <c r="L4531" s="295">
        <f t="shared" si="1105"/>
        <v>0</v>
      </c>
      <c r="M4531" s="12" t="str">
        <f t="shared" si="1087"/>
        <v/>
      </c>
      <c r="N4531" s="13"/>
    </row>
    <row r="4532" spans="1:14" ht="31.5" hidden="1">
      <c r="A4532" s="22">
        <v>290</v>
      </c>
      <c r="B4532" s="291"/>
      <c r="C4532" s="285">
        <v>3306</v>
      </c>
      <c r="D4532" s="361" t="s">
        <v>1657</v>
      </c>
      <c r="E4532" s="287">
        <f t="shared" si="1104"/>
        <v>0</v>
      </c>
      <c r="F4532" s="490">
        <v>0</v>
      </c>
      <c r="G4532" s="491">
        <v>0</v>
      </c>
      <c r="H4532" s="175">
        <v>0</v>
      </c>
      <c r="I4532" s="490">
        <v>0</v>
      </c>
      <c r="J4532" s="491">
        <v>0</v>
      </c>
      <c r="K4532" s="175">
        <v>0</v>
      </c>
      <c r="L4532" s="287">
        <f t="shared" si="1105"/>
        <v>0</v>
      </c>
      <c r="M4532" s="12" t="str">
        <f t="shared" si="1087"/>
        <v/>
      </c>
      <c r="N4532" s="13"/>
    </row>
    <row r="4533" spans="1:14" hidden="1">
      <c r="A4533" s="39">
        <v>320</v>
      </c>
      <c r="B4533" s="272">
        <v>3900</v>
      </c>
      <c r="C4533" s="1856" t="s">
        <v>233</v>
      </c>
      <c r="D4533" s="1857"/>
      <c r="E4533" s="310">
        <f t="shared" si="1104"/>
        <v>0</v>
      </c>
      <c r="F4533" s="1471">
        <v>0</v>
      </c>
      <c r="G4533" s="1472">
        <v>0</v>
      </c>
      <c r="H4533" s="1473">
        <v>0</v>
      </c>
      <c r="I4533" s="1471">
        <v>0</v>
      </c>
      <c r="J4533" s="1472">
        <v>0</v>
      </c>
      <c r="K4533" s="1473">
        <v>0</v>
      </c>
      <c r="L4533" s="310">
        <f t="shared" si="1105"/>
        <v>0</v>
      </c>
      <c r="M4533" s="12" t="str">
        <f t="shared" ref="M4533:M4579" si="1106">(IF($E4533&lt;&gt;0,$M$2,IF($L4533&lt;&gt;0,$M$2,"")))</f>
        <v/>
      </c>
      <c r="N4533" s="13"/>
    </row>
    <row r="4534" spans="1:14" hidden="1">
      <c r="A4534" s="22">
        <v>330</v>
      </c>
      <c r="B4534" s="272">
        <v>4000</v>
      </c>
      <c r="C4534" s="1856" t="s">
        <v>234</v>
      </c>
      <c r="D4534" s="1857"/>
      <c r="E4534" s="310">
        <f t="shared" si="1104"/>
        <v>0</v>
      </c>
      <c r="F4534" s="1422"/>
      <c r="G4534" s="1423"/>
      <c r="H4534" s="1424"/>
      <c r="I4534" s="1422"/>
      <c r="J4534" s="1423"/>
      <c r="K4534" s="1424"/>
      <c r="L4534" s="310">
        <f t="shared" si="1105"/>
        <v>0</v>
      </c>
      <c r="M4534" s="12" t="str">
        <f t="shared" si="1106"/>
        <v/>
      </c>
      <c r="N4534" s="13"/>
    </row>
    <row r="4535" spans="1:14" hidden="1">
      <c r="A4535" s="22">
        <v>350</v>
      </c>
      <c r="B4535" s="272">
        <v>4100</v>
      </c>
      <c r="C4535" s="1856" t="s">
        <v>235</v>
      </c>
      <c r="D4535" s="1857"/>
      <c r="E4535" s="310">
        <f t="shared" si="1104"/>
        <v>0</v>
      </c>
      <c r="F4535" s="1472">
        <v>0</v>
      </c>
      <c r="G4535" s="1472">
        <v>0</v>
      </c>
      <c r="H4535" s="1473">
        <v>0</v>
      </c>
      <c r="I4535" s="1771">
        <v>0</v>
      </c>
      <c r="J4535" s="1472">
        <v>0</v>
      </c>
      <c r="K4535" s="1472">
        <v>0</v>
      </c>
      <c r="L4535" s="310">
        <f t="shared" si="1105"/>
        <v>0</v>
      </c>
      <c r="M4535" s="12" t="str">
        <f t="shared" si="1106"/>
        <v/>
      </c>
      <c r="N4535" s="13"/>
    </row>
    <row r="4536" spans="1:14" hidden="1">
      <c r="A4536" s="23">
        <v>355</v>
      </c>
      <c r="B4536" s="272">
        <v>4200</v>
      </c>
      <c r="C4536" s="1856" t="s">
        <v>236</v>
      </c>
      <c r="D4536" s="1857"/>
      <c r="E4536" s="310">
        <f t="shared" ref="E4536:L4536" si="1107">SUM(E4537:E4542)</f>
        <v>0</v>
      </c>
      <c r="F4536" s="274">
        <f t="shared" si="1107"/>
        <v>0</v>
      </c>
      <c r="G4536" s="275">
        <f t="shared" si="1107"/>
        <v>0</v>
      </c>
      <c r="H4536" s="276">
        <f>SUM(H4537:H4542)</f>
        <v>0</v>
      </c>
      <c r="I4536" s="274">
        <f t="shared" si="1107"/>
        <v>0</v>
      </c>
      <c r="J4536" s="275">
        <f t="shared" si="1107"/>
        <v>0</v>
      </c>
      <c r="K4536" s="276">
        <f t="shared" si="1107"/>
        <v>0</v>
      </c>
      <c r="L4536" s="310">
        <f t="shared" si="1107"/>
        <v>0</v>
      </c>
      <c r="M4536" s="12" t="str">
        <f t="shared" si="1106"/>
        <v/>
      </c>
      <c r="N4536" s="13"/>
    </row>
    <row r="4537" spans="1:14" hidden="1">
      <c r="A4537" s="23">
        <v>355</v>
      </c>
      <c r="B4537" s="362"/>
      <c r="C4537" s="279">
        <v>4201</v>
      </c>
      <c r="D4537" s="280" t="s">
        <v>237</v>
      </c>
      <c r="E4537" s="281">
        <f t="shared" ref="E4537:E4542" si="1108">F4537+G4537+H4537</f>
        <v>0</v>
      </c>
      <c r="F4537" s="152"/>
      <c r="G4537" s="153"/>
      <c r="H4537" s="1418"/>
      <c r="I4537" s="152"/>
      <c r="J4537" s="153"/>
      <c r="K4537" s="1418"/>
      <c r="L4537" s="281">
        <f t="shared" ref="L4537:L4542" si="1109">I4537+J4537+K4537</f>
        <v>0</v>
      </c>
      <c r="M4537" s="12" t="str">
        <f t="shared" si="1106"/>
        <v/>
      </c>
      <c r="N4537" s="13"/>
    </row>
    <row r="4538" spans="1:14" hidden="1">
      <c r="A4538" s="23">
        <v>375</v>
      </c>
      <c r="B4538" s="362"/>
      <c r="C4538" s="293">
        <v>4202</v>
      </c>
      <c r="D4538" s="363" t="s">
        <v>238</v>
      </c>
      <c r="E4538" s="295">
        <f t="shared" si="1108"/>
        <v>0</v>
      </c>
      <c r="F4538" s="158"/>
      <c r="G4538" s="159"/>
      <c r="H4538" s="1420"/>
      <c r="I4538" s="158"/>
      <c r="J4538" s="159"/>
      <c r="K4538" s="1420"/>
      <c r="L4538" s="295">
        <f t="shared" si="1109"/>
        <v>0</v>
      </c>
      <c r="M4538" s="12" t="str">
        <f t="shared" si="1106"/>
        <v/>
      </c>
      <c r="N4538" s="13"/>
    </row>
    <row r="4539" spans="1:14" hidden="1">
      <c r="A4539" s="23">
        <v>380</v>
      </c>
      <c r="B4539" s="362"/>
      <c r="C4539" s="293">
        <v>4214</v>
      </c>
      <c r="D4539" s="363" t="s">
        <v>239</v>
      </c>
      <c r="E4539" s="295">
        <f t="shared" si="1108"/>
        <v>0</v>
      </c>
      <c r="F4539" s="158"/>
      <c r="G4539" s="159"/>
      <c r="H4539" s="1420"/>
      <c r="I4539" s="158"/>
      <c r="J4539" s="159"/>
      <c r="K4539" s="1420"/>
      <c r="L4539" s="295">
        <f t="shared" si="1109"/>
        <v>0</v>
      </c>
      <c r="M4539" s="12" t="str">
        <f t="shared" si="1106"/>
        <v/>
      </c>
      <c r="N4539" s="13"/>
    </row>
    <row r="4540" spans="1:14" hidden="1">
      <c r="A4540" s="23">
        <v>385</v>
      </c>
      <c r="B4540" s="362"/>
      <c r="C4540" s="293">
        <v>4217</v>
      </c>
      <c r="D4540" s="363" t="s">
        <v>240</v>
      </c>
      <c r="E4540" s="295">
        <f t="shared" si="1108"/>
        <v>0</v>
      </c>
      <c r="F4540" s="158"/>
      <c r="G4540" s="159"/>
      <c r="H4540" s="1420"/>
      <c r="I4540" s="158"/>
      <c r="J4540" s="159"/>
      <c r="K4540" s="1420"/>
      <c r="L4540" s="295">
        <f t="shared" si="1109"/>
        <v>0</v>
      </c>
      <c r="M4540" s="12" t="str">
        <f t="shared" si="1106"/>
        <v/>
      </c>
      <c r="N4540" s="13"/>
    </row>
    <row r="4541" spans="1:14" hidden="1">
      <c r="A4541" s="23">
        <v>390</v>
      </c>
      <c r="B4541" s="362"/>
      <c r="C4541" s="293">
        <v>4218</v>
      </c>
      <c r="D4541" s="294" t="s">
        <v>241</v>
      </c>
      <c r="E4541" s="295">
        <f t="shared" si="1108"/>
        <v>0</v>
      </c>
      <c r="F4541" s="158"/>
      <c r="G4541" s="159"/>
      <c r="H4541" s="1420"/>
      <c r="I4541" s="158"/>
      <c r="J4541" s="159"/>
      <c r="K4541" s="1420"/>
      <c r="L4541" s="295">
        <f t="shared" si="1109"/>
        <v>0</v>
      </c>
      <c r="M4541" s="12" t="str">
        <f t="shared" si="1106"/>
        <v/>
      </c>
      <c r="N4541" s="13"/>
    </row>
    <row r="4542" spans="1:14" hidden="1">
      <c r="A4542" s="23">
        <v>390</v>
      </c>
      <c r="B4542" s="362"/>
      <c r="C4542" s="285">
        <v>4219</v>
      </c>
      <c r="D4542" s="343" t="s">
        <v>242</v>
      </c>
      <c r="E4542" s="287">
        <f t="shared" si="1108"/>
        <v>0</v>
      </c>
      <c r="F4542" s="173"/>
      <c r="G4542" s="174"/>
      <c r="H4542" s="1421"/>
      <c r="I4542" s="173"/>
      <c r="J4542" s="174"/>
      <c r="K4542" s="1421"/>
      <c r="L4542" s="287">
        <f t="shared" si="1109"/>
        <v>0</v>
      </c>
      <c r="M4542" s="12" t="str">
        <f t="shared" si="1106"/>
        <v/>
      </c>
      <c r="N4542" s="13"/>
    </row>
    <row r="4543" spans="1:14" hidden="1">
      <c r="A4543" s="23">
        <v>395</v>
      </c>
      <c r="B4543" s="272">
        <v>4300</v>
      </c>
      <c r="C4543" s="1856" t="s">
        <v>1661</v>
      </c>
      <c r="D4543" s="1857"/>
      <c r="E4543" s="310">
        <f t="shared" ref="E4543:L4543" si="1110">SUM(E4544:E4546)</f>
        <v>0</v>
      </c>
      <c r="F4543" s="274">
        <f t="shared" si="1110"/>
        <v>0</v>
      </c>
      <c r="G4543" s="275">
        <f t="shared" si="1110"/>
        <v>0</v>
      </c>
      <c r="H4543" s="276">
        <f>SUM(H4544:H4546)</f>
        <v>0</v>
      </c>
      <c r="I4543" s="274">
        <f t="shared" si="1110"/>
        <v>0</v>
      </c>
      <c r="J4543" s="275">
        <f t="shared" si="1110"/>
        <v>0</v>
      </c>
      <c r="K4543" s="276">
        <f t="shared" si="1110"/>
        <v>0</v>
      </c>
      <c r="L4543" s="310">
        <f t="shared" si="1110"/>
        <v>0</v>
      </c>
      <c r="M4543" s="12" t="str">
        <f t="shared" si="1106"/>
        <v/>
      </c>
      <c r="N4543" s="13"/>
    </row>
    <row r="4544" spans="1:14" hidden="1">
      <c r="A4544" s="18">
        <v>397</v>
      </c>
      <c r="B4544" s="362"/>
      <c r="C4544" s="279">
        <v>4301</v>
      </c>
      <c r="D4544" s="311" t="s">
        <v>243</v>
      </c>
      <c r="E4544" s="281">
        <f t="shared" ref="E4544:E4549" si="1111">F4544+G4544+H4544</f>
        <v>0</v>
      </c>
      <c r="F4544" s="152"/>
      <c r="G4544" s="153"/>
      <c r="H4544" s="1418"/>
      <c r="I4544" s="152"/>
      <c r="J4544" s="153"/>
      <c r="K4544" s="1418"/>
      <c r="L4544" s="281">
        <f t="shared" ref="L4544:L4549" si="1112">I4544+J4544+K4544</f>
        <v>0</v>
      </c>
      <c r="M4544" s="12" t="str">
        <f t="shared" si="1106"/>
        <v/>
      </c>
      <c r="N4544" s="13"/>
    </row>
    <row r="4545" spans="1:14" hidden="1">
      <c r="A4545" s="14">
        <v>398</v>
      </c>
      <c r="B4545" s="362"/>
      <c r="C4545" s="293">
        <v>4302</v>
      </c>
      <c r="D4545" s="363" t="s">
        <v>244</v>
      </c>
      <c r="E4545" s="295">
        <f t="shared" si="1111"/>
        <v>0</v>
      </c>
      <c r="F4545" s="158"/>
      <c r="G4545" s="159"/>
      <c r="H4545" s="1420"/>
      <c r="I4545" s="158"/>
      <c r="J4545" s="159"/>
      <c r="K4545" s="1420"/>
      <c r="L4545" s="295">
        <f t="shared" si="1112"/>
        <v>0</v>
      </c>
      <c r="M4545" s="12" t="str">
        <f t="shared" si="1106"/>
        <v/>
      </c>
      <c r="N4545" s="13"/>
    </row>
    <row r="4546" spans="1:14" hidden="1">
      <c r="A4546" s="14">
        <v>399</v>
      </c>
      <c r="B4546" s="362"/>
      <c r="C4546" s="285">
        <v>4309</v>
      </c>
      <c r="D4546" s="301" t="s">
        <v>245</v>
      </c>
      <c r="E4546" s="287">
        <f t="shared" si="1111"/>
        <v>0</v>
      </c>
      <c r="F4546" s="173"/>
      <c r="G4546" s="174"/>
      <c r="H4546" s="1421"/>
      <c r="I4546" s="173"/>
      <c r="J4546" s="174"/>
      <c r="K4546" s="1421"/>
      <c r="L4546" s="287">
        <f t="shared" si="1112"/>
        <v>0</v>
      </c>
      <c r="M4546" s="12" t="str">
        <f t="shared" si="1106"/>
        <v/>
      </c>
      <c r="N4546" s="13"/>
    </row>
    <row r="4547" spans="1:14" hidden="1">
      <c r="A4547" s="14">
        <v>400</v>
      </c>
      <c r="B4547" s="272">
        <v>4400</v>
      </c>
      <c r="C4547" s="1856" t="s">
        <v>1658</v>
      </c>
      <c r="D4547" s="1857"/>
      <c r="E4547" s="310">
        <f t="shared" si="1111"/>
        <v>0</v>
      </c>
      <c r="F4547" s="1422"/>
      <c r="G4547" s="1423"/>
      <c r="H4547" s="1424"/>
      <c r="I4547" s="1422"/>
      <c r="J4547" s="1423"/>
      <c r="K4547" s="1424"/>
      <c r="L4547" s="310">
        <f t="shared" si="1112"/>
        <v>0</v>
      </c>
      <c r="M4547" s="12" t="str">
        <f t="shared" si="1106"/>
        <v/>
      </c>
      <c r="N4547" s="13"/>
    </row>
    <row r="4548" spans="1:14" hidden="1">
      <c r="A4548" s="14">
        <v>401</v>
      </c>
      <c r="B4548" s="272">
        <v>4500</v>
      </c>
      <c r="C4548" s="1856" t="s">
        <v>1659</v>
      </c>
      <c r="D4548" s="1857"/>
      <c r="E4548" s="310">
        <f t="shared" si="1111"/>
        <v>0</v>
      </c>
      <c r="F4548" s="1422"/>
      <c r="G4548" s="1423"/>
      <c r="H4548" s="1424"/>
      <c r="I4548" s="1422"/>
      <c r="J4548" s="1423"/>
      <c r="K4548" s="1424"/>
      <c r="L4548" s="310">
        <f t="shared" si="1112"/>
        <v>0</v>
      </c>
      <c r="M4548" s="12" t="str">
        <f t="shared" si="1106"/>
        <v/>
      </c>
      <c r="N4548" s="13"/>
    </row>
    <row r="4549" spans="1:14" hidden="1">
      <c r="A4549" s="40">
        <v>404</v>
      </c>
      <c r="B4549" s="272">
        <v>4600</v>
      </c>
      <c r="C4549" s="1862" t="s">
        <v>246</v>
      </c>
      <c r="D4549" s="1863"/>
      <c r="E4549" s="310">
        <f t="shared" si="1111"/>
        <v>0</v>
      </c>
      <c r="F4549" s="1422"/>
      <c r="G4549" s="1423"/>
      <c r="H4549" s="1424"/>
      <c r="I4549" s="1422"/>
      <c r="J4549" s="1423"/>
      <c r="K4549" s="1424"/>
      <c r="L4549" s="310">
        <f t="shared" si="1112"/>
        <v>0</v>
      </c>
      <c r="M4549" s="12" t="str">
        <f t="shared" si="1106"/>
        <v/>
      </c>
      <c r="N4549" s="13"/>
    </row>
    <row r="4550" spans="1:14" hidden="1">
      <c r="A4550" s="40">
        <v>404</v>
      </c>
      <c r="B4550" s="272">
        <v>4900</v>
      </c>
      <c r="C4550" s="1856" t="s">
        <v>273</v>
      </c>
      <c r="D4550" s="1857"/>
      <c r="E4550" s="310">
        <f t="shared" ref="E4550:L4550" si="1113">+E4551+E4552</f>
        <v>0</v>
      </c>
      <c r="F4550" s="274">
        <f t="shared" si="1113"/>
        <v>0</v>
      </c>
      <c r="G4550" s="275">
        <f t="shared" si="1113"/>
        <v>0</v>
      </c>
      <c r="H4550" s="276">
        <f>+H4551+H4552</f>
        <v>0</v>
      </c>
      <c r="I4550" s="274">
        <f t="shared" si="1113"/>
        <v>0</v>
      </c>
      <c r="J4550" s="275">
        <f t="shared" si="1113"/>
        <v>0</v>
      </c>
      <c r="K4550" s="276">
        <f t="shared" si="1113"/>
        <v>0</v>
      </c>
      <c r="L4550" s="310">
        <f t="shared" si="1113"/>
        <v>0</v>
      </c>
      <c r="M4550" s="12" t="str">
        <f t="shared" si="1106"/>
        <v/>
      </c>
      <c r="N4550" s="13"/>
    </row>
    <row r="4551" spans="1:14" hidden="1">
      <c r="A4551" s="22">
        <v>440</v>
      </c>
      <c r="B4551" s="362"/>
      <c r="C4551" s="279">
        <v>4901</v>
      </c>
      <c r="D4551" s="364" t="s">
        <v>274</v>
      </c>
      <c r="E4551" s="281">
        <f>F4551+G4551+H4551</f>
        <v>0</v>
      </c>
      <c r="F4551" s="152"/>
      <c r="G4551" s="153"/>
      <c r="H4551" s="1418"/>
      <c r="I4551" s="152"/>
      <c r="J4551" s="153"/>
      <c r="K4551" s="1418"/>
      <c r="L4551" s="281">
        <f>I4551+J4551+K4551</f>
        <v>0</v>
      </c>
      <c r="M4551" s="12" t="str">
        <f t="shared" si="1106"/>
        <v/>
      </c>
      <c r="N4551" s="13"/>
    </row>
    <row r="4552" spans="1:14" hidden="1">
      <c r="A4552" s="22">
        <v>450</v>
      </c>
      <c r="B4552" s="362"/>
      <c r="C4552" s="285">
        <v>4902</v>
      </c>
      <c r="D4552" s="301" t="s">
        <v>275</v>
      </c>
      <c r="E4552" s="287">
        <f>F4552+G4552+H4552</f>
        <v>0</v>
      </c>
      <c r="F4552" s="173"/>
      <c r="G4552" s="174"/>
      <c r="H4552" s="1421"/>
      <c r="I4552" s="173"/>
      <c r="J4552" s="174"/>
      <c r="K4552" s="1421"/>
      <c r="L4552" s="287">
        <f>I4552+J4552+K4552</f>
        <v>0</v>
      </c>
      <c r="M4552" s="12" t="str">
        <f t="shared" si="1106"/>
        <v/>
      </c>
      <c r="N4552" s="13"/>
    </row>
    <row r="4553" spans="1:14" hidden="1">
      <c r="A4553" s="22">
        <v>495</v>
      </c>
      <c r="B4553" s="365">
        <v>5100</v>
      </c>
      <c r="C4553" s="1854" t="s">
        <v>247</v>
      </c>
      <c r="D4553" s="1855"/>
      <c r="E4553" s="310">
        <f>F4553+G4553+H4553</f>
        <v>0</v>
      </c>
      <c r="F4553" s="1422"/>
      <c r="G4553" s="1423"/>
      <c r="H4553" s="1424"/>
      <c r="I4553" s="1422"/>
      <c r="J4553" s="1423"/>
      <c r="K4553" s="1424"/>
      <c r="L4553" s="310">
        <f>I4553+J4553+K4553</f>
        <v>0</v>
      </c>
      <c r="M4553" s="12" t="str">
        <f t="shared" si="1106"/>
        <v/>
      </c>
      <c r="N4553" s="13"/>
    </row>
    <row r="4554" spans="1:14" hidden="1">
      <c r="A4554" s="23">
        <v>500</v>
      </c>
      <c r="B4554" s="365">
        <v>5200</v>
      </c>
      <c r="C4554" s="1854" t="s">
        <v>248</v>
      </c>
      <c r="D4554" s="1855"/>
      <c r="E4554" s="310">
        <f t="shared" ref="E4554:L4554" si="1114">SUM(E4555:E4561)</f>
        <v>0</v>
      </c>
      <c r="F4554" s="274">
        <f t="shared" si="1114"/>
        <v>0</v>
      </c>
      <c r="G4554" s="275">
        <f t="shared" si="1114"/>
        <v>0</v>
      </c>
      <c r="H4554" s="276">
        <f>SUM(H4555:H4561)</f>
        <v>0</v>
      </c>
      <c r="I4554" s="274">
        <f t="shared" si="1114"/>
        <v>0</v>
      </c>
      <c r="J4554" s="275">
        <f t="shared" si="1114"/>
        <v>0</v>
      </c>
      <c r="K4554" s="276">
        <f t="shared" si="1114"/>
        <v>0</v>
      </c>
      <c r="L4554" s="310">
        <f t="shared" si="1114"/>
        <v>0</v>
      </c>
      <c r="M4554" s="12" t="str">
        <f t="shared" si="1106"/>
        <v/>
      </c>
      <c r="N4554" s="13"/>
    </row>
    <row r="4555" spans="1:14" hidden="1">
      <c r="A4555" s="23">
        <v>505</v>
      </c>
      <c r="B4555" s="366"/>
      <c r="C4555" s="367">
        <v>5201</v>
      </c>
      <c r="D4555" s="368" t="s">
        <v>249</v>
      </c>
      <c r="E4555" s="281">
        <f t="shared" ref="E4555:E4561" si="1115">F4555+G4555+H4555</f>
        <v>0</v>
      </c>
      <c r="F4555" s="152"/>
      <c r="G4555" s="153"/>
      <c r="H4555" s="1418"/>
      <c r="I4555" s="152"/>
      <c r="J4555" s="153"/>
      <c r="K4555" s="1418"/>
      <c r="L4555" s="281">
        <f t="shared" ref="L4555:L4561" si="1116">I4555+J4555+K4555</f>
        <v>0</v>
      </c>
      <c r="M4555" s="12" t="str">
        <f t="shared" si="1106"/>
        <v/>
      </c>
      <c r="N4555" s="13"/>
    </row>
    <row r="4556" spans="1:14" hidden="1">
      <c r="A4556" s="23">
        <v>510</v>
      </c>
      <c r="B4556" s="366"/>
      <c r="C4556" s="369">
        <v>5202</v>
      </c>
      <c r="D4556" s="370" t="s">
        <v>250</v>
      </c>
      <c r="E4556" s="295">
        <f t="shared" si="1115"/>
        <v>0</v>
      </c>
      <c r="F4556" s="158"/>
      <c r="G4556" s="159"/>
      <c r="H4556" s="1420"/>
      <c r="I4556" s="158"/>
      <c r="J4556" s="159"/>
      <c r="K4556" s="1420"/>
      <c r="L4556" s="295">
        <f t="shared" si="1116"/>
        <v>0</v>
      </c>
      <c r="M4556" s="12" t="str">
        <f t="shared" si="1106"/>
        <v/>
      </c>
      <c r="N4556" s="13"/>
    </row>
    <row r="4557" spans="1:14" hidden="1">
      <c r="A4557" s="23">
        <v>515</v>
      </c>
      <c r="B4557" s="366"/>
      <c r="C4557" s="369">
        <v>5203</v>
      </c>
      <c r="D4557" s="370" t="s">
        <v>618</v>
      </c>
      <c r="E4557" s="295">
        <f t="shared" si="1115"/>
        <v>0</v>
      </c>
      <c r="F4557" s="158"/>
      <c r="G4557" s="159"/>
      <c r="H4557" s="1420"/>
      <c r="I4557" s="158"/>
      <c r="J4557" s="159"/>
      <c r="K4557" s="1420"/>
      <c r="L4557" s="295">
        <f t="shared" si="1116"/>
        <v>0</v>
      </c>
      <c r="M4557" s="12" t="str">
        <f t="shared" si="1106"/>
        <v/>
      </c>
      <c r="N4557" s="13"/>
    </row>
    <row r="4558" spans="1:14" hidden="1">
      <c r="A4558" s="23">
        <v>520</v>
      </c>
      <c r="B4558" s="366"/>
      <c r="C4558" s="369">
        <v>5204</v>
      </c>
      <c r="D4558" s="370" t="s">
        <v>619</v>
      </c>
      <c r="E4558" s="295">
        <f t="shared" si="1115"/>
        <v>0</v>
      </c>
      <c r="F4558" s="158"/>
      <c r="G4558" s="159"/>
      <c r="H4558" s="1420"/>
      <c r="I4558" s="158"/>
      <c r="J4558" s="159"/>
      <c r="K4558" s="1420"/>
      <c r="L4558" s="295">
        <f t="shared" si="1116"/>
        <v>0</v>
      </c>
      <c r="M4558" s="12" t="str">
        <f t="shared" si="1106"/>
        <v/>
      </c>
      <c r="N4558" s="13"/>
    </row>
    <row r="4559" spans="1:14" hidden="1">
      <c r="A4559" s="23">
        <v>525</v>
      </c>
      <c r="B4559" s="366"/>
      <c r="C4559" s="369">
        <v>5205</v>
      </c>
      <c r="D4559" s="370" t="s">
        <v>620</v>
      </c>
      <c r="E4559" s="295">
        <f t="shared" si="1115"/>
        <v>0</v>
      </c>
      <c r="F4559" s="158"/>
      <c r="G4559" s="159"/>
      <c r="H4559" s="1420"/>
      <c r="I4559" s="158"/>
      <c r="J4559" s="159"/>
      <c r="K4559" s="1420"/>
      <c r="L4559" s="295">
        <f t="shared" si="1116"/>
        <v>0</v>
      </c>
      <c r="M4559" s="12" t="str">
        <f t="shared" si="1106"/>
        <v/>
      </c>
      <c r="N4559" s="13"/>
    </row>
    <row r="4560" spans="1:14" hidden="1">
      <c r="A4560" s="22">
        <v>635</v>
      </c>
      <c r="B4560" s="366"/>
      <c r="C4560" s="369">
        <v>5206</v>
      </c>
      <c r="D4560" s="370" t="s">
        <v>621</v>
      </c>
      <c r="E4560" s="295">
        <f t="shared" si="1115"/>
        <v>0</v>
      </c>
      <c r="F4560" s="158"/>
      <c r="G4560" s="159"/>
      <c r="H4560" s="1420"/>
      <c r="I4560" s="158"/>
      <c r="J4560" s="159"/>
      <c r="K4560" s="1420"/>
      <c r="L4560" s="295">
        <f t="shared" si="1116"/>
        <v>0</v>
      </c>
      <c r="M4560" s="12" t="str">
        <f t="shared" si="1106"/>
        <v/>
      </c>
      <c r="N4560" s="13"/>
    </row>
    <row r="4561" spans="1:14" hidden="1">
      <c r="A4561" s="23">
        <v>640</v>
      </c>
      <c r="B4561" s="366"/>
      <c r="C4561" s="371">
        <v>5219</v>
      </c>
      <c r="D4561" s="372" t="s">
        <v>622</v>
      </c>
      <c r="E4561" s="287">
        <f t="shared" si="1115"/>
        <v>0</v>
      </c>
      <c r="F4561" s="173"/>
      <c r="G4561" s="174"/>
      <c r="H4561" s="1421"/>
      <c r="I4561" s="173"/>
      <c r="J4561" s="174"/>
      <c r="K4561" s="1421"/>
      <c r="L4561" s="287">
        <f t="shared" si="1116"/>
        <v>0</v>
      </c>
      <c r="M4561" s="12" t="str">
        <f t="shared" si="1106"/>
        <v/>
      </c>
      <c r="N4561" s="13"/>
    </row>
    <row r="4562" spans="1:14" hidden="1">
      <c r="A4562" s="23">
        <v>645</v>
      </c>
      <c r="B4562" s="365">
        <v>5300</v>
      </c>
      <c r="C4562" s="1854" t="s">
        <v>623</v>
      </c>
      <c r="D4562" s="1855"/>
      <c r="E4562" s="310">
        <f t="shared" ref="E4562:L4562" si="1117">SUM(E4563:E4564)</f>
        <v>0</v>
      </c>
      <c r="F4562" s="274">
        <f t="shared" si="1117"/>
        <v>0</v>
      </c>
      <c r="G4562" s="275">
        <f t="shared" si="1117"/>
        <v>0</v>
      </c>
      <c r="H4562" s="276">
        <f>SUM(H4563:H4564)</f>
        <v>0</v>
      </c>
      <c r="I4562" s="274">
        <f t="shared" si="1117"/>
        <v>0</v>
      </c>
      <c r="J4562" s="275">
        <f t="shared" si="1117"/>
        <v>0</v>
      </c>
      <c r="K4562" s="276">
        <f t="shared" si="1117"/>
        <v>0</v>
      </c>
      <c r="L4562" s="310">
        <f t="shared" si="1117"/>
        <v>0</v>
      </c>
      <c r="M4562" s="12" t="str">
        <f t="shared" si="1106"/>
        <v/>
      </c>
      <c r="N4562" s="13"/>
    </row>
    <row r="4563" spans="1:14" hidden="1">
      <c r="A4563" s="23">
        <v>650</v>
      </c>
      <c r="B4563" s="366"/>
      <c r="C4563" s="367">
        <v>5301</v>
      </c>
      <c r="D4563" s="368" t="s">
        <v>307</v>
      </c>
      <c r="E4563" s="281">
        <f>F4563+G4563+H4563</f>
        <v>0</v>
      </c>
      <c r="F4563" s="152"/>
      <c r="G4563" s="153"/>
      <c r="H4563" s="1418"/>
      <c r="I4563" s="152"/>
      <c r="J4563" s="153"/>
      <c r="K4563" s="1418"/>
      <c r="L4563" s="281">
        <f>I4563+J4563+K4563</f>
        <v>0</v>
      </c>
      <c r="M4563" s="12" t="str">
        <f t="shared" si="1106"/>
        <v/>
      </c>
      <c r="N4563" s="13"/>
    </row>
    <row r="4564" spans="1:14" hidden="1">
      <c r="A4564" s="22">
        <v>655</v>
      </c>
      <c r="B4564" s="366"/>
      <c r="C4564" s="371">
        <v>5309</v>
      </c>
      <c r="D4564" s="372" t="s">
        <v>624</v>
      </c>
      <c r="E4564" s="287">
        <f>F4564+G4564+H4564</f>
        <v>0</v>
      </c>
      <c r="F4564" s="173"/>
      <c r="G4564" s="174"/>
      <c r="H4564" s="1421"/>
      <c r="I4564" s="173"/>
      <c r="J4564" s="174"/>
      <c r="K4564" s="1421"/>
      <c r="L4564" s="287">
        <f>I4564+J4564+K4564</f>
        <v>0</v>
      </c>
      <c r="M4564" s="12" t="str">
        <f t="shared" si="1106"/>
        <v/>
      </c>
      <c r="N4564" s="13"/>
    </row>
    <row r="4565" spans="1:14" hidden="1">
      <c r="A4565" s="22">
        <v>665</v>
      </c>
      <c r="B4565" s="365">
        <v>5400</v>
      </c>
      <c r="C4565" s="1854" t="s">
        <v>685</v>
      </c>
      <c r="D4565" s="1855"/>
      <c r="E4565" s="310">
        <f>F4565+G4565+H4565</f>
        <v>0</v>
      </c>
      <c r="F4565" s="1422"/>
      <c r="G4565" s="1423"/>
      <c r="H4565" s="1424"/>
      <c r="I4565" s="1422"/>
      <c r="J4565" s="1423"/>
      <c r="K4565" s="1424"/>
      <c r="L4565" s="310">
        <f>I4565+J4565+K4565</f>
        <v>0</v>
      </c>
      <c r="M4565" s="12" t="str">
        <f t="shared" si="1106"/>
        <v/>
      </c>
      <c r="N4565" s="13"/>
    </row>
    <row r="4566" spans="1:14" hidden="1">
      <c r="A4566" s="22">
        <v>675</v>
      </c>
      <c r="B4566" s="272">
        <v>5500</v>
      </c>
      <c r="C4566" s="1856" t="s">
        <v>686</v>
      </c>
      <c r="D4566" s="1857"/>
      <c r="E4566" s="310">
        <f t="shared" ref="E4566:L4566" si="1118">SUM(E4567:E4570)</f>
        <v>0</v>
      </c>
      <c r="F4566" s="274">
        <f t="shared" si="1118"/>
        <v>0</v>
      </c>
      <c r="G4566" s="275">
        <f t="shared" si="1118"/>
        <v>0</v>
      </c>
      <c r="H4566" s="276">
        <f>SUM(H4567:H4570)</f>
        <v>0</v>
      </c>
      <c r="I4566" s="274">
        <f t="shared" si="1118"/>
        <v>0</v>
      </c>
      <c r="J4566" s="275">
        <f t="shared" si="1118"/>
        <v>0</v>
      </c>
      <c r="K4566" s="276">
        <f t="shared" si="1118"/>
        <v>0</v>
      </c>
      <c r="L4566" s="310">
        <f t="shared" si="1118"/>
        <v>0</v>
      </c>
      <c r="M4566" s="12" t="str">
        <f t="shared" si="1106"/>
        <v/>
      </c>
      <c r="N4566" s="13"/>
    </row>
    <row r="4567" spans="1:14" hidden="1">
      <c r="A4567" s="22">
        <v>685</v>
      </c>
      <c r="B4567" s="362"/>
      <c r="C4567" s="279">
        <v>5501</v>
      </c>
      <c r="D4567" s="311" t="s">
        <v>687</v>
      </c>
      <c r="E4567" s="281">
        <f>F4567+G4567+H4567</f>
        <v>0</v>
      </c>
      <c r="F4567" s="152"/>
      <c r="G4567" s="153"/>
      <c r="H4567" s="1418"/>
      <c r="I4567" s="152"/>
      <c r="J4567" s="153"/>
      <c r="K4567" s="1418"/>
      <c r="L4567" s="281">
        <f>I4567+J4567+K4567</f>
        <v>0</v>
      </c>
      <c r="M4567" s="12" t="str">
        <f t="shared" si="1106"/>
        <v/>
      </c>
      <c r="N4567" s="13"/>
    </row>
    <row r="4568" spans="1:14" hidden="1">
      <c r="A4568" s="23">
        <v>690</v>
      </c>
      <c r="B4568" s="362"/>
      <c r="C4568" s="293">
        <v>5502</v>
      </c>
      <c r="D4568" s="294" t="s">
        <v>688</v>
      </c>
      <c r="E4568" s="295">
        <f>F4568+G4568+H4568</f>
        <v>0</v>
      </c>
      <c r="F4568" s="158"/>
      <c r="G4568" s="159"/>
      <c r="H4568" s="1420"/>
      <c r="I4568" s="158"/>
      <c r="J4568" s="159"/>
      <c r="K4568" s="1420"/>
      <c r="L4568" s="295">
        <f>I4568+J4568+K4568</f>
        <v>0</v>
      </c>
      <c r="M4568" s="12" t="str">
        <f t="shared" si="1106"/>
        <v/>
      </c>
      <c r="N4568" s="13"/>
    </row>
    <row r="4569" spans="1:14" hidden="1">
      <c r="A4569" s="23">
        <v>695</v>
      </c>
      <c r="B4569" s="362"/>
      <c r="C4569" s="293">
        <v>5503</v>
      </c>
      <c r="D4569" s="363" t="s">
        <v>689</v>
      </c>
      <c r="E4569" s="295">
        <f>F4569+G4569+H4569</f>
        <v>0</v>
      </c>
      <c r="F4569" s="158"/>
      <c r="G4569" s="159"/>
      <c r="H4569" s="1420"/>
      <c r="I4569" s="158"/>
      <c r="J4569" s="159"/>
      <c r="K4569" s="1420"/>
      <c r="L4569" s="295">
        <f>I4569+J4569+K4569</f>
        <v>0</v>
      </c>
      <c r="M4569" s="12" t="str">
        <f t="shared" si="1106"/>
        <v/>
      </c>
      <c r="N4569" s="13"/>
    </row>
    <row r="4570" spans="1:14" hidden="1">
      <c r="A4570" s="22">
        <v>700</v>
      </c>
      <c r="B4570" s="362"/>
      <c r="C4570" s="285">
        <v>5504</v>
      </c>
      <c r="D4570" s="339" t="s">
        <v>690</v>
      </c>
      <c r="E4570" s="287">
        <f>F4570+G4570+H4570</f>
        <v>0</v>
      </c>
      <c r="F4570" s="173"/>
      <c r="G4570" s="174"/>
      <c r="H4570" s="1421"/>
      <c r="I4570" s="173"/>
      <c r="J4570" s="174"/>
      <c r="K4570" s="1421"/>
      <c r="L4570" s="287">
        <f>I4570+J4570+K4570</f>
        <v>0</v>
      </c>
      <c r="M4570" s="12" t="str">
        <f t="shared" si="1106"/>
        <v/>
      </c>
      <c r="N4570" s="13"/>
    </row>
    <row r="4571" spans="1:14" hidden="1">
      <c r="A4571" s="22">
        <v>710</v>
      </c>
      <c r="B4571" s="365">
        <v>5700</v>
      </c>
      <c r="C4571" s="1858" t="s">
        <v>914</v>
      </c>
      <c r="D4571" s="1859"/>
      <c r="E4571" s="310">
        <f>SUM(E4572:E4574)</f>
        <v>0</v>
      </c>
      <c r="F4571" s="1471">
        <v>0</v>
      </c>
      <c r="G4571" s="1471">
        <v>0</v>
      </c>
      <c r="H4571" s="1471">
        <v>0</v>
      </c>
      <c r="I4571" s="1471">
        <v>0</v>
      </c>
      <c r="J4571" s="1471">
        <v>0</v>
      </c>
      <c r="K4571" s="1471">
        <v>0</v>
      </c>
      <c r="L4571" s="310">
        <f>SUM(L4572:L4574)</f>
        <v>0</v>
      </c>
      <c r="M4571" s="12" t="str">
        <f t="shared" si="1106"/>
        <v/>
      </c>
      <c r="N4571" s="13"/>
    </row>
    <row r="4572" spans="1:14" hidden="1">
      <c r="A4572" s="23">
        <v>715</v>
      </c>
      <c r="B4572" s="366"/>
      <c r="C4572" s="367">
        <v>5701</v>
      </c>
      <c r="D4572" s="368" t="s">
        <v>691</v>
      </c>
      <c r="E4572" s="281">
        <f>F4572+G4572+H4572</f>
        <v>0</v>
      </c>
      <c r="F4572" s="1472">
        <v>0</v>
      </c>
      <c r="G4572" s="1472">
        <v>0</v>
      </c>
      <c r="H4572" s="1473">
        <v>0</v>
      </c>
      <c r="I4572" s="1771">
        <v>0</v>
      </c>
      <c r="J4572" s="1472">
        <v>0</v>
      </c>
      <c r="K4572" s="1472">
        <v>0</v>
      </c>
      <c r="L4572" s="281">
        <f>I4572+J4572+K4572</f>
        <v>0</v>
      </c>
      <c r="M4572" s="12" t="str">
        <f t="shared" si="1106"/>
        <v/>
      </c>
      <c r="N4572" s="13"/>
    </row>
    <row r="4573" spans="1:14" hidden="1">
      <c r="A4573" s="23">
        <v>720</v>
      </c>
      <c r="B4573" s="366"/>
      <c r="C4573" s="373">
        <v>5702</v>
      </c>
      <c r="D4573" s="374" t="s">
        <v>692</v>
      </c>
      <c r="E4573" s="314">
        <f>F4573+G4573+H4573</f>
        <v>0</v>
      </c>
      <c r="F4573" s="1472">
        <v>0</v>
      </c>
      <c r="G4573" s="1472">
        <v>0</v>
      </c>
      <c r="H4573" s="1473">
        <v>0</v>
      </c>
      <c r="I4573" s="1771">
        <v>0</v>
      </c>
      <c r="J4573" s="1472">
        <v>0</v>
      </c>
      <c r="K4573" s="1472">
        <v>0</v>
      </c>
      <c r="L4573" s="314">
        <f>I4573+J4573+K4573</f>
        <v>0</v>
      </c>
      <c r="M4573" s="12" t="str">
        <f t="shared" si="1106"/>
        <v/>
      </c>
      <c r="N4573" s="13"/>
    </row>
    <row r="4574" spans="1:14" hidden="1">
      <c r="A4574" s="23">
        <v>725</v>
      </c>
      <c r="B4574" s="292"/>
      <c r="C4574" s="375">
        <v>4071</v>
      </c>
      <c r="D4574" s="376" t="s">
        <v>693</v>
      </c>
      <c r="E4574" s="377">
        <f>F4574+G4574+H4574</f>
        <v>0</v>
      </c>
      <c r="F4574" s="1472">
        <v>0</v>
      </c>
      <c r="G4574" s="1472">
        <v>0</v>
      </c>
      <c r="H4574" s="1473">
        <v>0</v>
      </c>
      <c r="I4574" s="1771">
        <v>0</v>
      </c>
      <c r="J4574" s="1472">
        <v>0</v>
      </c>
      <c r="K4574" s="1472">
        <v>0</v>
      </c>
      <c r="L4574" s="377">
        <f>I4574+J4574+K4574</f>
        <v>0</v>
      </c>
      <c r="M4574" s="12" t="str">
        <f t="shared" si="1106"/>
        <v/>
      </c>
      <c r="N4574" s="13"/>
    </row>
    <row r="4575" spans="1:14" hidden="1">
      <c r="A4575" s="23">
        <v>730</v>
      </c>
      <c r="B4575" s="582"/>
      <c r="C4575" s="1860" t="s">
        <v>694</v>
      </c>
      <c r="D4575" s="1861"/>
      <c r="E4575" s="1438"/>
      <c r="F4575" s="1438"/>
      <c r="G4575" s="1438"/>
      <c r="H4575" s="1438"/>
      <c r="I4575" s="1438"/>
      <c r="J4575" s="1438"/>
      <c r="K4575" s="1438"/>
      <c r="L4575" s="1439"/>
      <c r="M4575" s="12" t="str">
        <f t="shared" si="1106"/>
        <v/>
      </c>
      <c r="N4575" s="13"/>
    </row>
    <row r="4576" spans="1:14" hidden="1">
      <c r="A4576" s="23">
        <v>735</v>
      </c>
      <c r="B4576" s="381">
        <v>98</v>
      </c>
      <c r="C4576" s="1860" t="s">
        <v>694</v>
      </c>
      <c r="D4576" s="1861"/>
      <c r="E4576" s="382">
        <f>F4576+G4576+H4576</f>
        <v>0</v>
      </c>
      <c r="F4576" s="1429"/>
      <c r="G4576" s="1430"/>
      <c r="H4576" s="1431"/>
      <c r="I4576" s="1461">
        <v>0</v>
      </c>
      <c r="J4576" s="1462">
        <v>0</v>
      </c>
      <c r="K4576" s="1463">
        <v>0</v>
      </c>
      <c r="L4576" s="382">
        <f>I4576+J4576+K4576</f>
        <v>0</v>
      </c>
      <c r="M4576" s="12" t="str">
        <f t="shared" si="1106"/>
        <v/>
      </c>
      <c r="N4576" s="13"/>
    </row>
    <row r="4577" spans="1:14" hidden="1">
      <c r="A4577" s="23">
        <v>740</v>
      </c>
      <c r="B4577" s="1433"/>
      <c r="C4577" s="1434"/>
      <c r="D4577" s="1435"/>
      <c r="E4577" s="269"/>
      <c r="F4577" s="269"/>
      <c r="G4577" s="269"/>
      <c r="H4577" s="269"/>
      <c r="I4577" s="269"/>
      <c r="J4577" s="269"/>
      <c r="K4577" s="269"/>
      <c r="L4577" s="270"/>
      <c r="M4577" s="12" t="str">
        <f t="shared" si="1106"/>
        <v/>
      </c>
      <c r="N4577" s="13"/>
    </row>
    <row r="4578" spans="1:14" hidden="1">
      <c r="A4578" s="23">
        <v>745</v>
      </c>
      <c r="B4578" s="1436"/>
      <c r="C4578" s="111"/>
      <c r="D4578" s="1437"/>
      <c r="E4578" s="218"/>
      <c r="F4578" s="218"/>
      <c r="G4578" s="218"/>
      <c r="H4578" s="218"/>
      <c r="I4578" s="218"/>
      <c r="J4578" s="218"/>
      <c r="K4578" s="218"/>
      <c r="L4578" s="389"/>
      <c r="M4578" s="12" t="str">
        <f t="shared" si="1106"/>
        <v/>
      </c>
      <c r="N4578" s="13"/>
    </row>
    <row r="4579" spans="1:14" hidden="1">
      <c r="A4579" s="22">
        <v>750</v>
      </c>
      <c r="B4579" s="1436"/>
      <c r="C4579" s="111"/>
      <c r="D4579" s="1437"/>
      <c r="E4579" s="218"/>
      <c r="F4579" s="218"/>
      <c r="G4579" s="218"/>
      <c r="H4579" s="218"/>
      <c r="I4579" s="218"/>
      <c r="J4579" s="218"/>
      <c r="K4579" s="218"/>
      <c r="L4579" s="389"/>
      <c r="M4579" s="12" t="str">
        <f t="shared" si="1106"/>
        <v/>
      </c>
      <c r="N4579" s="13"/>
    </row>
    <row r="4580" spans="1:14" ht="16.5" hidden="1" thickBot="1">
      <c r="A4580" s="23">
        <v>755</v>
      </c>
      <c r="B4580" s="1464"/>
      <c r="C4580" s="393" t="s">
        <v>741</v>
      </c>
      <c r="D4580" s="1432">
        <f>+B4580</f>
        <v>0</v>
      </c>
      <c r="E4580" s="395">
        <f t="shared" ref="E4580:L4580" si="1119">SUM(E4465,E4468,E4474,E4482,E4483,E4501,E4505,E4511,E4514,E4515,E4516,E4517,E4518,E4527,E4533,E4534,E4535,E4536,E4543,E4547,E4548,E4549,E4550,E4553,E4554,E4562,E4565,E4566,E4571)+E4576</f>
        <v>0</v>
      </c>
      <c r="F4580" s="396">
        <f t="shared" si="1119"/>
        <v>0</v>
      </c>
      <c r="G4580" s="397">
        <f t="shared" si="1119"/>
        <v>0</v>
      </c>
      <c r="H4580" s="398">
        <f t="shared" si="1119"/>
        <v>0</v>
      </c>
      <c r="I4580" s="396">
        <f t="shared" si="1119"/>
        <v>0</v>
      </c>
      <c r="J4580" s="397">
        <f t="shared" si="1119"/>
        <v>0</v>
      </c>
      <c r="K4580" s="398">
        <f t="shared" si="1119"/>
        <v>0</v>
      </c>
      <c r="L4580" s="395">
        <f t="shared" si="1119"/>
        <v>0</v>
      </c>
      <c r="M4580" s="12" t="str">
        <f>(IF($E4580&lt;&gt;0,$M$2,IF($L4580&lt;&gt;0,$M$2,"")))</f>
        <v/>
      </c>
      <c r="N4580" s="73" t="str">
        <f>LEFT(C4462,1)</f>
        <v>6</v>
      </c>
    </row>
    <row r="4581" spans="1:14" hidden="1">
      <c r="A4581" s="23">
        <v>760</v>
      </c>
      <c r="B4581" s="79" t="s">
        <v>120</v>
      </c>
      <c r="C4581" s="1"/>
      <c r="L4581" s="6"/>
      <c r="M4581" s="7" t="str">
        <f>(IF($E4580&lt;&gt;0,$M$2,IF($L4580&lt;&gt;0,$M$2,"")))</f>
        <v/>
      </c>
    </row>
    <row r="4582" spans="1:14" hidden="1">
      <c r="A4582" s="22">
        <v>765</v>
      </c>
      <c r="B4582" s="1367"/>
      <c r="C4582" s="1367"/>
      <c r="D4582" s="1368"/>
      <c r="E4582" s="1367"/>
      <c r="F4582" s="1367"/>
      <c r="G4582" s="1367"/>
      <c r="H4582" s="1367"/>
      <c r="I4582" s="1367"/>
      <c r="J4582" s="1367"/>
      <c r="K4582" s="1367"/>
      <c r="L4582" s="1369"/>
      <c r="M4582" s="7" t="str">
        <f>(IF($E4580&lt;&gt;0,$M$2,IF($L4580&lt;&gt;0,$M$2,"")))</f>
        <v/>
      </c>
    </row>
    <row r="4583" spans="1:14" ht="18.75" hidden="1">
      <c r="A4583" s="22">
        <v>775</v>
      </c>
      <c r="B4583" s="65"/>
      <c r="C4583" s="65"/>
      <c r="D4583" s="65"/>
      <c r="E4583" s="65"/>
      <c r="F4583" s="65"/>
      <c r="G4583" s="65"/>
      <c r="H4583" s="65"/>
      <c r="I4583" s="65"/>
      <c r="J4583" s="65"/>
      <c r="K4583" s="65"/>
      <c r="L4583" s="77"/>
      <c r="M4583" s="74" t="str">
        <f>(IF(E4578&lt;&gt;0,$G$2,IF(L4578&lt;&gt;0,$G$2,"")))</f>
        <v/>
      </c>
      <c r="N4583" s="65"/>
    </row>
    <row r="4584" spans="1:14" hidden="1">
      <c r="A4584" s="23">
        <v>780</v>
      </c>
      <c r="B4584" s="6"/>
      <c r="C4584" s="6"/>
      <c r="D4584" s="521"/>
      <c r="E4584" s="38"/>
      <c r="F4584" s="38"/>
      <c r="G4584" s="38"/>
      <c r="H4584" s="38"/>
      <c r="I4584" s="38"/>
      <c r="J4584" s="38"/>
      <c r="K4584" s="38"/>
      <c r="L4584" s="38"/>
      <c r="M4584" s="7" t="str">
        <f>(IF($E4717&lt;&gt;0,$M$2,IF($L4717&lt;&gt;0,$M$2,"")))</f>
        <v/>
      </c>
    </row>
    <row r="4585" spans="1:14" hidden="1">
      <c r="A4585" s="23">
        <v>785</v>
      </c>
      <c r="B4585" s="6"/>
      <c r="C4585" s="1365"/>
      <c r="D4585" s="1366"/>
      <c r="E4585" s="38"/>
      <c r="F4585" s="38"/>
      <c r="G4585" s="38"/>
      <c r="H4585" s="38"/>
      <c r="I4585" s="38"/>
      <c r="J4585" s="38"/>
      <c r="K4585" s="38"/>
      <c r="L4585" s="38"/>
      <c r="M4585" s="7" t="str">
        <f>(IF($E4717&lt;&gt;0,$M$2,IF($L4717&lt;&gt;0,$M$2,"")))</f>
        <v/>
      </c>
    </row>
    <row r="4586" spans="1:14" hidden="1">
      <c r="A4586" s="23">
        <v>790</v>
      </c>
      <c r="B4586" s="1870" t="str">
        <f>$B$7</f>
        <v>ОТЧЕТНИ ДАННИ ПО ЕБК ЗА ИЗПЪЛНЕНИЕТО НА БЮДЖЕТА</v>
      </c>
      <c r="C4586" s="1871"/>
      <c r="D4586" s="1871"/>
      <c r="E4586" s="242"/>
      <c r="F4586" s="242"/>
      <c r="G4586" s="237"/>
      <c r="H4586" s="237"/>
      <c r="I4586" s="237"/>
      <c r="J4586" s="237"/>
      <c r="K4586" s="237"/>
      <c r="L4586" s="237"/>
      <c r="M4586" s="7" t="str">
        <f>(IF($E4717&lt;&gt;0,$M$2,IF($L4717&lt;&gt;0,$M$2,"")))</f>
        <v/>
      </c>
    </row>
    <row r="4587" spans="1:14" hidden="1">
      <c r="A4587" s="23">
        <v>795</v>
      </c>
      <c r="B4587" s="228"/>
      <c r="C4587" s="391"/>
      <c r="D4587" s="400"/>
      <c r="E4587" s="406" t="s">
        <v>464</v>
      </c>
      <c r="F4587" s="406" t="s">
        <v>835</v>
      </c>
      <c r="G4587" s="237"/>
      <c r="H4587" s="1362" t="s">
        <v>1251</v>
      </c>
      <c r="I4587" s="1363"/>
      <c r="J4587" s="1364"/>
      <c r="K4587" s="237"/>
      <c r="L4587" s="237"/>
      <c r="M4587" s="7" t="str">
        <f>(IF($E4717&lt;&gt;0,$M$2,IF($L4717&lt;&gt;0,$M$2,"")))</f>
        <v/>
      </c>
    </row>
    <row r="4588" spans="1:14" ht="18.75" hidden="1">
      <c r="A4588" s="22">
        <v>805</v>
      </c>
      <c r="B4588" s="1872" t="str">
        <f>$B$9</f>
        <v>ДГ ЩАСТЛИВО ДЕТСТВО</v>
      </c>
      <c r="C4588" s="1873"/>
      <c r="D4588" s="1874"/>
      <c r="E4588" s="115">
        <f>$E$9</f>
        <v>43831</v>
      </c>
      <c r="F4588" s="226" t="str">
        <f>$F$9</f>
        <v>30.06.2020</v>
      </c>
      <c r="G4588" s="237"/>
      <c r="H4588" s="237"/>
      <c r="I4588" s="237"/>
      <c r="J4588" s="237"/>
      <c r="K4588" s="237"/>
      <c r="L4588" s="237"/>
      <c r="M4588" s="7" t="str">
        <f>(IF($E4717&lt;&gt;0,$M$2,IF($L4717&lt;&gt;0,$M$2,"")))</f>
        <v/>
      </c>
    </row>
    <row r="4589" spans="1:14" hidden="1">
      <c r="A4589" s="23">
        <v>810</v>
      </c>
      <c r="B4589" s="227" t="str">
        <f>$B$10</f>
        <v>(наименование на разпоредителя с бюджет)</v>
      </c>
      <c r="C4589" s="228"/>
      <c r="D4589" s="229"/>
      <c r="E4589" s="237"/>
      <c r="F4589" s="237"/>
      <c r="G4589" s="237"/>
      <c r="H4589" s="237"/>
      <c r="I4589" s="237"/>
      <c r="J4589" s="237"/>
      <c r="K4589" s="237"/>
      <c r="L4589" s="237"/>
      <c r="M4589" s="7" t="str">
        <f>(IF($E4717&lt;&gt;0,$M$2,IF($L4717&lt;&gt;0,$M$2,"")))</f>
        <v/>
      </c>
    </row>
    <row r="4590" spans="1:14" hidden="1">
      <c r="A4590" s="23">
        <v>815</v>
      </c>
      <c r="B4590" s="227"/>
      <c r="C4590" s="228"/>
      <c r="D4590" s="229"/>
      <c r="E4590" s="237"/>
      <c r="F4590" s="237"/>
      <c r="G4590" s="237"/>
      <c r="H4590" s="237"/>
      <c r="I4590" s="237"/>
      <c r="J4590" s="237"/>
      <c r="K4590" s="237"/>
      <c r="L4590" s="237"/>
      <c r="M4590" s="7" t="str">
        <f>(IF($E4717&lt;&gt;0,$M$2,IF($L4717&lt;&gt;0,$M$2,"")))</f>
        <v/>
      </c>
    </row>
    <row r="4591" spans="1:14" ht="19.5" hidden="1">
      <c r="A4591" s="28">
        <v>525</v>
      </c>
      <c r="B4591" s="1875" t="str">
        <f>$B$12</f>
        <v>Раковски</v>
      </c>
      <c r="C4591" s="1876"/>
      <c r="D4591" s="1877"/>
      <c r="E4591" s="410" t="s">
        <v>890</v>
      </c>
      <c r="F4591" s="1360" t="str">
        <f>$F$12</f>
        <v>6611</v>
      </c>
      <c r="G4591" s="237"/>
      <c r="H4591" s="237"/>
      <c r="I4591" s="237"/>
      <c r="J4591" s="237"/>
      <c r="K4591" s="237"/>
      <c r="L4591" s="237"/>
      <c r="M4591" s="7" t="str">
        <f>(IF($E4717&lt;&gt;0,$M$2,IF($L4717&lt;&gt;0,$M$2,"")))</f>
        <v/>
      </c>
    </row>
    <row r="4592" spans="1:14" hidden="1">
      <c r="A4592" s="22">
        <v>820</v>
      </c>
      <c r="B4592" s="233" t="str">
        <f>$B$13</f>
        <v>(наименование на първостепенния разпоредител с бюджет)</v>
      </c>
      <c r="C4592" s="228"/>
      <c r="D4592" s="229"/>
      <c r="E4592" s="1361"/>
      <c r="F4592" s="242"/>
      <c r="G4592" s="237"/>
      <c r="H4592" s="237"/>
      <c r="I4592" s="237"/>
      <c r="J4592" s="237"/>
      <c r="K4592" s="237"/>
      <c r="L4592" s="237"/>
      <c r="M4592" s="7" t="str">
        <f>(IF($E4717&lt;&gt;0,$M$2,IF($L4717&lt;&gt;0,$M$2,"")))</f>
        <v/>
      </c>
    </row>
    <row r="4593" spans="1:14" ht="19.5" hidden="1">
      <c r="A4593" s="23">
        <v>821</v>
      </c>
      <c r="B4593" s="236"/>
      <c r="C4593" s="237"/>
      <c r="D4593" s="124" t="s">
        <v>891</v>
      </c>
      <c r="E4593" s="238">
        <f>$E$15</f>
        <v>0</v>
      </c>
      <c r="F4593" s="414" t="str">
        <f>$F$15</f>
        <v>БЮДЖЕТ</v>
      </c>
      <c r="G4593" s="218"/>
      <c r="H4593" s="218"/>
      <c r="I4593" s="218"/>
      <c r="J4593" s="218"/>
      <c r="K4593" s="218"/>
      <c r="L4593" s="218"/>
      <c r="M4593" s="7" t="str">
        <f>(IF($E4717&lt;&gt;0,$M$2,IF($L4717&lt;&gt;0,$M$2,"")))</f>
        <v/>
      </c>
    </row>
    <row r="4594" spans="1:14" hidden="1">
      <c r="A4594" s="23">
        <v>822</v>
      </c>
      <c r="B4594" s="228"/>
      <c r="C4594" s="391"/>
      <c r="D4594" s="400"/>
      <c r="E4594" s="237"/>
      <c r="F4594" s="409"/>
      <c r="G4594" s="409"/>
      <c r="H4594" s="409"/>
      <c r="I4594" s="409"/>
      <c r="J4594" s="409"/>
      <c r="K4594" s="409"/>
      <c r="L4594" s="1377" t="s">
        <v>465</v>
      </c>
      <c r="M4594" s="7" t="str">
        <f>(IF($E4717&lt;&gt;0,$M$2,IF($L4717&lt;&gt;0,$M$2,"")))</f>
        <v/>
      </c>
    </row>
    <row r="4595" spans="1:14" ht="24.95" hidden="1" customHeight="1">
      <c r="A4595" s="23">
        <v>823</v>
      </c>
      <c r="B4595" s="247"/>
      <c r="C4595" s="248"/>
      <c r="D4595" s="249" t="s">
        <v>712</v>
      </c>
      <c r="E4595" s="1878" t="s">
        <v>2108</v>
      </c>
      <c r="F4595" s="1879"/>
      <c r="G4595" s="1879"/>
      <c r="H4595" s="1880"/>
      <c r="I4595" s="1881" t="s">
        <v>2109</v>
      </c>
      <c r="J4595" s="1882"/>
      <c r="K4595" s="1882"/>
      <c r="L4595" s="1883"/>
      <c r="M4595" s="7" t="str">
        <f>(IF($E4717&lt;&gt;0,$M$2,IF($L4717&lt;&gt;0,$M$2,"")))</f>
        <v/>
      </c>
    </row>
    <row r="4596" spans="1:14" ht="54.95" hidden="1" customHeight="1" thickBot="1">
      <c r="A4596" s="23">
        <v>825</v>
      </c>
      <c r="B4596" s="250" t="s">
        <v>62</v>
      </c>
      <c r="C4596" s="251" t="s">
        <v>466</v>
      </c>
      <c r="D4596" s="252" t="s">
        <v>713</v>
      </c>
      <c r="E4596" s="1403" t="str">
        <f>$E$20</f>
        <v>Уточнен план                Общо</v>
      </c>
      <c r="F4596" s="1407" t="str">
        <f>$F$20</f>
        <v>държавни дейности</v>
      </c>
      <c r="G4596" s="1408" t="str">
        <f>$G$20</f>
        <v>местни дейности</v>
      </c>
      <c r="H4596" s="1409" t="str">
        <f>$H$20</f>
        <v>дофинансиране</v>
      </c>
      <c r="I4596" s="253" t="str">
        <f>$I$20</f>
        <v>държавни дейности -ОТЧЕТ</v>
      </c>
      <c r="J4596" s="254" t="str">
        <f>$J$20</f>
        <v>местни дейности - ОТЧЕТ</v>
      </c>
      <c r="K4596" s="255" t="str">
        <f>$K$20</f>
        <v>дофинансиране - ОТЧЕТ</v>
      </c>
      <c r="L4596" s="1735" t="str">
        <f>$L$20</f>
        <v>ОТЧЕТ                                    ОБЩО</v>
      </c>
      <c r="M4596" s="7" t="str">
        <f>(IF($E4717&lt;&gt;0,$M$2,IF($L4717&lt;&gt;0,$M$2,"")))</f>
        <v/>
      </c>
    </row>
    <row r="4597" spans="1:14" ht="18.75" hidden="1">
      <c r="A4597" s="23"/>
      <c r="B4597" s="258"/>
      <c r="C4597" s="259"/>
      <c r="D4597" s="260" t="s">
        <v>743</v>
      </c>
      <c r="E4597" s="1455" t="str">
        <f>$E$21</f>
        <v>(1)</v>
      </c>
      <c r="F4597" s="143" t="str">
        <f>$F$21</f>
        <v>(2)</v>
      </c>
      <c r="G4597" s="144" t="str">
        <f>$G$21</f>
        <v>(3)</v>
      </c>
      <c r="H4597" s="145" t="str">
        <f>$H$21</f>
        <v>(4)</v>
      </c>
      <c r="I4597" s="261" t="str">
        <f>$I$21</f>
        <v>(5)</v>
      </c>
      <c r="J4597" s="262" t="str">
        <f>$J$21</f>
        <v>(6)</v>
      </c>
      <c r="K4597" s="263" t="str">
        <f>$K$21</f>
        <v>(7)</v>
      </c>
      <c r="L4597" s="264" t="str">
        <f>$L$21</f>
        <v>(8)</v>
      </c>
      <c r="M4597" s="7" t="str">
        <f>(IF($E4717&lt;&gt;0,$M$2,IF($L4717&lt;&gt;0,$M$2,"")))</f>
        <v/>
      </c>
    </row>
    <row r="4598" spans="1:14" hidden="1">
      <c r="A4598" s="23"/>
      <c r="B4598" s="1451"/>
      <c r="C4598" s="1598" t="e">
        <f>VLOOKUP(D4598,OP_LIST2,2,FALSE)</f>
        <v>#N/A</v>
      </c>
      <c r="D4598" s="1458"/>
      <c r="E4598" s="389"/>
      <c r="F4598" s="1441"/>
      <c r="G4598" s="1442"/>
      <c r="H4598" s="1443"/>
      <c r="I4598" s="1441"/>
      <c r="J4598" s="1442"/>
      <c r="K4598" s="1443"/>
      <c r="L4598" s="1440"/>
      <c r="M4598" s="7" t="str">
        <f>(IF($E4717&lt;&gt;0,$M$2,IF($L4717&lt;&gt;0,$M$2,"")))</f>
        <v/>
      </c>
    </row>
    <row r="4599" spans="1:14" hidden="1">
      <c r="A4599" s="23"/>
      <c r="B4599" s="1454"/>
      <c r="C4599" s="1459">
        <f>VLOOKUP(D4600,EBK_DEIN2,2,FALSE)</f>
        <v>6623</v>
      </c>
      <c r="D4599" s="1458" t="s">
        <v>792</v>
      </c>
      <c r="E4599" s="389"/>
      <c r="F4599" s="1444"/>
      <c r="G4599" s="1445"/>
      <c r="H4599" s="1446"/>
      <c r="I4599" s="1444"/>
      <c r="J4599" s="1445"/>
      <c r="K4599" s="1446"/>
      <c r="L4599" s="1440"/>
      <c r="M4599" s="7" t="str">
        <f>(IF($E4717&lt;&gt;0,$M$2,IF($L4717&lt;&gt;0,$M$2,"")))</f>
        <v/>
      </c>
    </row>
    <row r="4600" spans="1:14" hidden="1">
      <c r="A4600" s="23"/>
      <c r="B4600" s="1450"/>
      <c r="C4600" s="1587">
        <f>+C4599</f>
        <v>6623</v>
      </c>
      <c r="D4600" s="1452" t="s">
        <v>592</v>
      </c>
      <c r="E4600" s="389"/>
      <c r="F4600" s="1444"/>
      <c r="G4600" s="1445"/>
      <c r="H4600" s="1446"/>
      <c r="I4600" s="1444"/>
      <c r="J4600" s="1445"/>
      <c r="K4600" s="1446"/>
      <c r="L4600" s="1440"/>
      <c r="M4600" s="7" t="str">
        <f>(IF($E4717&lt;&gt;0,$M$2,IF($L4717&lt;&gt;0,$M$2,"")))</f>
        <v/>
      </c>
    </row>
    <row r="4601" spans="1:14" hidden="1">
      <c r="A4601" s="23"/>
      <c r="B4601" s="1456"/>
      <c r="C4601" s="1453"/>
      <c r="D4601" s="1457" t="s">
        <v>714</v>
      </c>
      <c r="E4601" s="389"/>
      <c r="F4601" s="1447"/>
      <c r="G4601" s="1448"/>
      <c r="H4601" s="1449"/>
      <c r="I4601" s="1447"/>
      <c r="J4601" s="1448"/>
      <c r="K4601" s="1449"/>
      <c r="L4601" s="1440"/>
      <c r="M4601" s="7" t="str">
        <f>(IF($E4717&lt;&gt;0,$M$2,IF($L4717&lt;&gt;0,$M$2,"")))</f>
        <v/>
      </c>
    </row>
    <row r="4602" spans="1:14" hidden="1">
      <c r="A4602" s="23"/>
      <c r="B4602" s="272">
        <v>100</v>
      </c>
      <c r="C4602" s="1884" t="s">
        <v>744</v>
      </c>
      <c r="D4602" s="1885"/>
      <c r="E4602" s="273">
        <f t="shared" ref="E4602:L4602" si="1120">SUM(E4603:E4604)</f>
        <v>0</v>
      </c>
      <c r="F4602" s="274">
        <f t="shared" si="1120"/>
        <v>0</v>
      </c>
      <c r="G4602" s="275">
        <f t="shared" si="1120"/>
        <v>0</v>
      </c>
      <c r="H4602" s="276">
        <f>SUM(H4603:H4604)</f>
        <v>0</v>
      </c>
      <c r="I4602" s="274">
        <f t="shared" si="1120"/>
        <v>0</v>
      </c>
      <c r="J4602" s="275">
        <f t="shared" si="1120"/>
        <v>0</v>
      </c>
      <c r="K4602" s="276">
        <f t="shared" si="1120"/>
        <v>0</v>
      </c>
      <c r="L4602" s="273">
        <f t="shared" si="1120"/>
        <v>0</v>
      </c>
      <c r="M4602" s="12" t="str">
        <f>(IF($E4602&lt;&gt;0,$M$2,IF($L4602&lt;&gt;0,$M$2,"")))</f>
        <v/>
      </c>
      <c r="N4602" s="13"/>
    </row>
    <row r="4603" spans="1:14" hidden="1">
      <c r="A4603" s="23"/>
      <c r="B4603" s="278"/>
      <c r="C4603" s="279">
        <v>101</v>
      </c>
      <c r="D4603" s="280" t="s">
        <v>745</v>
      </c>
      <c r="E4603" s="281">
        <f>F4603+G4603+H4603</f>
        <v>0</v>
      </c>
      <c r="F4603" s="152"/>
      <c r="G4603" s="153"/>
      <c r="H4603" s="1418"/>
      <c r="I4603" s="152"/>
      <c r="J4603" s="153"/>
      <c r="K4603" s="1418"/>
      <c r="L4603" s="281">
        <f>I4603+J4603+K4603</f>
        <v>0</v>
      </c>
      <c r="M4603" s="12" t="str">
        <f t="shared" ref="M4603:M4669" si="1121">(IF($E4603&lt;&gt;0,$M$2,IF($L4603&lt;&gt;0,$M$2,"")))</f>
        <v/>
      </c>
      <c r="N4603" s="13"/>
    </row>
    <row r="4604" spans="1:14" hidden="1">
      <c r="A4604" s="10"/>
      <c r="B4604" s="278"/>
      <c r="C4604" s="285">
        <v>102</v>
      </c>
      <c r="D4604" s="286" t="s">
        <v>746</v>
      </c>
      <c r="E4604" s="287">
        <f>F4604+G4604+H4604</f>
        <v>0</v>
      </c>
      <c r="F4604" s="173"/>
      <c r="G4604" s="174"/>
      <c r="H4604" s="1421"/>
      <c r="I4604" s="173"/>
      <c r="J4604" s="174"/>
      <c r="K4604" s="1421"/>
      <c r="L4604" s="287">
        <f>I4604+J4604+K4604</f>
        <v>0</v>
      </c>
      <c r="M4604" s="12" t="str">
        <f t="shared" si="1121"/>
        <v/>
      </c>
      <c r="N4604" s="13"/>
    </row>
    <row r="4605" spans="1:14" hidden="1">
      <c r="A4605" s="10"/>
      <c r="B4605" s="272">
        <v>200</v>
      </c>
      <c r="C4605" s="1864" t="s">
        <v>747</v>
      </c>
      <c r="D4605" s="1865"/>
      <c r="E4605" s="273">
        <f t="shared" ref="E4605:L4605" si="1122">SUM(E4606:E4610)</f>
        <v>0</v>
      </c>
      <c r="F4605" s="274">
        <f t="shared" si="1122"/>
        <v>0</v>
      </c>
      <c r="G4605" s="275">
        <f t="shared" si="1122"/>
        <v>0</v>
      </c>
      <c r="H4605" s="276">
        <f>SUM(H4606:H4610)</f>
        <v>0</v>
      </c>
      <c r="I4605" s="274">
        <f t="shared" si="1122"/>
        <v>0</v>
      </c>
      <c r="J4605" s="275">
        <f t="shared" si="1122"/>
        <v>0</v>
      </c>
      <c r="K4605" s="276">
        <f t="shared" si="1122"/>
        <v>0</v>
      </c>
      <c r="L4605" s="273">
        <f t="shared" si="1122"/>
        <v>0</v>
      </c>
      <c r="M4605" s="12" t="str">
        <f t="shared" si="1121"/>
        <v/>
      </c>
      <c r="N4605" s="13"/>
    </row>
    <row r="4606" spans="1:14" hidden="1">
      <c r="A4606" s="10"/>
      <c r="B4606" s="291"/>
      <c r="C4606" s="279">
        <v>201</v>
      </c>
      <c r="D4606" s="280" t="s">
        <v>748</v>
      </c>
      <c r="E4606" s="281">
        <f>F4606+G4606+H4606</f>
        <v>0</v>
      </c>
      <c r="F4606" s="152"/>
      <c r="G4606" s="153"/>
      <c r="H4606" s="1418"/>
      <c r="I4606" s="152"/>
      <c r="J4606" s="153"/>
      <c r="K4606" s="1418"/>
      <c r="L4606" s="281">
        <f>I4606+J4606+K4606</f>
        <v>0</v>
      </c>
      <c r="M4606" s="12" t="str">
        <f t="shared" si="1121"/>
        <v/>
      </c>
      <c r="N4606" s="13"/>
    </row>
    <row r="4607" spans="1:14" hidden="1">
      <c r="A4607" s="10"/>
      <c r="B4607" s="292"/>
      <c r="C4607" s="293">
        <v>202</v>
      </c>
      <c r="D4607" s="294" t="s">
        <v>749</v>
      </c>
      <c r="E4607" s="295">
        <f>F4607+G4607+H4607</f>
        <v>0</v>
      </c>
      <c r="F4607" s="158"/>
      <c r="G4607" s="159"/>
      <c r="H4607" s="1420"/>
      <c r="I4607" s="158"/>
      <c r="J4607" s="159"/>
      <c r="K4607" s="1420"/>
      <c r="L4607" s="295">
        <f>I4607+J4607+K4607</f>
        <v>0</v>
      </c>
      <c r="M4607" s="12" t="str">
        <f t="shared" si="1121"/>
        <v/>
      </c>
      <c r="N4607" s="13"/>
    </row>
    <row r="4608" spans="1:14" ht="31.5" hidden="1">
      <c r="A4608" s="10"/>
      <c r="B4608" s="299"/>
      <c r="C4608" s="293">
        <v>205</v>
      </c>
      <c r="D4608" s="294" t="s">
        <v>595</v>
      </c>
      <c r="E4608" s="295">
        <f>F4608+G4608+H4608</f>
        <v>0</v>
      </c>
      <c r="F4608" s="158"/>
      <c r="G4608" s="159"/>
      <c r="H4608" s="1420"/>
      <c r="I4608" s="158"/>
      <c r="J4608" s="159"/>
      <c r="K4608" s="1420"/>
      <c r="L4608" s="295">
        <f>I4608+J4608+K4608</f>
        <v>0</v>
      </c>
      <c r="M4608" s="12" t="str">
        <f t="shared" si="1121"/>
        <v/>
      </c>
      <c r="N4608" s="13"/>
    </row>
    <row r="4609" spans="1:14" hidden="1">
      <c r="A4609" s="10"/>
      <c r="B4609" s="299"/>
      <c r="C4609" s="293">
        <v>208</v>
      </c>
      <c r="D4609" s="300" t="s">
        <v>596</v>
      </c>
      <c r="E4609" s="295">
        <f>F4609+G4609+H4609</f>
        <v>0</v>
      </c>
      <c r="F4609" s="158"/>
      <c r="G4609" s="159"/>
      <c r="H4609" s="1420"/>
      <c r="I4609" s="158"/>
      <c r="J4609" s="159"/>
      <c r="K4609" s="1420"/>
      <c r="L4609" s="295">
        <f>I4609+J4609+K4609</f>
        <v>0</v>
      </c>
      <c r="M4609" s="12" t="str">
        <f t="shared" si="1121"/>
        <v/>
      </c>
      <c r="N4609" s="13"/>
    </row>
    <row r="4610" spans="1:14" hidden="1">
      <c r="A4610" s="10"/>
      <c r="B4610" s="291"/>
      <c r="C4610" s="285">
        <v>209</v>
      </c>
      <c r="D4610" s="301" t="s">
        <v>597</v>
      </c>
      <c r="E4610" s="287">
        <f>F4610+G4610+H4610</f>
        <v>0</v>
      </c>
      <c r="F4610" s="173"/>
      <c r="G4610" s="174"/>
      <c r="H4610" s="1421"/>
      <c r="I4610" s="173"/>
      <c r="J4610" s="174"/>
      <c r="K4610" s="1421"/>
      <c r="L4610" s="287">
        <f>I4610+J4610+K4610</f>
        <v>0</v>
      </c>
      <c r="M4610" s="12" t="str">
        <f t="shared" si="1121"/>
        <v/>
      </c>
      <c r="N4610" s="13"/>
    </row>
    <row r="4611" spans="1:14" hidden="1">
      <c r="A4611" s="10"/>
      <c r="B4611" s="272">
        <v>500</v>
      </c>
      <c r="C4611" s="1866" t="s">
        <v>193</v>
      </c>
      <c r="D4611" s="1867"/>
      <c r="E4611" s="273">
        <f t="shared" ref="E4611:L4611" si="1123">SUM(E4612:E4618)</f>
        <v>0</v>
      </c>
      <c r="F4611" s="274">
        <f t="shared" si="1123"/>
        <v>0</v>
      </c>
      <c r="G4611" s="275">
        <f t="shared" si="1123"/>
        <v>0</v>
      </c>
      <c r="H4611" s="276">
        <f>SUM(H4612:H4618)</f>
        <v>0</v>
      </c>
      <c r="I4611" s="274">
        <f t="shared" si="1123"/>
        <v>0</v>
      </c>
      <c r="J4611" s="275">
        <f t="shared" si="1123"/>
        <v>0</v>
      </c>
      <c r="K4611" s="276">
        <f t="shared" si="1123"/>
        <v>0</v>
      </c>
      <c r="L4611" s="273">
        <f t="shared" si="1123"/>
        <v>0</v>
      </c>
      <c r="M4611" s="12" t="str">
        <f t="shared" si="1121"/>
        <v/>
      </c>
      <c r="N4611" s="13"/>
    </row>
    <row r="4612" spans="1:14" ht="18" hidden="1" customHeight="1">
      <c r="A4612" s="10"/>
      <c r="B4612" s="291"/>
      <c r="C4612" s="302">
        <v>551</v>
      </c>
      <c r="D4612" s="303" t="s">
        <v>194</v>
      </c>
      <c r="E4612" s="281">
        <f t="shared" ref="E4612:E4619" si="1124">F4612+G4612+H4612</f>
        <v>0</v>
      </c>
      <c r="F4612" s="152"/>
      <c r="G4612" s="153"/>
      <c r="H4612" s="1418"/>
      <c r="I4612" s="152"/>
      <c r="J4612" s="153"/>
      <c r="K4612" s="1418"/>
      <c r="L4612" s="281">
        <f t="shared" ref="L4612:L4619" si="1125">I4612+J4612+K4612</f>
        <v>0</v>
      </c>
      <c r="M4612" s="12" t="str">
        <f t="shared" si="1121"/>
        <v/>
      </c>
      <c r="N4612" s="13"/>
    </row>
    <row r="4613" spans="1:14" hidden="1">
      <c r="A4613" s="10"/>
      <c r="B4613" s="291"/>
      <c r="C4613" s="304">
        <v>552</v>
      </c>
      <c r="D4613" s="305" t="s">
        <v>909</v>
      </c>
      <c r="E4613" s="295">
        <f t="shared" si="1124"/>
        <v>0</v>
      </c>
      <c r="F4613" s="158"/>
      <c r="G4613" s="159"/>
      <c r="H4613" s="1420"/>
      <c r="I4613" s="158"/>
      <c r="J4613" s="159"/>
      <c r="K4613" s="1420"/>
      <c r="L4613" s="295">
        <f t="shared" si="1125"/>
        <v>0</v>
      </c>
      <c r="M4613" s="12" t="str">
        <f t="shared" si="1121"/>
        <v/>
      </c>
      <c r="N4613" s="13"/>
    </row>
    <row r="4614" spans="1:14" hidden="1">
      <c r="A4614" s="10"/>
      <c r="B4614" s="306"/>
      <c r="C4614" s="304">
        <v>558</v>
      </c>
      <c r="D4614" s="307" t="s">
        <v>871</v>
      </c>
      <c r="E4614" s="295">
        <f>F4614+G4614+H4614</f>
        <v>0</v>
      </c>
      <c r="F4614" s="488">
        <v>0</v>
      </c>
      <c r="G4614" s="489">
        <v>0</v>
      </c>
      <c r="H4614" s="160">
        <v>0</v>
      </c>
      <c r="I4614" s="488">
        <v>0</v>
      </c>
      <c r="J4614" s="489">
        <v>0</v>
      </c>
      <c r="K4614" s="160">
        <v>0</v>
      </c>
      <c r="L4614" s="295">
        <f>I4614+J4614+K4614</f>
        <v>0</v>
      </c>
      <c r="M4614" s="12" t="str">
        <f t="shared" si="1121"/>
        <v/>
      </c>
      <c r="N4614" s="13"/>
    </row>
    <row r="4615" spans="1:14" hidden="1">
      <c r="A4615" s="10"/>
      <c r="B4615" s="306"/>
      <c r="C4615" s="304">
        <v>560</v>
      </c>
      <c r="D4615" s="307" t="s">
        <v>195</v>
      </c>
      <c r="E4615" s="295">
        <f t="shared" si="1124"/>
        <v>0</v>
      </c>
      <c r="F4615" s="158"/>
      <c r="G4615" s="159"/>
      <c r="H4615" s="1420"/>
      <c r="I4615" s="158"/>
      <c r="J4615" s="159"/>
      <c r="K4615" s="1420"/>
      <c r="L4615" s="295">
        <f t="shared" si="1125"/>
        <v>0</v>
      </c>
      <c r="M4615" s="12" t="str">
        <f t="shared" si="1121"/>
        <v/>
      </c>
      <c r="N4615" s="13"/>
    </row>
    <row r="4616" spans="1:14" hidden="1">
      <c r="A4616" s="10"/>
      <c r="B4616" s="306"/>
      <c r="C4616" s="304">
        <v>580</v>
      </c>
      <c r="D4616" s="305" t="s">
        <v>196</v>
      </c>
      <c r="E4616" s="295">
        <f t="shared" si="1124"/>
        <v>0</v>
      </c>
      <c r="F4616" s="158"/>
      <c r="G4616" s="159"/>
      <c r="H4616" s="1420"/>
      <c r="I4616" s="158"/>
      <c r="J4616" s="159"/>
      <c r="K4616" s="1420"/>
      <c r="L4616" s="295">
        <f t="shared" si="1125"/>
        <v>0</v>
      </c>
      <c r="M4616" s="12" t="str">
        <f t="shared" si="1121"/>
        <v/>
      </c>
      <c r="N4616" s="13"/>
    </row>
    <row r="4617" spans="1:14" hidden="1">
      <c r="A4617" s="10"/>
      <c r="B4617" s="291"/>
      <c r="C4617" s="304">
        <v>588</v>
      </c>
      <c r="D4617" s="305" t="s">
        <v>873</v>
      </c>
      <c r="E4617" s="295">
        <f>F4617+G4617+H4617</f>
        <v>0</v>
      </c>
      <c r="F4617" s="488">
        <v>0</v>
      </c>
      <c r="G4617" s="489">
        <v>0</v>
      </c>
      <c r="H4617" s="160">
        <v>0</v>
      </c>
      <c r="I4617" s="488">
        <v>0</v>
      </c>
      <c r="J4617" s="489">
        <v>0</v>
      </c>
      <c r="K4617" s="160">
        <v>0</v>
      </c>
      <c r="L4617" s="295">
        <f>I4617+J4617+K4617</f>
        <v>0</v>
      </c>
      <c r="M4617" s="12" t="str">
        <f t="shared" si="1121"/>
        <v/>
      </c>
      <c r="N4617" s="13"/>
    </row>
    <row r="4618" spans="1:14" ht="31.5" hidden="1">
      <c r="A4618" s="10"/>
      <c r="B4618" s="291"/>
      <c r="C4618" s="308">
        <v>590</v>
      </c>
      <c r="D4618" s="309" t="s">
        <v>197</v>
      </c>
      <c r="E4618" s="287">
        <f t="shared" si="1124"/>
        <v>0</v>
      </c>
      <c r="F4618" s="173"/>
      <c r="G4618" s="174"/>
      <c r="H4618" s="1421"/>
      <c r="I4618" s="173"/>
      <c r="J4618" s="174"/>
      <c r="K4618" s="1421"/>
      <c r="L4618" s="287">
        <f t="shared" si="1125"/>
        <v>0</v>
      </c>
      <c r="M4618" s="12" t="str">
        <f t="shared" si="1121"/>
        <v/>
      </c>
      <c r="N4618" s="13"/>
    </row>
    <row r="4619" spans="1:14" hidden="1">
      <c r="A4619" s="22">
        <v>5</v>
      </c>
      <c r="B4619" s="272">
        <v>800</v>
      </c>
      <c r="C4619" s="1868" t="s">
        <v>198</v>
      </c>
      <c r="D4619" s="1869"/>
      <c r="E4619" s="310">
        <f t="shared" si="1124"/>
        <v>0</v>
      </c>
      <c r="F4619" s="1422"/>
      <c r="G4619" s="1423"/>
      <c r="H4619" s="1424"/>
      <c r="I4619" s="1422"/>
      <c r="J4619" s="1423"/>
      <c r="K4619" s="1424"/>
      <c r="L4619" s="310">
        <f t="shared" si="1125"/>
        <v>0</v>
      </c>
      <c r="M4619" s="12" t="str">
        <f t="shared" si="1121"/>
        <v/>
      </c>
      <c r="N4619" s="13"/>
    </row>
    <row r="4620" spans="1:14" hidden="1">
      <c r="A4620" s="23">
        <v>10</v>
      </c>
      <c r="B4620" s="272">
        <v>1000</v>
      </c>
      <c r="C4620" s="1864" t="s">
        <v>199</v>
      </c>
      <c r="D4620" s="1865"/>
      <c r="E4620" s="310">
        <f t="shared" ref="E4620:L4620" si="1126">SUM(E4621:E4637)</f>
        <v>0</v>
      </c>
      <c r="F4620" s="274">
        <f t="shared" si="1126"/>
        <v>0</v>
      </c>
      <c r="G4620" s="275">
        <f t="shared" si="1126"/>
        <v>0</v>
      </c>
      <c r="H4620" s="276">
        <f>SUM(H4621:H4637)</f>
        <v>0</v>
      </c>
      <c r="I4620" s="274">
        <f t="shared" si="1126"/>
        <v>0</v>
      </c>
      <c r="J4620" s="275">
        <f t="shared" si="1126"/>
        <v>0</v>
      </c>
      <c r="K4620" s="276">
        <f t="shared" si="1126"/>
        <v>0</v>
      </c>
      <c r="L4620" s="310">
        <f t="shared" si="1126"/>
        <v>0</v>
      </c>
      <c r="M4620" s="12" t="str">
        <f t="shared" si="1121"/>
        <v/>
      </c>
      <c r="N4620" s="13"/>
    </row>
    <row r="4621" spans="1:14" hidden="1">
      <c r="A4621" s="23">
        <v>15</v>
      </c>
      <c r="B4621" s="292"/>
      <c r="C4621" s="279">
        <v>1011</v>
      </c>
      <c r="D4621" s="311" t="s">
        <v>200</v>
      </c>
      <c r="E4621" s="281">
        <f t="shared" ref="E4621:E4637" si="1127">F4621+G4621+H4621</f>
        <v>0</v>
      </c>
      <c r="F4621" s="152"/>
      <c r="G4621" s="153"/>
      <c r="H4621" s="1418"/>
      <c r="I4621" s="152"/>
      <c r="J4621" s="153"/>
      <c r="K4621" s="1418"/>
      <c r="L4621" s="281">
        <f t="shared" ref="L4621:L4637" si="1128">I4621+J4621+K4621</f>
        <v>0</v>
      </c>
      <c r="M4621" s="12" t="str">
        <f t="shared" si="1121"/>
        <v/>
      </c>
      <c r="N4621" s="13"/>
    </row>
    <row r="4622" spans="1:14" hidden="1">
      <c r="A4622" s="22">
        <v>35</v>
      </c>
      <c r="B4622" s="292"/>
      <c r="C4622" s="293">
        <v>1012</v>
      </c>
      <c r="D4622" s="294" t="s">
        <v>201</v>
      </c>
      <c r="E4622" s="295">
        <f t="shared" si="1127"/>
        <v>0</v>
      </c>
      <c r="F4622" s="158"/>
      <c r="G4622" s="159"/>
      <c r="H4622" s="1420"/>
      <c r="I4622" s="158"/>
      <c r="J4622" s="159"/>
      <c r="K4622" s="1420"/>
      <c r="L4622" s="295">
        <f t="shared" si="1128"/>
        <v>0</v>
      </c>
      <c r="M4622" s="12" t="str">
        <f t="shared" si="1121"/>
        <v/>
      </c>
      <c r="N4622" s="13"/>
    </row>
    <row r="4623" spans="1:14" hidden="1">
      <c r="A4623" s="23">
        <v>40</v>
      </c>
      <c r="B4623" s="292"/>
      <c r="C4623" s="293">
        <v>1013</v>
      </c>
      <c r="D4623" s="294" t="s">
        <v>202</v>
      </c>
      <c r="E4623" s="295">
        <f t="shared" si="1127"/>
        <v>0</v>
      </c>
      <c r="F4623" s="158"/>
      <c r="G4623" s="159"/>
      <c r="H4623" s="1420"/>
      <c r="I4623" s="158"/>
      <c r="J4623" s="159"/>
      <c r="K4623" s="1420"/>
      <c r="L4623" s="295">
        <f t="shared" si="1128"/>
        <v>0</v>
      </c>
      <c r="M4623" s="12" t="str">
        <f t="shared" si="1121"/>
        <v/>
      </c>
      <c r="N4623" s="13"/>
    </row>
    <row r="4624" spans="1:14" hidden="1">
      <c r="A4624" s="23">
        <v>45</v>
      </c>
      <c r="B4624" s="292"/>
      <c r="C4624" s="293">
        <v>1014</v>
      </c>
      <c r="D4624" s="294" t="s">
        <v>203</v>
      </c>
      <c r="E4624" s="295">
        <f t="shared" si="1127"/>
        <v>0</v>
      </c>
      <c r="F4624" s="158"/>
      <c r="G4624" s="159"/>
      <c r="H4624" s="1420"/>
      <c r="I4624" s="158"/>
      <c r="J4624" s="159"/>
      <c r="K4624" s="1420"/>
      <c r="L4624" s="295">
        <f t="shared" si="1128"/>
        <v>0</v>
      </c>
      <c r="M4624" s="12" t="str">
        <f t="shared" si="1121"/>
        <v/>
      </c>
      <c r="N4624" s="13"/>
    </row>
    <row r="4625" spans="1:14" hidden="1">
      <c r="A4625" s="23">
        <v>50</v>
      </c>
      <c r="B4625" s="292"/>
      <c r="C4625" s="293">
        <v>1015</v>
      </c>
      <c r="D4625" s="294" t="s">
        <v>204</v>
      </c>
      <c r="E4625" s="295">
        <f t="shared" si="1127"/>
        <v>0</v>
      </c>
      <c r="F4625" s="158"/>
      <c r="G4625" s="159"/>
      <c r="H4625" s="1420"/>
      <c r="I4625" s="158"/>
      <c r="J4625" s="159"/>
      <c r="K4625" s="1420"/>
      <c r="L4625" s="295">
        <f t="shared" si="1128"/>
        <v>0</v>
      </c>
      <c r="M4625" s="12" t="str">
        <f t="shared" si="1121"/>
        <v/>
      </c>
      <c r="N4625" s="13"/>
    </row>
    <row r="4626" spans="1:14" hidden="1">
      <c r="A4626" s="23">
        <v>55</v>
      </c>
      <c r="B4626" s="292"/>
      <c r="C4626" s="312">
        <v>1016</v>
      </c>
      <c r="D4626" s="313" t="s">
        <v>205</v>
      </c>
      <c r="E4626" s="314">
        <f t="shared" si="1127"/>
        <v>0</v>
      </c>
      <c r="F4626" s="164"/>
      <c r="G4626" s="165"/>
      <c r="H4626" s="1419"/>
      <c r="I4626" s="164"/>
      <c r="J4626" s="165"/>
      <c r="K4626" s="1419"/>
      <c r="L4626" s="314">
        <f t="shared" si="1128"/>
        <v>0</v>
      </c>
      <c r="M4626" s="12" t="str">
        <f t="shared" si="1121"/>
        <v/>
      </c>
      <c r="N4626" s="13"/>
    </row>
    <row r="4627" spans="1:14" hidden="1">
      <c r="A4627" s="23">
        <v>60</v>
      </c>
      <c r="B4627" s="278"/>
      <c r="C4627" s="318">
        <v>1020</v>
      </c>
      <c r="D4627" s="319" t="s">
        <v>206</v>
      </c>
      <c r="E4627" s="320">
        <f t="shared" si="1127"/>
        <v>0</v>
      </c>
      <c r="F4627" s="454"/>
      <c r="G4627" s="455"/>
      <c r="H4627" s="1428"/>
      <c r="I4627" s="454"/>
      <c r="J4627" s="455"/>
      <c r="K4627" s="1428"/>
      <c r="L4627" s="320">
        <f t="shared" si="1128"/>
        <v>0</v>
      </c>
      <c r="M4627" s="12" t="str">
        <f t="shared" si="1121"/>
        <v/>
      </c>
      <c r="N4627" s="13"/>
    </row>
    <row r="4628" spans="1:14" hidden="1">
      <c r="A4628" s="22">
        <v>65</v>
      </c>
      <c r="B4628" s="292"/>
      <c r="C4628" s="324">
        <v>1030</v>
      </c>
      <c r="D4628" s="325" t="s">
        <v>207</v>
      </c>
      <c r="E4628" s="326">
        <f t="shared" si="1127"/>
        <v>0</v>
      </c>
      <c r="F4628" s="449"/>
      <c r="G4628" s="450"/>
      <c r="H4628" s="1425"/>
      <c r="I4628" s="449"/>
      <c r="J4628" s="450"/>
      <c r="K4628" s="1425"/>
      <c r="L4628" s="326">
        <f t="shared" si="1128"/>
        <v>0</v>
      </c>
      <c r="M4628" s="12" t="str">
        <f t="shared" si="1121"/>
        <v/>
      </c>
      <c r="N4628" s="13"/>
    </row>
    <row r="4629" spans="1:14" hidden="1">
      <c r="A4629" s="23">
        <v>70</v>
      </c>
      <c r="B4629" s="292"/>
      <c r="C4629" s="318">
        <v>1051</v>
      </c>
      <c r="D4629" s="331" t="s">
        <v>208</v>
      </c>
      <c r="E4629" s="320">
        <f t="shared" si="1127"/>
        <v>0</v>
      </c>
      <c r="F4629" s="454"/>
      <c r="G4629" s="455"/>
      <c r="H4629" s="1428"/>
      <c r="I4629" s="454"/>
      <c r="J4629" s="455"/>
      <c r="K4629" s="1428"/>
      <c r="L4629" s="320">
        <f t="shared" si="1128"/>
        <v>0</v>
      </c>
      <c r="M4629" s="12" t="str">
        <f t="shared" si="1121"/>
        <v/>
      </c>
      <c r="N4629" s="13"/>
    </row>
    <row r="4630" spans="1:14" hidden="1">
      <c r="A4630" s="23">
        <v>75</v>
      </c>
      <c r="B4630" s="292"/>
      <c r="C4630" s="293">
        <v>1052</v>
      </c>
      <c r="D4630" s="294" t="s">
        <v>209</v>
      </c>
      <c r="E4630" s="295">
        <f t="shared" si="1127"/>
        <v>0</v>
      </c>
      <c r="F4630" s="158"/>
      <c r="G4630" s="159"/>
      <c r="H4630" s="1420"/>
      <c r="I4630" s="158"/>
      <c r="J4630" s="159"/>
      <c r="K4630" s="1420"/>
      <c r="L4630" s="295">
        <f t="shared" si="1128"/>
        <v>0</v>
      </c>
      <c r="M4630" s="12" t="str">
        <f t="shared" si="1121"/>
        <v/>
      </c>
      <c r="N4630" s="13"/>
    </row>
    <row r="4631" spans="1:14" hidden="1">
      <c r="A4631" s="23">
        <v>80</v>
      </c>
      <c r="B4631" s="292"/>
      <c r="C4631" s="324">
        <v>1053</v>
      </c>
      <c r="D4631" s="325" t="s">
        <v>874</v>
      </c>
      <c r="E4631" s="326">
        <f t="shared" si="1127"/>
        <v>0</v>
      </c>
      <c r="F4631" s="449"/>
      <c r="G4631" s="450"/>
      <c r="H4631" s="1425"/>
      <c r="I4631" s="449"/>
      <c r="J4631" s="450"/>
      <c r="K4631" s="1425"/>
      <c r="L4631" s="326">
        <f t="shared" si="1128"/>
        <v>0</v>
      </c>
      <c r="M4631" s="12" t="str">
        <f t="shared" si="1121"/>
        <v/>
      </c>
      <c r="N4631" s="13"/>
    </row>
    <row r="4632" spans="1:14" hidden="1">
      <c r="A4632" s="23">
        <v>80</v>
      </c>
      <c r="B4632" s="292"/>
      <c r="C4632" s="318">
        <v>1062</v>
      </c>
      <c r="D4632" s="319" t="s">
        <v>210</v>
      </c>
      <c r="E4632" s="320">
        <f t="shared" si="1127"/>
        <v>0</v>
      </c>
      <c r="F4632" s="454"/>
      <c r="G4632" s="455"/>
      <c r="H4632" s="1428"/>
      <c r="I4632" s="454"/>
      <c r="J4632" s="455"/>
      <c r="K4632" s="1428"/>
      <c r="L4632" s="320">
        <f t="shared" si="1128"/>
        <v>0</v>
      </c>
      <c r="M4632" s="12" t="str">
        <f t="shared" si="1121"/>
        <v/>
      </c>
      <c r="N4632" s="13"/>
    </row>
    <row r="4633" spans="1:14" hidden="1">
      <c r="A4633" s="23">
        <v>85</v>
      </c>
      <c r="B4633" s="292"/>
      <c r="C4633" s="324">
        <v>1063</v>
      </c>
      <c r="D4633" s="332" t="s">
        <v>801</v>
      </c>
      <c r="E4633" s="326">
        <f t="shared" si="1127"/>
        <v>0</v>
      </c>
      <c r="F4633" s="449"/>
      <c r="G4633" s="450"/>
      <c r="H4633" s="1425"/>
      <c r="I4633" s="449"/>
      <c r="J4633" s="450"/>
      <c r="K4633" s="1425"/>
      <c r="L4633" s="326">
        <f t="shared" si="1128"/>
        <v>0</v>
      </c>
      <c r="M4633" s="12" t="str">
        <f t="shared" si="1121"/>
        <v/>
      </c>
      <c r="N4633" s="13"/>
    </row>
    <row r="4634" spans="1:14" hidden="1">
      <c r="A4634" s="23">
        <v>90</v>
      </c>
      <c r="B4634" s="292"/>
      <c r="C4634" s="333">
        <v>1069</v>
      </c>
      <c r="D4634" s="334" t="s">
        <v>211</v>
      </c>
      <c r="E4634" s="335">
        <f t="shared" si="1127"/>
        <v>0</v>
      </c>
      <c r="F4634" s="600"/>
      <c r="G4634" s="601"/>
      <c r="H4634" s="1427"/>
      <c r="I4634" s="600"/>
      <c r="J4634" s="601"/>
      <c r="K4634" s="1427"/>
      <c r="L4634" s="335">
        <f t="shared" si="1128"/>
        <v>0</v>
      </c>
      <c r="M4634" s="12" t="str">
        <f t="shared" si="1121"/>
        <v/>
      </c>
      <c r="N4634" s="13"/>
    </row>
    <row r="4635" spans="1:14" hidden="1">
      <c r="A4635" s="23">
        <v>90</v>
      </c>
      <c r="B4635" s="278"/>
      <c r="C4635" s="318">
        <v>1091</v>
      </c>
      <c r="D4635" s="331" t="s">
        <v>910</v>
      </c>
      <c r="E4635" s="320">
        <f t="shared" si="1127"/>
        <v>0</v>
      </c>
      <c r="F4635" s="454"/>
      <c r="G4635" s="455"/>
      <c r="H4635" s="1428"/>
      <c r="I4635" s="454"/>
      <c r="J4635" s="455"/>
      <c r="K4635" s="1428"/>
      <c r="L4635" s="320">
        <f t="shared" si="1128"/>
        <v>0</v>
      </c>
      <c r="M4635" s="12" t="str">
        <f t="shared" si="1121"/>
        <v/>
      </c>
      <c r="N4635" s="13"/>
    </row>
    <row r="4636" spans="1:14" hidden="1">
      <c r="A4636" s="22">
        <v>115</v>
      </c>
      <c r="B4636" s="292"/>
      <c r="C4636" s="293">
        <v>1092</v>
      </c>
      <c r="D4636" s="294" t="s">
        <v>305</v>
      </c>
      <c r="E4636" s="295">
        <f t="shared" si="1127"/>
        <v>0</v>
      </c>
      <c r="F4636" s="158"/>
      <c r="G4636" s="159"/>
      <c r="H4636" s="1420"/>
      <c r="I4636" s="158"/>
      <c r="J4636" s="159"/>
      <c r="K4636" s="1420"/>
      <c r="L4636" s="295">
        <f t="shared" si="1128"/>
        <v>0</v>
      </c>
      <c r="M4636" s="12" t="str">
        <f t="shared" si="1121"/>
        <v/>
      </c>
      <c r="N4636" s="13"/>
    </row>
    <row r="4637" spans="1:14" hidden="1">
      <c r="A4637" s="22">
        <v>125</v>
      </c>
      <c r="B4637" s="292"/>
      <c r="C4637" s="285">
        <v>1098</v>
      </c>
      <c r="D4637" s="339" t="s">
        <v>212</v>
      </c>
      <c r="E4637" s="287">
        <f t="shared" si="1127"/>
        <v>0</v>
      </c>
      <c r="F4637" s="173"/>
      <c r="G4637" s="174"/>
      <c r="H4637" s="1421"/>
      <c r="I4637" s="173"/>
      <c r="J4637" s="174"/>
      <c r="K4637" s="1421"/>
      <c r="L4637" s="287">
        <f t="shared" si="1128"/>
        <v>0</v>
      </c>
      <c r="M4637" s="12" t="str">
        <f t="shared" si="1121"/>
        <v/>
      </c>
      <c r="N4637" s="13"/>
    </row>
    <row r="4638" spans="1:14" hidden="1">
      <c r="A4638" s="23">
        <v>130</v>
      </c>
      <c r="B4638" s="272">
        <v>1900</v>
      </c>
      <c r="C4638" s="1856" t="s">
        <v>272</v>
      </c>
      <c r="D4638" s="1857"/>
      <c r="E4638" s="310">
        <f t="shared" ref="E4638:L4638" si="1129">SUM(E4639:E4641)</f>
        <v>0</v>
      </c>
      <c r="F4638" s="274">
        <f t="shared" si="1129"/>
        <v>0</v>
      </c>
      <c r="G4638" s="275">
        <f t="shared" si="1129"/>
        <v>0</v>
      </c>
      <c r="H4638" s="276">
        <f>SUM(H4639:H4641)</f>
        <v>0</v>
      </c>
      <c r="I4638" s="274">
        <f t="shared" si="1129"/>
        <v>0</v>
      </c>
      <c r="J4638" s="275">
        <f t="shared" si="1129"/>
        <v>0</v>
      </c>
      <c r="K4638" s="276">
        <f t="shared" si="1129"/>
        <v>0</v>
      </c>
      <c r="L4638" s="310">
        <f t="shared" si="1129"/>
        <v>0</v>
      </c>
      <c r="M4638" s="12" t="str">
        <f t="shared" si="1121"/>
        <v/>
      </c>
      <c r="N4638" s="13"/>
    </row>
    <row r="4639" spans="1:14" hidden="1">
      <c r="A4639" s="23">
        <v>135</v>
      </c>
      <c r="B4639" s="292"/>
      <c r="C4639" s="279">
        <v>1901</v>
      </c>
      <c r="D4639" s="340" t="s">
        <v>911</v>
      </c>
      <c r="E4639" s="281">
        <f>F4639+G4639+H4639</f>
        <v>0</v>
      </c>
      <c r="F4639" s="152"/>
      <c r="G4639" s="153"/>
      <c r="H4639" s="1418"/>
      <c r="I4639" s="152"/>
      <c r="J4639" s="153"/>
      <c r="K4639" s="1418"/>
      <c r="L4639" s="281">
        <f>I4639+J4639+K4639</f>
        <v>0</v>
      </c>
      <c r="M4639" s="12" t="str">
        <f t="shared" si="1121"/>
        <v/>
      </c>
      <c r="N4639" s="13"/>
    </row>
    <row r="4640" spans="1:14" hidden="1">
      <c r="A4640" s="23">
        <v>140</v>
      </c>
      <c r="B4640" s="341"/>
      <c r="C4640" s="293">
        <v>1981</v>
      </c>
      <c r="D4640" s="342" t="s">
        <v>912</v>
      </c>
      <c r="E4640" s="295">
        <f>F4640+G4640+H4640</f>
        <v>0</v>
      </c>
      <c r="F4640" s="158"/>
      <c r="G4640" s="159"/>
      <c r="H4640" s="1420"/>
      <c r="I4640" s="158"/>
      <c r="J4640" s="159"/>
      <c r="K4640" s="1420"/>
      <c r="L4640" s="295">
        <f>I4640+J4640+K4640</f>
        <v>0</v>
      </c>
      <c r="M4640" s="12" t="str">
        <f t="shared" si="1121"/>
        <v/>
      </c>
      <c r="N4640" s="13"/>
    </row>
    <row r="4641" spans="1:14" hidden="1">
      <c r="A4641" s="23">
        <v>145</v>
      </c>
      <c r="B4641" s="292"/>
      <c r="C4641" s="285">
        <v>1991</v>
      </c>
      <c r="D4641" s="343" t="s">
        <v>913</v>
      </c>
      <c r="E4641" s="287">
        <f>F4641+G4641+H4641</f>
        <v>0</v>
      </c>
      <c r="F4641" s="173"/>
      <c r="G4641" s="174"/>
      <c r="H4641" s="1421"/>
      <c r="I4641" s="173"/>
      <c r="J4641" s="174"/>
      <c r="K4641" s="1421"/>
      <c r="L4641" s="287">
        <f>I4641+J4641+K4641</f>
        <v>0</v>
      </c>
      <c r="M4641" s="12" t="str">
        <f t="shared" si="1121"/>
        <v/>
      </c>
      <c r="N4641" s="13"/>
    </row>
    <row r="4642" spans="1:14" hidden="1">
      <c r="A4642" s="23">
        <v>150</v>
      </c>
      <c r="B4642" s="272">
        <v>2100</v>
      </c>
      <c r="C4642" s="1856" t="s">
        <v>722</v>
      </c>
      <c r="D4642" s="1857"/>
      <c r="E4642" s="310">
        <f t="shared" ref="E4642:L4642" si="1130">SUM(E4643:E4647)</f>
        <v>0</v>
      </c>
      <c r="F4642" s="274">
        <f t="shared" si="1130"/>
        <v>0</v>
      </c>
      <c r="G4642" s="275">
        <f t="shared" si="1130"/>
        <v>0</v>
      </c>
      <c r="H4642" s="276">
        <f>SUM(H4643:H4647)</f>
        <v>0</v>
      </c>
      <c r="I4642" s="274">
        <f t="shared" si="1130"/>
        <v>0</v>
      </c>
      <c r="J4642" s="275">
        <f t="shared" si="1130"/>
        <v>0</v>
      </c>
      <c r="K4642" s="276">
        <f t="shared" si="1130"/>
        <v>0</v>
      </c>
      <c r="L4642" s="310">
        <f t="shared" si="1130"/>
        <v>0</v>
      </c>
      <c r="M4642" s="12" t="str">
        <f t="shared" si="1121"/>
        <v/>
      </c>
      <c r="N4642" s="13"/>
    </row>
    <row r="4643" spans="1:14" hidden="1">
      <c r="A4643" s="23">
        <v>155</v>
      </c>
      <c r="B4643" s="292"/>
      <c r="C4643" s="279">
        <v>2110</v>
      </c>
      <c r="D4643" s="344" t="s">
        <v>213</v>
      </c>
      <c r="E4643" s="281">
        <f>F4643+G4643+H4643</f>
        <v>0</v>
      </c>
      <c r="F4643" s="152"/>
      <c r="G4643" s="153"/>
      <c r="H4643" s="1418"/>
      <c r="I4643" s="152"/>
      <c r="J4643" s="153"/>
      <c r="K4643" s="1418"/>
      <c r="L4643" s="281">
        <f>I4643+J4643+K4643</f>
        <v>0</v>
      </c>
      <c r="M4643" s="12" t="str">
        <f t="shared" si="1121"/>
        <v/>
      </c>
      <c r="N4643" s="13"/>
    </row>
    <row r="4644" spans="1:14" hidden="1">
      <c r="A4644" s="23">
        <v>160</v>
      </c>
      <c r="B4644" s="341"/>
      <c r="C4644" s="293">
        <v>2120</v>
      </c>
      <c r="D4644" s="300" t="s">
        <v>214</v>
      </c>
      <c r="E4644" s="295">
        <f>F4644+G4644+H4644</f>
        <v>0</v>
      </c>
      <c r="F4644" s="158"/>
      <c r="G4644" s="159"/>
      <c r="H4644" s="1420"/>
      <c r="I4644" s="158"/>
      <c r="J4644" s="159"/>
      <c r="K4644" s="1420"/>
      <c r="L4644" s="295">
        <f>I4644+J4644+K4644</f>
        <v>0</v>
      </c>
      <c r="M4644" s="12" t="str">
        <f t="shared" si="1121"/>
        <v/>
      </c>
      <c r="N4644" s="13"/>
    </row>
    <row r="4645" spans="1:14" hidden="1">
      <c r="A4645" s="23">
        <v>165</v>
      </c>
      <c r="B4645" s="341"/>
      <c r="C4645" s="293">
        <v>2125</v>
      </c>
      <c r="D4645" s="300" t="s">
        <v>215</v>
      </c>
      <c r="E4645" s="295">
        <f>F4645+G4645+H4645</f>
        <v>0</v>
      </c>
      <c r="F4645" s="488">
        <v>0</v>
      </c>
      <c r="G4645" s="489">
        <v>0</v>
      </c>
      <c r="H4645" s="160">
        <v>0</v>
      </c>
      <c r="I4645" s="488">
        <v>0</v>
      </c>
      <c r="J4645" s="489">
        <v>0</v>
      </c>
      <c r="K4645" s="160">
        <v>0</v>
      </c>
      <c r="L4645" s="295">
        <f>I4645+J4645+K4645</f>
        <v>0</v>
      </c>
      <c r="M4645" s="12" t="str">
        <f t="shared" si="1121"/>
        <v/>
      </c>
      <c r="N4645" s="13"/>
    </row>
    <row r="4646" spans="1:14" hidden="1">
      <c r="A4646" s="23">
        <v>175</v>
      </c>
      <c r="B4646" s="291"/>
      <c r="C4646" s="293">
        <v>2140</v>
      </c>
      <c r="D4646" s="300" t="s">
        <v>216</v>
      </c>
      <c r="E4646" s="295">
        <f>F4646+G4646+H4646</f>
        <v>0</v>
      </c>
      <c r="F4646" s="488">
        <v>0</v>
      </c>
      <c r="G4646" s="489">
        <v>0</v>
      </c>
      <c r="H4646" s="160">
        <v>0</v>
      </c>
      <c r="I4646" s="488">
        <v>0</v>
      </c>
      <c r="J4646" s="489">
        <v>0</v>
      </c>
      <c r="K4646" s="160">
        <v>0</v>
      </c>
      <c r="L4646" s="295">
        <f>I4646+J4646+K4646</f>
        <v>0</v>
      </c>
      <c r="M4646" s="12" t="str">
        <f t="shared" si="1121"/>
        <v/>
      </c>
      <c r="N4646" s="13"/>
    </row>
    <row r="4647" spans="1:14" hidden="1">
      <c r="A4647" s="23">
        <v>180</v>
      </c>
      <c r="B4647" s="292"/>
      <c r="C4647" s="285">
        <v>2190</v>
      </c>
      <c r="D4647" s="345" t="s">
        <v>217</v>
      </c>
      <c r="E4647" s="287">
        <f>F4647+G4647+H4647</f>
        <v>0</v>
      </c>
      <c r="F4647" s="173"/>
      <c r="G4647" s="174"/>
      <c r="H4647" s="1421"/>
      <c r="I4647" s="173"/>
      <c r="J4647" s="174"/>
      <c r="K4647" s="1421"/>
      <c r="L4647" s="287">
        <f>I4647+J4647+K4647</f>
        <v>0</v>
      </c>
      <c r="M4647" s="12" t="str">
        <f t="shared" si="1121"/>
        <v/>
      </c>
      <c r="N4647" s="13"/>
    </row>
    <row r="4648" spans="1:14" hidden="1">
      <c r="A4648" s="23">
        <v>185</v>
      </c>
      <c r="B4648" s="272">
        <v>2200</v>
      </c>
      <c r="C4648" s="1856" t="s">
        <v>218</v>
      </c>
      <c r="D4648" s="1857"/>
      <c r="E4648" s="310">
        <f t="shared" ref="E4648:L4648" si="1131">SUM(E4649:E4650)</f>
        <v>0</v>
      </c>
      <c r="F4648" s="274">
        <f t="shared" si="1131"/>
        <v>0</v>
      </c>
      <c r="G4648" s="275">
        <f t="shared" si="1131"/>
        <v>0</v>
      </c>
      <c r="H4648" s="276">
        <f>SUM(H4649:H4650)</f>
        <v>0</v>
      </c>
      <c r="I4648" s="274">
        <f t="shared" si="1131"/>
        <v>0</v>
      </c>
      <c r="J4648" s="275">
        <f t="shared" si="1131"/>
        <v>0</v>
      </c>
      <c r="K4648" s="276">
        <f t="shared" si="1131"/>
        <v>0</v>
      </c>
      <c r="L4648" s="310">
        <f t="shared" si="1131"/>
        <v>0</v>
      </c>
      <c r="M4648" s="12" t="str">
        <f t="shared" si="1121"/>
        <v/>
      </c>
      <c r="N4648" s="13"/>
    </row>
    <row r="4649" spans="1:14" hidden="1">
      <c r="A4649" s="23">
        <v>190</v>
      </c>
      <c r="B4649" s="292"/>
      <c r="C4649" s="279">
        <v>2221</v>
      </c>
      <c r="D4649" s="280" t="s">
        <v>306</v>
      </c>
      <c r="E4649" s="281">
        <f t="shared" ref="E4649:E4654" si="1132">F4649+G4649+H4649</f>
        <v>0</v>
      </c>
      <c r="F4649" s="152"/>
      <c r="G4649" s="153"/>
      <c r="H4649" s="1418"/>
      <c r="I4649" s="152"/>
      <c r="J4649" s="153"/>
      <c r="K4649" s="1418"/>
      <c r="L4649" s="281">
        <f t="shared" ref="L4649:L4654" si="1133">I4649+J4649+K4649</f>
        <v>0</v>
      </c>
      <c r="M4649" s="12" t="str">
        <f t="shared" si="1121"/>
        <v/>
      </c>
      <c r="N4649" s="13"/>
    </row>
    <row r="4650" spans="1:14" hidden="1">
      <c r="A4650" s="23">
        <v>200</v>
      </c>
      <c r="B4650" s="292"/>
      <c r="C4650" s="285">
        <v>2224</v>
      </c>
      <c r="D4650" s="286" t="s">
        <v>219</v>
      </c>
      <c r="E4650" s="287">
        <f t="shared" si="1132"/>
        <v>0</v>
      </c>
      <c r="F4650" s="173"/>
      <c r="G4650" s="174"/>
      <c r="H4650" s="1421"/>
      <c r="I4650" s="173"/>
      <c r="J4650" s="174"/>
      <c r="K4650" s="1421"/>
      <c r="L4650" s="287">
        <f t="shared" si="1133"/>
        <v>0</v>
      </c>
      <c r="M4650" s="12" t="str">
        <f t="shared" si="1121"/>
        <v/>
      </c>
      <c r="N4650" s="13"/>
    </row>
    <row r="4651" spans="1:14" hidden="1">
      <c r="A4651" s="23">
        <v>200</v>
      </c>
      <c r="B4651" s="272">
        <v>2500</v>
      </c>
      <c r="C4651" s="1856" t="s">
        <v>220</v>
      </c>
      <c r="D4651" s="1857"/>
      <c r="E4651" s="310">
        <f t="shared" si="1132"/>
        <v>0</v>
      </c>
      <c r="F4651" s="1422"/>
      <c r="G4651" s="1423"/>
      <c r="H4651" s="1424"/>
      <c r="I4651" s="1422"/>
      <c r="J4651" s="1423"/>
      <c r="K4651" s="1424"/>
      <c r="L4651" s="310">
        <f t="shared" si="1133"/>
        <v>0</v>
      </c>
      <c r="M4651" s="12" t="str">
        <f t="shared" si="1121"/>
        <v/>
      </c>
      <c r="N4651" s="13"/>
    </row>
    <row r="4652" spans="1:14" hidden="1">
      <c r="A4652" s="23">
        <v>205</v>
      </c>
      <c r="B4652" s="272">
        <v>2600</v>
      </c>
      <c r="C4652" s="1862" t="s">
        <v>221</v>
      </c>
      <c r="D4652" s="1863"/>
      <c r="E4652" s="310">
        <f t="shared" si="1132"/>
        <v>0</v>
      </c>
      <c r="F4652" s="1422"/>
      <c r="G4652" s="1423"/>
      <c r="H4652" s="1424"/>
      <c r="I4652" s="1422"/>
      <c r="J4652" s="1423"/>
      <c r="K4652" s="1424"/>
      <c r="L4652" s="310">
        <f t="shared" si="1133"/>
        <v>0</v>
      </c>
      <c r="M4652" s="12" t="str">
        <f t="shared" si="1121"/>
        <v/>
      </c>
      <c r="N4652" s="13"/>
    </row>
    <row r="4653" spans="1:14" hidden="1">
      <c r="A4653" s="23">
        <v>210</v>
      </c>
      <c r="B4653" s="272">
        <v>2700</v>
      </c>
      <c r="C4653" s="1862" t="s">
        <v>222</v>
      </c>
      <c r="D4653" s="1863"/>
      <c r="E4653" s="310">
        <f t="shared" si="1132"/>
        <v>0</v>
      </c>
      <c r="F4653" s="1422"/>
      <c r="G4653" s="1423"/>
      <c r="H4653" s="1424"/>
      <c r="I4653" s="1422"/>
      <c r="J4653" s="1423"/>
      <c r="K4653" s="1424"/>
      <c r="L4653" s="310">
        <f t="shared" si="1133"/>
        <v>0</v>
      </c>
      <c r="M4653" s="12" t="str">
        <f t="shared" si="1121"/>
        <v/>
      </c>
      <c r="N4653" s="13"/>
    </row>
    <row r="4654" spans="1:14" ht="36" hidden="1" customHeight="1">
      <c r="A4654" s="23">
        <v>215</v>
      </c>
      <c r="B4654" s="272">
        <v>2800</v>
      </c>
      <c r="C4654" s="1862" t="s">
        <v>1660</v>
      </c>
      <c r="D4654" s="1863"/>
      <c r="E4654" s="310">
        <f t="shared" si="1132"/>
        <v>0</v>
      </c>
      <c r="F4654" s="1422"/>
      <c r="G4654" s="1423"/>
      <c r="H4654" s="1424"/>
      <c r="I4654" s="1422"/>
      <c r="J4654" s="1423"/>
      <c r="K4654" s="1424"/>
      <c r="L4654" s="310">
        <f t="shared" si="1133"/>
        <v>0</v>
      </c>
      <c r="M4654" s="12" t="str">
        <f t="shared" si="1121"/>
        <v/>
      </c>
      <c r="N4654" s="13"/>
    </row>
    <row r="4655" spans="1:14" hidden="1">
      <c r="A4655" s="22">
        <v>220</v>
      </c>
      <c r="B4655" s="272">
        <v>2900</v>
      </c>
      <c r="C4655" s="1856" t="s">
        <v>223</v>
      </c>
      <c r="D4655" s="1857"/>
      <c r="E4655" s="310">
        <f>SUM(E4656:E4663)</f>
        <v>0</v>
      </c>
      <c r="F4655" s="274">
        <f>SUM(F4656:F4663)</f>
        <v>0</v>
      </c>
      <c r="G4655" s="274">
        <f t="shared" ref="G4655:L4655" si="1134">SUM(G4656:G4663)</f>
        <v>0</v>
      </c>
      <c r="H4655" s="274">
        <f t="shared" si="1134"/>
        <v>0</v>
      </c>
      <c r="I4655" s="274">
        <f t="shared" si="1134"/>
        <v>0</v>
      </c>
      <c r="J4655" s="274">
        <f t="shared" si="1134"/>
        <v>0</v>
      </c>
      <c r="K4655" s="274">
        <f t="shared" si="1134"/>
        <v>0</v>
      </c>
      <c r="L4655" s="274">
        <f t="shared" si="1134"/>
        <v>0</v>
      </c>
      <c r="M4655" s="12" t="str">
        <f t="shared" si="1121"/>
        <v/>
      </c>
      <c r="N4655" s="13"/>
    </row>
    <row r="4656" spans="1:14" hidden="1">
      <c r="A4656" s="23">
        <v>225</v>
      </c>
      <c r="B4656" s="346"/>
      <c r="C4656" s="279">
        <v>2910</v>
      </c>
      <c r="D4656" s="347" t="s">
        <v>2048</v>
      </c>
      <c r="E4656" s="281">
        <f>F4656+G4656+H4656</f>
        <v>0</v>
      </c>
      <c r="F4656" s="152"/>
      <c r="G4656" s="153"/>
      <c r="H4656" s="1418"/>
      <c r="I4656" s="152"/>
      <c r="J4656" s="153"/>
      <c r="K4656" s="1418"/>
      <c r="L4656" s="281">
        <f>I4656+J4656+K4656</f>
        <v>0</v>
      </c>
      <c r="M4656" s="12" t="str">
        <f t="shared" si="1121"/>
        <v/>
      </c>
      <c r="N4656" s="13"/>
    </row>
    <row r="4657" spans="1:14" hidden="1">
      <c r="A4657" s="23">
        <v>230</v>
      </c>
      <c r="B4657" s="346"/>
      <c r="C4657" s="279">
        <v>2920</v>
      </c>
      <c r="D4657" s="347" t="s">
        <v>224</v>
      </c>
      <c r="E4657" s="281">
        <f t="shared" ref="E4657:E4663" si="1135">F4657+G4657+H4657</f>
        <v>0</v>
      </c>
      <c r="F4657" s="152"/>
      <c r="G4657" s="153"/>
      <c r="H4657" s="1418"/>
      <c r="I4657" s="152"/>
      <c r="J4657" s="153"/>
      <c r="K4657" s="1418"/>
      <c r="L4657" s="281">
        <f t="shared" ref="L4657:L4663" si="1136">I4657+J4657+K4657</f>
        <v>0</v>
      </c>
      <c r="M4657" s="12" t="str">
        <f t="shared" si="1121"/>
        <v/>
      </c>
      <c r="N4657" s="13"/>
    </row>
    <row r="4658" spans="1:14" ht="31.5" hidden="1">
      <c r="A4658" s="23">
        <v>245</v>
      </c>
      <c r="B4658" s="346"/>
      <c r="C4658" s="324">
        <v>2969</v>
      </c>
      <c r="D4658" s="348" t="s">
        <v>225</v>
      </c>
      <c r="E4658" s="326">
        <f t="shared" si="1135"/>
        <v>0</v>
      </c>
      <c r="F4658" s="449"/>
      <c r="G4658" s="450"/>
      <c r="H4658" s="1425"/>
      <c r="I4658" s="449"/>
      <c r="J4658" s="450"/>
      <c r="K4658" s="1425"/>
      <c r="L4658" s="326">
        <f t="shared" si="1136"/>
        <v>0</v>
      </c>
      <c r="M4658" s="12" t="str">
        <f t="shared" si="1121"/>
        <v/>
      </c>
      <c r="N4658" s="13"/>
    </row>
    <row r="4659" spans="1:14" ht="31.5" hidden="1">
      <c r="A4659" s="22">
        <v>220</v>
      </c>
      <c r="B4659" s="346"/>
      <c r="C4659" s="349">
        <v>2970</v>
      </c>
      <c r="D4659" s="350" t="s">
        <v>226</v>
      </c>
      <c r="E4659" s="351">
        <f t="shared" si="1135"/>
        <v>0</v>
      </c>
      <c r="F4659" s="636"/>
      <c r="G4659" s="637"/>
      <c r="H4659" s="1426"/>
      <c r="I4659" s="636"/>
      <c r="J4659" s="637"/>
      <c r="K4659" s="1426"/>
      <c r="L4659" s="351">
        <f t="shared" si="1136"/>
        <v>0</v>
      </c>
      <c r="M4659" s="12" t="str">
        <f t="shared" si="1121"/>
        <v/>
      </c>
      <c r="N4659" s="13"/>
    </row>
    <row r="4660" spans="1:14" hidden="1">
      <c r="A4660" s="23">
        <v>225</v>
      </c>
      <c r="B4660" s="346"/>
      <c r="C4660" s="333">
        <v>2989</v>
      </c>
      <c r="D4660" s="355" t="s">
        <v>227</v>
      </c>
      <c r="E4660" s="335">
        <f t="shared" si="1135"/>
        <v>0</v>
      </c>
      <c r="F4660" s="600"/>
      <c r="G4660" s="601"/>
      <c r="H4660" s="1427"/>
      <c r="I4660" s="600"/>
      <c r="J4660" s="601"/>
      <c r="K4660" s="1427"/>
      <c r="L4660" s="335">
        <f t="shared" si="1136"/>
        <v>0</v>
      </c>
      <c r="M4660" s="12" t="str">
        <f t="shared" si="1121"/>
        <v/>
      </c>
      <c r="N4660" s="13"/>
    </row>
    <row r="4661" spans="1:14" hidden="1">
      <c r="A4661" s="23">
        <v>230</v>
      </c>
      <c r="B4661" s="292"/>
      <c r="C4661" s="318">
        <v>2990</v>
      </c>
      <c r="D4661" s="356" t="s">
        <v>2067</v>
      </c>
      <c r="E4661" s="320">
        <f>F4661+G4661+H4661</f>
        <v>0</v>
      </c>
      <c r="F4661" s="454"/>
      <c r="G4661" s="455"/>
      <c r="H4661" s="1428"/>
      <c r="I4661" s="454"/>
      <c r="J4661" s="455"/>
      <c r="K4661" s="1428"/>
      <c r="L4661" s="320">
        <f>I4661+J4661+K4661</f>
        <v>0</v>
      </c>
      <c r="M4661" s="12" t="str">
        <f t="shared" si="1121"/>
        <v/>
      </c>
      <c r="N4661" s="13"/>
    </row>
    <row r="4662" spans="1:14" hidden="1">
      <c r="A4662" s="23">
        <v>235</v>
      </c>
      <c r="B4662" s="292"/>
      <c r="C4662" s="318">
        <v>2991</v>
      </c>
      <c r="D4662" s="356" t="s">
        <v>228</v>
      </c>
      <c r="E4662" s="320">
        <f t="shared" si="1135"/>
        <v>0</v>
      </c>
      <c r="F4662" s="454"/>
      <c r="G4662" s="455"/>
      <c r="H4662" s="1428"/>
      <c r="I4662" s="454"/>
      <c r="J4662" s="455"/>
      <c r="K4662" s="1428"/>
      <c r="L4662" s="320">
        <f t="shared" si="1136"/>
        <v>0</v>
      </c>
      <c r="M4662" s="12" t="str">
        <f t="shared" si="1121"/>
        <v/>
      </c>
      <c r="N4662" s="13"/>
    </row>
    <row r="4663" spans="1:14" hidden="1">
      <c r="A4663" s="23">
        <v>240</v>
      </c>
      <c r="B4663" s="292"/>
      <c r="C4663" s="285">
        <v>2992</v>
      </c>
      <c r="D4663" s="357" t="s">
        <v>229</v>
      </c>
      <c r="E4663" s="287">
        <f t="shared" si="1135"/>
        <v>0</v>
      </c>
      <c r="F4663" s="173"/>
      <c r="G4663" s="174"/>
      <c r="H4663" s="1421"/>
      <c r="I4663" s="173"/>
      <c r="J4663" s="174"/>
      <c r="K4663" s="1421"/>
      <c r="L4663" s="287">
        <f t="shared" si="1136"/>
        <v>0</v>
      </c>
      <c r="M4663" s="12" t="str">
        <f t="shared" si="1121"/>
        <v/>
      </c>
      <c r="N4663" s="13"/>
    </row>
    <row r="4664" spans="1:14" hidden="1">
      <c r="A4664" s="23">
        <v>245</v>
      </c>
      <c r="B4664" s="272">
        <v>3300</v>
      </c>
      <c r="C4664" s="358" t="s">
        <v>2098</v>
      </c>
      <c r="D4664" s="1773"/>
      <c r="E4664" s="310">
        <f t="shared" ref="E4664:L4664" si="1137">SUM(E4665:E4669)</f>
        <v>0</v>
      </c>
      <c r="F4664" s="274">
        <f t="shared" si="1137"/>
        <v>0</v>
      </c>
      <c r="G4664" s="275">
        <f t="shared" si="1137"/>
        <v>0</v>
      </c>
      <c r="H4664" s="276">
        <f t="shared" si="1137"/>
        <v>0</v>
      </c>
      <c r="I4664" s="274">
        <f t="shared" si="1137"/>
        <v>0</v>
      </c>
      <c r="J4664" s="275">
        <f t="shared" si="1137"/>
        <v>0</v>
      </c>
      <c r="K4664" s="276">
        <f t="shared" si="1137"/>
        <v>0</v>
      </c>
      <c r="L4664" s="310">
        <f t="shared" si="1137"/>
        <v>0</v>
      </c>
      <c r="M4664" s="12" t="str">
        <f t="shared" si="1121"/>
        <v/>
      </c>
      <c r="N4664" s="13"/>
    </row>
    <row r="4665" spans="1:14" hidden="1">
      <c r="A4665" s="22">
        <v>250</v>
      </c>
      <c r="B4665" s="291"/>
      <c r="C4665" s="279">
        <v>3301</v>
      </c>
      <c r="D4665" s="359" t="s">
        <v>230</v>
      </c>
      <c r="E4665" s="281">
        <f t="shared" ref="E4665:E4672" si="1138">F4665+G4665+H4665</f>
        <v>0</v>
      </c>
      <c r="F4665" s="486">
        <v>0</v>
      </c>
      <c r="G4665" s="487">
        <v>0</v>
      </c>
      <c r="H4665" s="154">
        <v>0</v>
      </c>
      <c r="I4665" s="486">
        <v>0</v>
      </c>
      <c r="J4665" s="487">
        <v>0</v>
      </c>
      <c r="K4665" s="154">
        <v>0</v>
      </c>
      <c r="L4665" s="281">
        <f t="shared" ref="L4665:L4672" si="1139">I4665+J4665+K4665</f>
        <v>0</v>
      </c>
      <c r="M4665" s="12" t="str">
        <f t="shared" si="1121"/>
        <v/>
      </c>
      <c r="N4665" s="13"/>
    </row>
    <row r="4666" spans="1:14" hidden="1">
      <c r="A4666" s="23">
        <v>255</v>
      </c>
      <c r="B4666" s="291"/>
      <c r="C4666" s="293">
        <v>3302</v>
      </c>
      <c r="D4666" s="360" t="s">
        <v>715</v>
      </c>
      <c r="E4666" s="295">
        <f t="shared" si="1138"/>
        <v>0</v>
      </c>
      <c r="F4666" s="488">
        <v>0</v>
      </c>
      <c r="G4666" s="489">
        <v>0</v>
      </c>
      <c r="H4666" s="160">
        <v>0</v>
      </c>
      <c r="I4666" s="488">
        <v>0</v>
      </c>
      <c r="J4666" s="489">
        <v>0</v>
      </c>
      <c r="K4666" s="160">
        <v>0</v>
      </c>
      <c r="L4666" s="295">
        <f t="shared" si="1139"/>
        <v>0</v>
      </c>
      <c r="M4666" s="12" t="str">
        <f t="shared" si="1121"/>
        <v/>
      </c>
      <c r="N4666" s="13"/>
    </row>
    <row r="4667" spans="1:14" hidden="1">
      <c r="A4667" s="23">
        <v>265</v>
      </c>
      <c r="B4667" s="291"/>
      <c r="C4667" s="293">
        <v>3303</v>
      </c>
      <c r="D4667" s="360" t="s">
        <v>231</v>
      </c>
      <c r="E4667" s="295">
        <f t="shared" si="1138"/>
        <v>0</v>
      </c>
      <c r="F4667" s="488">
        <v>0</v>
      </c>
      <c r="G4667" s="489">
        <v>0</v>
      </c>
      <c r="H4667" s="160">
        <v>0</v>
      </c>
      <c r="I4667" s="488">
        <v>0</v>
      </c>
      <c r="J4667" s="489">
        <v>0</v>
      </c>
      <c r="K4667" s="160">
        <v>0</v>
      </c>
      <c r="L4667" s="295">
        <f t="shared" si="1139"/>
        <v>0</v>
      </c>
      <c r="M4667" s="12" t="str">
        <f t="shared" si="1121"/>
        <v/>
      </c>
      <c r="N4667" s="13"/>
    </row>
    <row r="4668" spans="1:14" hidden="1">
      <c r="A4668" s="22">
        <v>270</v>
      </c>
      <c r="B4668" s="291"/>
      <c r="C4668" s="293">
        <v>3304</v>
      </c>
      <c r="D4668" s="360" t="s">
        <v>232</v>
      </c>
      <c r="E4668" s="295">
        <f t="shared" si="1138"/>
        <v>0</v>
      </c>
      <c r="F4668" s="488">
        <v>0</v>
      </c>
      <c r="G4668" s="489">
        <v>0</v>
      </c>
      <c r="H4668" s="160">
        <v>0</v>
      </c>
      <c r="I4668" s="488">
        <v>0</v>
      </c>
      <c r="J4668" s="489">
        <v>0</v>
      </c>
      <c r="K4668" s="160">
        <v>0</v>
      </c>
      <c r="L4668" s="295">
        <f t="shared" si="1139"/>
        <v>0</v>
      </c>
      <c r="M4668" s="12" t="str">
        <f t="shared" si="1121"/>
        <v/>
      </c>
      <c r="N4668" s="13"/>
    </row>
    <row r="4669" spans="1:14" ht="31.5" hidden="1">
      <c r="A4669" s="22">
        <v>290</v>
      </c>
      <c r="B4669" s="291"/>
      <c r="C4669" s="285">
        <v>3306</v>
      </c>
      <c r="D4669" s="361" t="s">
        <v>1657</v>
      </c>
      <c r="E4669" s="287">
        <f t="shared" si="1138"/>
        <v>0</v>
      </c>
      <c r="F4669" s="490">
        <v>0</v>
      </c>
      <c r="G4669" s="491">
        <v>0</v>
      </c>
      <c r="H4669" s="175">
        <v>0</v>
      </c>
      <c r="I4669" s="490">
        <v>0</v>
      </c>
      <c r="J4669" s="491">
        <v>0</v>
      </c>
      <c r="K4669" s="175">
        <v>0</v>
      </c>
      <c r="L4669" s="287">
        <f t="shared" si="1139"/>
        <v>0</v>
      </c>
      <c r="M4669" s="12" t="str">
        <f t="shared" si="1121"/>
        <v/>
      </c>
      <c r="N4669" s="13"/>
    </row>
    <row r="4670" spans="1:14" hidden="1">
      <c r="A4670" s="39">
        <v>320</v>
      </c>
      <c r="B4670" s="272">
        <v>3900</v>
      </c>
      <c r="C4670" s="1856" t="s">
        <v>233</v>
      </c>
      <c r="D4670" s="1857"/>
      <c r="E4670" s="310">
        <f t="shared" si="1138"/>
        <v>0</v>
      </c>
      <c r="F4670" s="1471">
        <v>0</v>
      </c>
      <c r="G4670" s="1472">
        <v>0</v>
      </c>
      <c r="H4670" s="1473">
        <v>0</v>
      </c>
      <c r="I4670" s="1471">
        <v>0</v>
      </c>
      <c r="J4670" s="1472">
        <v>0</v>
      </c>
      <c r="K4670" s="1473">
        <v>0</v>
      </c>
      <c r="L4670" s="310">
        <f t="shared" si="1139"/>
        <v>0</v>
      </c>
      <c r="M4670" s="12" t="str">
        <f t="shared" ref="M4670:M4716" si="1140">(IF($E4670&lt;&gt;0,$M$2,IF($L4670&lt;&gt;0,$M$2,"")))</f>
        <v/>
      </c>
      <c r="N4670" s="13"/>
    </row>
    <row r="4671" spans="1:14" hidden="1">
      <c r="A4671" s="22">
        <v>330</v>
      </c>
      <c r="B4671" s="272">
        <v>4000</v>
      </c>
      <c r="C4671" s="1856" t="s">
        <v>234</v>
      </c>
      <c r="D4671" s="1857"/>
      <c r="E4671" s="310">
        <f t="shared" si="1138"/>
        <v>0</v>
      </c>
      <c r="F4671" s="1422"/>
      <c r="G4671" s="1423"/>
      <c r="H4671" s="1424"/>
      <c r="I4671" s="1422"/>
      <c r="J4671" s="1423"/>
      <c r="K4671" s="1424"/>
      <c r="L4671" s="310">
        <f t="shared" si="1139"/>
        <v>0</v>
      </c>
      <c r="M4671" s="12" t="str">
        <f t="shared" si="1140"/>
        <v/>
      </c>
      <c r="N4671" s="13"/>
    </row>
    <row r="4672" spans="1:14" hidden="1">
      <c r="A4672" s="22">
        <v>350</v>
      </c>
      <c r="B4672" s="272">
        <v>4100</v>
      </c>
      <c r="C4672" s="1856" t="s">
        <v>235</v>
      </c>
      <c r="D4672" s="1857"/>
      <c r="E4672" s="310">
        <f t="shared" si="1138"/>
        <v>0</v>
      </c>
      <c r="F4672" s="1472">
        <v>0</v>
      </c>
      <c r="G4672" s="1472">
        <v>0</v>
      </c>
      <c r="H4672" s="1473">
        <v>0</v>
      </c>
      <c r="I4672" s="1771">
        <v>0</v>
      </c>
      <c r="J4672" s="1472">
        <v>0</v>
      </c>
      <c r="K4672" s="1472">
        <v>0</v>
      </c>
      <c r="L4672" s="310">
        <f t="shared" si="1139"/>
        <v>0</v>
      </c>
      <c r="M4672" s="12" t="str">
        <f t="shared" si="1140"/>
        <v/>
      </c>
      <c r="N4672" s="13"/>
    </row>
    <row r="4673" spans="1:14" hidden="1">
      <c r="A4673" s="23">
        <v>355</v>
      </c>
      <c r="B4673" s="272">
        <v>4200</v>
      </c>
      <c r="C4673" s="1856" t="s">
        <v>236</v>
      </c>
      <c r="D4673" s="1857"/>
      <c r="E4673" s="310">
        <f t="shared" ref="E4673:L4673" si="1141">SUM(E4674:E4679)</f>
        <v>0</v>
      </c>
      <c r="F4673" s="274">
        <f t="shared" si="1141"/>
        <v>0</v>
      </c>
      <c r="G4673" s="275">
        <f t="shared" si="1141"/>
        <v>0</v>
      </c>
      <c r="H4673" s="276">
        <f>SUM(H4674:H4679)</f>
        <v>0</v>
      </c>
      <c r="I4673" s="274">
        <f t="shared" si="1141"/>
        <v>0</v>
      </c>
      <c r="J4673" s="275">
        <f t="shared" si="1141"/>
        <v>0</v>
      </c>
      <c r="K4673" s="276">
        <f t="shared" si="1141"/>
        <v>0</v>
      </c>
      <c r="L4673" s="310">
        <f t="shared" si="1141"/>
        <v>0</v>
      </c>
      <c r="M4673" s="12" t="str">
        <f t="shared" si="1140"/>
        <v/>
      </c>
      <c r="N4673" s="13"/>
    </row>
    <row r="4674" spans="1:14" hidden="1">
      <c r="A4674" s="23">
        <v>355</v>
      </c>
      <c r="B4674" s="362"/>
      <c r="C4674" s="279">
        <v>4201</v>
      </c>
      <c r="D4674" s="280" t="s">
        <v>237</v>
      </c>
      <c r="E4674" s="281">
        <f t="shared" ref="E4674:E4679" si="1142">F4674+G4674+H4674</f>
        <v>0</v>
      </c>
      <c r="F4674" s="152"/>
      <c r="G4674" s="153"/>
      <c r="H4674" s="1418"/>
      <c r="I4674" s="152"/>
      <c r="J4674" s="153"/>
      <c r="K4674" s="1418"/>
      <c r="L4674" s="281">
        <f t="shared" ref="L4674:L4679" si="1143">I4674+J4674+K4674</f>
        <v>0</v>
      </c>
      <c r="M4674" s="12" t="str">
        <f t="shared" si="1140"/>
        <v/>
      </c>
      <c r="N4674" s="13"/>
    </row>
    <row r="4675" spans="1:14" hidden="1">
      <c r="A4675" s="23">
        <v>375</v>
      </c>
      <c r="B4675" s="362"/>
      <c r="C4675" s="293">
        <v>4202</v>
      </c>
      <c r="D4675" s="363" t="s">
        <v>238</v>
      </c>
      <c r="E4675" s="295">
        <f t="shared" si="1142"/>
        <v>0</v>
      </c>
      <c r="F4675" s="158"/>
      <c r="G4675" s="159"/>
      <c r="H4675" s="1420"/>
      <c r="I4675" s="158"/>
      <c r="J4675" s="159"/>
      <c r="K4675" s="1420"/>
      <c r="L4675" s="295">
        <f t="shared" si="1143"/>
        <v>0</v>
      </c>
      <c r="M4675" s="12" t="str">
        <f t="shared" si="1140"/>
        <v/>
      </c>
      <c r="N4675" s="13"/>
    </row>
    <row r="4676" spans="1:14" hidden="1">
      <c r="A4676" s="23">
        <v>380</v>
      </c>
      <c r="B4676" s="362"/>
      <c r="C4676" s="293">
        <v>4214</v>
      </c>
      <c r="D4676" s="363" t="s">
        <v>239</v>
      </c>
      <c r="E4676" s="295">
        <f t="shared" si="1142"/>
        <v>0</v>
      </c>
      <c r="F4676" s="158"/>
      <c r="G4676" s="159"/>
      <c r="H4676" s="1420"/>
      <c r="I4676" s="158"/>
      <c r="J4676" s="159"/>
      <c r="K4676" s="1420"/>
      <c r="L4676" s="295">
        <f t="shared" si="1143"/>
        <v>0</v>
      </c>
      <c r="M4676" s="12" t="str">
        <f t="shared" si="1140"/>
        <v/>
      </c>
      <c r="N4676" s="13"/>
    </row>
    <row r="4677" spans="1:14" hidden="1">
      <c r="A4677" s="23">
        <v>385</v>
      </c>
      <c r="B4677" s="362"/>
      <c r="C4677" s="293">
        <v>4217</v>
      </c>
      <c r="D4677" s="363" t="s">
        <v>240</v>
      </c>
      <c r="E4677" s="295">
        <f t="shared" si="1142"/>
        <v>0</v>
      </c>
      <c r="F4677" s="158"/>
      <c r="G4677" s="159"/>
      <c r="H4677" s="1420"/>
      <c r="I4677" s="158"/>
      <c r="J4677" s="159"/>
      <c r="K4677" s="1420"/>
      <c r="L4677" s="295">
        <f t="shared" si="1143"/>
        <v>0</v>
      </c>
      <c r="M4677" s="12" t="str">
        <f t="shared" si="1140"/>
        <v/>
      </c>
      <c r="N4677" s="13"/>
    </row>
    <row r="4678" spans="1:14" hidden="1">
      <c r="A4678" s="23">
        <v>390</v>
      </c>
      <c r="B4678" s="362"/>
      <c r="C4678" s="293">
        <v>4218</v>
      </c>
      <c r="D4678" s="294" t="s">
        <v>241</v>
      </c>
      <c r="E4678" s="295">
        <f t="shared" si="1142"/>
        <v>0</v>
      </c>
      <c r="F4678" s="158"/>
      <c r="G4678" s="159"/>
      <c r="H4678" s="1420"/>
      <c r="I4678" s="158"/>
      <c r="J4678" s="159"/>
      <c r="K4678" s="1420"/>
      <c r="L4678" s="295">
        <f t="shared" si="1143"/>
        <v>0</v>
      </c>
      <c r="M4678" s="12" t="str">
        <f t="shared" si="1140"/>
        <v/>
      </c>
      <c r="N4678" s="13"/>
    </row>
    <row r="4679" spans="1:14" hidden="1">
      <c r="A4679" s="23">
        <v>390</v>
      </c>
      <c r="B4679" s="362"/>
      <c r="C4679" s="285">
        <v>4219</v>
      </c>
      <c r="D4679" s="343" t="s">
        <v>242</v>
      </c>
      <c r="E4679" s="287">
        <f t="shared" si="1142"/>
        <v>0</v>
      </c>
      <c r="F4679" s="173"/>
      <c r="G4679" s="174"/>
      <c r="H4679" s="1421"/>
      <c r="I4679" s="173"/>
      <c r="J4679" s="174"/>
      <c r="K4679" s="1421"/>
      <c r="L4679" s="287">
        <f t="shared" si="1143"/>
        <v>0</v>
      </c>
      <c r="M4679" s="12" t="str">
        <f t="shared" si="1140"/>
        <v/>
      </c>
      <c r="N4679" s="13"/>
    </row>
    <row r="4680" spans="1:14" hidden="1">
      <c r="A4680" s="23">
        <v>395</v>
      </c>
      <c r="B4680" s="272">
        <v>4300</v>
      </c>
      <c r="C4680" s="1856" t="s">
        <v>1661</v>
      </c>
      <c r="D4680" s="1857"/>
      <c r="E4680" s="310">
        <f t="shared" ref="E4680:L4680" si="1144">SUM(E4681:E4683)</f>
        <v>0</v>
      </c>
      <c r="F4680" s="274">
        <f t="shared" si="1144"/>
        <v>0</v>
      </c>
      <c r="G4680" s="275">
        <f t="shared" si="1144"/>
        <v>0</v>
      </c>
      <c r="H4680" s="276">
        <f>SUM(H4681:H4683)</f>
        <v>0</v>
      </c>
      <c r="I4680" s="274">
        <f t="shared" si="1144"/>
        <v>0</v>
      </c>
      <c r="J4680" s="275">
        <f t="shared" si="1144"/>
        <v>0</v>
      </c>
      <c r="K4680" s="276">
        <f t="shared" si="1144"/>
        <v>0</v>
      </c>
      <c r="L4680" s="310">
        <f t="shared" si="1144"/>
        <v>0</v>
      </c>
      <c r="M4680" s="12" t="str">
        <f t="shared" si="1140"/>
        <v/>
      </c>
      <c r="N4680" s="13"/>
    </row>
    <row r="4681" spans="1:14" hidden="1">
      <c r="A4681" s="18">
        <v>397</v>
      </c>
      <c r="B4681" s="362"/>
      <c r="C4681" s="279">
        <v>4301</v>
      </c>
      <c r="D4681" s="311" t="s">
        <v>243</v>
      </c>
      <c r="E4681" s="281">
        <f t="shared" ref="E4681:E4686" si="1145">F4681+G4681+H4681</f>
        <v>0</v>
      </c>
      <c r="F4681" s="152"/>
      <c r="G4681" s="153"/>
      <c r="H4681" s="1418"/>
      <c r="I4681" s="152"/>
      <c r="J4681" s="153"/>
      <c r="K4681" s="1418"/>
      <c r="L4681" s="281">
        <f t="shared" ref="L4681:L4686" si="1146">I4681+J4681+K4681</f>
        <v>0</v>
      </c>
      <c r="M4681" s="12" t="str">
        <f t="shared" si="1140"/>
        <v/>
      </c>
      <c r="N4681" s="13"/>
    </row>
    <row r="4682" spans="1:14" hidden="1">
      <c r="A4682" s="14">
        <v>398</v>
      </c>
      <c r="B4682" s="362"/>
      <c r="C4682" s="293">
        <v>4302</v>
      </c>
      <c r="D4682" s="363" t="s">
        <v>244</v>
      </c>
      <c r="E4682" s="295">
        <f t="shared" si="1145"/>
        <v>0</v>
      </c>
      <c r="F4682" s="158"/>
      <c r="G4682" s="159"/>
      <c r="H4682" s="1420"/>
      <c r="I4682" s="158"/>
      <c r="J4682" s="159"/>
      <c r="K4682" s="1420"/>
      <c r="L4682" s="295">
        <f t="shared" si="1146"/>
        <v>0</v>
      </c>
      <c r="M4682" s="12" t="str">
        <f t="shared" si="1140"/>
        <v/>
      </c>
      <c r="N4682" s="13"/>
    </row>
    <row r="4683" spans="1:14" hidden="1">
      <c r="A4683" s="14">
        <v>399</v>
      </c>
      <c r="B4683" s="362"/>
      <c r="C4683" s="285">
        <v>4309</v>
      </c>
      <c r="D4683" s="301" t="s">
        <v>245</v>
      </c>
      <c r="E4683" s="287">
        <f t="shared" si="1145"/>
        <v>0</v>
      </c>
      <c r="F4683" s="173"/>
      <c r="G4683" s="174"/>
      <c r="H4683" s="1421"/>
      <c r="I4683" s="173"/>
      <c r="J4683" s="174"/>
      <c r="K4683" s="1421"/>
      <c r="L4683" s="287">
        <f t="shared" si="1146"/>
        <v>0</v>
      </c>
      <c r="M4683" s="12" t="str">
        <f t="shared" si="1140"/>
        <v/>
      </c>
      <c r="N4683" s="13"/>
    </row>
    <row r="4684" spans="1:14" hidden="1">
      <c r="A4684" s="14">
        <v>400</v>
      </c>
      <c r="B4684" s="272">
        <v>4400</v>
      </c>
      <c r="C4684" s="1856" t="s">
        <v>1658</v>
      </c>
      <c r="D4684" s="1857"/>
      <c r="E4684" s="310">
        <f t="shared" si="1145"/>
        <v>0</v>
      </c>
      <c r="F4684" s="1422"/>
      <c r="G4684" s="1423"/>
      <c r="H4684" s="1424"/>
      <c r="I4684" s="1422"/>
      <c r="J4684" s="1423"/>
      <c r="K4684" s="1424"/>
      <c r="L4684" s="310">
        <f t="shared" si="1146"/>
        <v>0</v>
      </c>
      <c r="M4684" s="12" t="str">
        <f t="shared" si="1140"/>
        <v/>
      </c>
      <c r="N4684" s="13"/>
    </row>
    <row r="4685" spans="1:14" hidden="1">
      <c r="A4685" s="14">
        <v>401</v>
      </c>
      <c r="B4685" s="272">
        <v>4500</v>
      </c>
      <c r="C4685" s="1856" t="s">
        <v>1659</v>
      </c>
      <c r="D4685" s="1857"/>
      <c r="E4685" s="310">
        <f t="shared" si="1145"/>
        <v>0</v>
      </c>
      <c r="F4685" s="1422"/>
      <c r="G4685" s="1423"/>
      <c r="H4685" s="1424"/>
      <c r="I4685" s="1422"/>
      <c r="J4685" s="1423"/>
      <c r="K4685" s="1424"/>
      <c r="L4685" s="310">
        <f t="shared" si="1146"/>
        <v>0</v>
      </c>
      <c r="M4685" s="12" t="str">
        <f t="shared" si="1140"/>
        <v/>
      </c>
      <c r="N4685" s="13"/>
    </row>
    <row r="4686" spans="1:14" hidden="1">
      <c r="A4686" s="40">
        <v>404</v>
      </c>
      <c r="B4686" s="272">
        <v>4600</v>
      </c>
      <c r="C4686" s="1862" t="s">
        <v>246</v>
      </c>
      <c r="D4686" s="1863"/>
      <c r="E4686" s="310">
        <f t="shared" si="1145"/>
        <v>0</v>
      </c>
      <c r="F4686" s="1422"/>
      <c r="G4686" s="1423"/>
      <c r="H4686" s="1424"/>
      <c r="I4686" s="1422"/>
      <c r="J4686" s="1423"/>
      <c r="K4686" s="1424"/>
      <c r="L4686" s="310">
        <f t="shared" si="1146"/>
        <v>0</v>
      </c>
      <c r="M4686" s="12" t="str">
        <f t="shared" si="1140"/>
        <v/>
      </c>
      <c r="N4686" s="13"/>
    </row>
    <row r="4687" spans="1:14" hidden="1">
      <c r="A4687" s="40">
        <v>404</v>
      </c>
      <c r="B4687" s="272">
        <v>4900</v>
      </c>
      <c r="C4687" s="1856" t="s">
        <v>273</v>
      </c>
      <c r="D4687" s="1857"/>
      <c r="E4687" s="310">
        <f t="shared" ref="E4687:L4687" si="1147">+E4688+E4689</f>
        <v>0</v>
      </c>
      <c r="F4687" s="274">
        <f t="shared" si="1147"/>
        <v>0</v>
      </c>
      <c r="G4687" s="275">
        <f t="shared" si="1147"/>
        <v>0</v>
      </c>
      <c r="H4687" s="276">
        <f>+H4688+H4689</f>
        <v>0</v>
      </c>
      <c r="I4687" s="274">
        <f t="shared" si="1147"/>
        <v>0</v>
      </c>
      <c r="J4687" s="275">
        <f t="shared" si="1147"/>
        <v>0</v>
      </c>
      <c r="K4687" s="276">
        <f t="shared" si="1147"/>
        <v>0</v>
      </c>
      <c r="L4687" s="310">
        <f t="shared" si="1147"/>
        <v>0</v>
      </c>
      <c r="M4687" s="12" t="str">
        <f t="shared" si="1140"/>
        <v/>
      </c>
      <c r="N4687" s="13"/>
    </row>
    <row r="4688" spans="1:14" hidden="1">
      <c r="A4688" s="22">
        <v>440</v>
      </c>
      <c r="B4688" s="362"/>
      <c r="C4688" s="279">
        <v>4901</v>
      </c>
      <c r="D4688" s="364" t="s">
        <v>274</v>
      </c>
      <c r="E4688" s="281">
        <f>F4688+G4688+H4688</f>
        <v>0</v>
      </c>
      <c r="F4688" s="152"/>
      <c r="G4688" s="153"/>
      <c r="H4688" s="1418"/>
      <c r="I4688" s="152"/>
      <c r="J4688" s="153"/>
      <c r="K4688" s="1418"/>
      <c r="L4688" s="281">
        <f>I4688+J4688+K4688</f>
        <v>0</v>
      </c>
      <c r="M4688" s="12" t="str">
        <f t="shared" si="1140"/>
        <v/>
      </c>
      <c r="N4688" s="13"/>
    </row>
    <row r="4689" spans="1:14" hidden="1">
      <c r="A4689" s="22">
        <v>450</v>
      </c>
      <c r="B4689" s="362"/>
      <c r="C4689" s="285">
        <v>4902</v>
      </c>
      <c r="D4689" s="301" t="s">
        <v>275</v>
      </c>
      <c r="E4689" s="287">
        <f>F4689+G4689+H4689</f>
        <v>0</v>
      </c>
      <c r="F4689" s="173"/>
      <c r="G4689" s="174"/>
      <c r="H4689" s="1421"/>
      <c r="I4689" s="173"/>
      <c r="J4689" s="174"/>
      <c r="K4689" s="1421"/>
      <c r="L4689" s="287">
        <f>I4689+J4689+K4689</f>
        <v>0</v>
      </c>
      <c r="M4689" s="12" t="str">
        <f t="shared" si="1140"/>
        <v/>
      </c>
      <c r="N4689" s="13"/>
    </row>
    <row r="4690" spans="1:14" hidden="1">
      <c r="A4690" s="22">
        <v>495</v>
      </c>
      <c r="B4690" s="365">
        <v>5100</v>
      </c>
      <c r="C4690" s="1854" t="s">
        <v>247</v>
      </c>
      <c r="D4690" s="1855"/>
      <c r="E4690" s="310">
        <f>F4690+G4690+H4690</f>
        <v>0</v>
      </c>
      <c r="F4690" s="1422"/>
      <c r="G4690" s="1423"/>
      <c r="H4690" s="1424"/>
      <c r="I4690" s="1422"/>
      <c r="J4690" s="1423"/>
      <c r="K4690" s="1424"/>
      <c r="L4690" s="310">
        <f>I4690+J4690+K4690</f>
        <v>0</v>
      </c>
      <c r="M4690" s="12" t="str">
        <f t="shared" si="1140"/>
        <v/>
      </c>
      <c r="N4690" s="13"/>
    </row>
    <row r="4691" spans="1:14" hidden="1">
      <c r="A4691" s="23">
        <v>500</v>
      </c>
      <c r="B4691" s="365">
        <v>5200</v>
      </c>
      <c r="C4691" s="1854" t="s">
        <v>248</v>
      </c>
      <c r="D4691" s="1855"/>
      <c r="E4691" s="310">
        <f t="shared" ref="E4691:L4691" si="1148">SUM(E4692:E4698)</f>
        <v>0</v>
      </c>
      <c r="F4691" s="274">
        <f t="shared" si="1148"/>
        <v>0</v>
      </c>
      <c r="G4691" s="275">
        <f t="shared" si="1148"/>
        <v>0</v>
      </c>
      <c r="H4691" s="276">
        <f>SUM(H4692:H4698)</f>
        <v>0</v>
      </c>
      <c r="I4691" s="274">
        <f t="shared" si="1148"/>
        <v>0</v>
      </c>
      <c r="J4691" s="275">
        <f t="shared" si="1148"/>
        <v>0</v>
      </c>
      <c r="K4691" s="276">
        <f t="shared" si="1148"/>
        <v>0</v>
      </c>
      <c r="L4691" s="310">
        <f t="shared" si="1148"/>
        <v>0</v>
      </c>
      <c r="M4691" s="12" t="str">
        <f t="shared" si="1140"/>
        <v/>
      </c>
      <c r="N4691" s="13"/>
    </row>
    <row r="4692" spans="1:14" hidden="1">
      <c r="A4692" s="23">
        <v>505</v>
      </c>
      <c r="B4692" s="366"/>
      <c r="C4692" s="367">
        <v>5201</v>
      </c>
      <c r="D4692" s="368" t="s">
        <v>249</v>
      </c>
      <c r="E4692" s="281">
        <f t="shared" ref="E4692:E4698" si="1149">F4692+G4692+H4692</f>
        <v>0</v>
      </c>
      <c r="F4692" s="152"/>
      <c r="G4692" s="153"/>
      <c r="H4692" s="1418"/>
      <c r="I4692" s="152"/>
      <c r="J4692" s="153"/>
      <c r="K4692" s="1418"/>
      <c r="L4692" s="281">
        <f t="shared" ref="L4692:L4698" si="1150">I4692+J4692+K4692</f>
        <v>0</v>
      </c>
      <c r="M4692" s="12" t="str">
        <f t="shared" si="1140"/>
        <v/>
      </c>
      <c r="N4692" s="13"/>
    </row>
    <row r="4693" spans="1:14" hidden="1">
      <c r="A4693" s="23">
        <v>510</v>
      </c>
      <c r="B4693" s="366"/>
      <c r="C4693" s="369">
        <v>5202</v>
      </c>
      <c r="D4693" s="370" t="s">
        <v>250</v>
      </c>
      <c r="E4693" s="295">
        <f t="shared" si="1149"/>
        <v>0</v>
      </c>
      <c r="F4693" s="158"/>
      <c r="G4693" s="159"/>
      <c r="H4693" s="1420"/>
      <c r="I4693" s="158"/>
      <c r="J4693" s="159"/>
      <c r="K4693" s="1420"/>
      <c r="L4693" s="295">
        <f t="shared" si="1150"/>
        <v>0</v>
      </c>
      <c r="M4693" s="12" t="str">
        <f t="shared" si="1140"/>
        <v/>
      </c>
      <c r="N4693" s="13"/>
    </row>
    <row r="4694" spans="1:14" hidden="1">
      <c r="A4694" s="23">
        <v>515</v>
      </c>
      <c r="B4694" s="366"/>
      <c r="C4694" s="369">
        <v>5203</v>
      </c>
      <c r="D4694" s="370" t="s">
        <v>618</v>
      </c>
      <c r="E4694" s="295">
        <f t="shared" si="1149"/>
        <v>0</v>
      </c>
      <c r="F4694" s="158"/>
      <c r="G4694" s="159"/>
      <c r="H4694" s="1420"/>
      <c r="I4694" s="158"/>
      <c r="J4694" s="159"/>
      <c r="K4694" s="1420"/>
      <c r="L4694" s="295">
        <f t="shared" si="1150"/>
        <v>0</v>
      </c>
      <c r="M4694" s="12" t="str">
        <f t="shared" si="1140"/>
        <v/>
      </c>
      <c r="N4694" s="13"/>
    </row>
    <row r="4695" spans="1:14" hidden="1">
      <c r="A4695" s="23">
        <v>520</v>
      </c>
      <c r="B4695" s="366"/>
      <c r="C4695" s="369">
        <v>5204</v>
      </c>
      <c r="D4695" s="370" t="s">
        <v>619</v>
      </c>
      <c r="E4695" s="295">
        <f t="shared" si="1149"/>
        <v>0</v>
      </c>
      <c r="F4695" s="158"/>
      <c r="G4695" s="159"/>
      <c r="H4695" s="1420"/>
      <c r="I4695" s="158"/>
      <c r="J4695" s="159"/>
      <c r="K4695" s="1420"/>
      <c r="L4695" s="295">
        <f t="shared" si="1150"/>
        <v>0</v>
      </c>
      <c r="M4695" s="12" t="str">
        <f t="shared" si="1140"/>
        <v/>
      </c>
      <c r="N4695" s="13"/>
    </row>
    <row r="4696" spans="1:14" hidden="1">
      <c r="A4696" s="23">
        <v>525</v>
      </c>
      <c r="B4696" s="366"/>
      <c r="C4696" s="369">
        <v>5205</v>
      </c>
      <c r="D4696" s="370" t="s">
        <v>620</v>
      </c>
      <c r="E4696" s="295">
        <f t="shared" si="1149"/>
        <v>0</v>
      </c>
      <c r="F4696" s="158"/>
      <c r="G4696" s="159"/>
      <c r="H4696" s="1420"/>
      <c r="I4696" s="158"/>
      <c r="J4696" s="159"/>
      <c r="K4696" s="1420"/>
      <c r="L4696" s="295">
        <f t="shared" si="1150"/>
        <v>0</v>
      </c>
      <c r="M4696" s="12" t="str">
        <f t="shared" si="1140"/>
        <v/>
      </c>
      <c r="N4696" s="13"/>
    </row>
    <row r="4697" spans="1:14" hidden="1">
      <c r="A4697" s="22">
        <v>635</v>
      </c>
      <c r="B4697" s="366"/>
      <c r="C4697" s="369">
        <v>5206</v>
      </c>
      <c r="D4697" s="370" t="s">
        <v>621</v>
      </c>
      <c r="E4697" s="295">
        <f t="shared" si="1149"/>
        <v>0</v>
      </c>
      <c r="F4697" s="158"/>
      <c r="G4697" s="159"/>
      <c r="H4697" s="1420"/>
      <c r="I4697" s="158"/>
      <c r="J4697" s="159"/>
      <c r="K4697" s="1420"/>
      <c r="L4697" s="295">
        <f t="shared" si="1150"/>
        <v>0</v>
      </c>
      <c r="M4697" s="12" t="str">
        <f t="shared" si="1140"/>
        <v/>
      </c>
      <c r="N4697" s="13"/>
    </row>
    <row r="4698" spans="1:14" hidden="1">
      <c r="A4698" s="23">
        <v>640</v>
      </c>
      <c r="B4698" s="366"/>
      <c r="C4698" s="371">
        <v>5219</v>
      </c>
      <c r="D4698" s="372" t="s">
        <v>622</v>
      </c>
      <c r="E4698" s="287">
        <f t="shared" si="1149"/>
        <v>0</v>
      </c>
      <c r="F4698" s="173"/>
      <c r="G4698" s="174"/>
      <c r="H4698" s="1421"/>
      <c r="I4698" s="173"/>
      <c r="J4698" s="174"/>
      <c r="K4698" s="1421"/>
      <c r="L4698" s="287">
        <f t="shared" si="1150"/>
        <v>0</v>
      </c>
      <c r="M4698" s="12" t="str">
        <f t="shared" si="1140"/>
        <v/>
      </c>
      <c r="N4698" s="13"/>
    </row>
    <row r="4699" spans="1:14" hidden="1">
      <c r="A4699" s="23">
        <v>645</v>
      </c>
      <c r="B4699" s="365">
        <v>5300</v>
      </c>
      <c r="C4699" s="1854" t="s">
        <v>623</v>
      </c>
      <c r="D4699" s="1855"/>
      <c r="E4699" s="310">
        <f t="shared" ref="E4699:L4699" si="1151">SUM(E4700:E4701)</f>
        <v>0</v>
      </c>
      <c r="F4699" s="274">
        <f t="shared" si="1151"/>
        <v>0</v>
      </c>
      <c r="G4699" s="275">
        <f t="shared" si="1151"/>
        <v>0</v>
      </c>
      <c r="H4699" s="276">
        <f>SUM(H4700:H4701)</f>
        <v>0</v>
      </c>
      <c r="I4699" s="274">
        <f t="shared" si="1151"/>
        <v>0</v>
      </c>
      <c r="J4699" s="275">
        <f t="shared" si="1151"/>
        <v>0</v>
      </c>
      <c r="K4699" s="276">
        <f t="shared" si="1151"/>
        <v>0</v>
      </c>
      <c r="L4699" s="310">
        <f t="shared" si="1151"/>
        <v>0</v>
      </c>
      <c r="M4699" s="12" t="str">
        <f t="shared" si="1140"/>
        <v/>
      </c>
      <c r="N4699" s="13"/>
    </row>
    <row r="4700" spans="1:14" hidden="1">
      <c r="A4700" s="23">
        <v>650</v>
      </c>
      <c r="B4700" s="366"/>
      <c r="C4700" s="367">
        <v>5301</v>
      </c>
      <c r="D4700" s="368" t="s">
        <v>307</v>
      </c>
      <c r="E4700" s="281">
        <f>F4700+G4700+H4700</f>
        <v>0</v>
      </c>
      <c r="F4700" s="152"/>
      <c r="G4700" s="153"/>
      <c r="H4700" s="1418"/>
      <c r="I4700" s="152"/>
      <c r="J4700" s="153"/>
      <c r="K4700" s="1418"/>
      <c r="L4700" s="281">
        <f>I4700+J4700+K4700</f>
        <v>0</v>
      </c>
      <c r="M4700" s="12" t="str">
        <f t="shared" si="1140"/>
        <v/>
      </c>
      <c r="N4700" s="13"/>
    </row>
    <row r="4701" spans="1:14" hidden="1">
      <c r="A4701" s="22">
        <v>655</v>
      </c>
      <c r="B4701" s="366"/>
      <c r="C4701" s="371">
        <v>5309</v>
      </c>
      <c r="D4701" s="372" t="s">
        <v>624</v>
      </c>
      <c r="E4701" s="287">
        <f>F4701+G4701+H4701</f>
        <v>0</v>
      </c>
      <c r="F4701" s="173"/>
      <c r="G4701" s="174"/>
      <c r="H4701" s="1421"/>
      <c r="I4701" s="173"/>
      <c r="J4701" s="174"/>
      <c r="K4701" s="1421"/>
      <c r="L4701" s="287">
        <f>I4701+J4701+K4701</f>
        <v>0</v>
      </c>
      <c r="M4701" s="12" t="str">
        <f t="shared" si="1140"/>
        <v/>
      </c>
      <c r="N4701" s="13"/>
    </row>
    <row r="4702" spans="1:14" hidden="1">
      <c r="A4702" s="22">
        <v>665</v>
      </c>
      <c r="B4702" s="365">
        <v>5400</v>
      </c>
      <c r="C4702" s="1854" t="s">
        <v>685</v>
      </c>
      <c r="D4702" s="1855"/>
      <c r="E4702" s="310">
        <f>F4702+G4702+H4702</f>
        <v>0</v>
      </c>
      <c r="F4702" s="1422"/>
      <c r="G4702" s="1423"/>
      <c r="H4702" s="1424"/>
      <c r="I4702" s="1422"/>
      <c r="J4702" s="1423"/>
      <c r="K4702" s="1424"/>
      <c r="L4702" s="310">
        <f>I4702+J4702+K4702</f>
        <v>0</v>
      </c>
      <c r="M4702" s="12" t="str">
        <f t="shared" si="1140"/>
        <v/>
      </c>
      <c r="N4702" s="13"/>
    </row>
    <row r="4703" spans="1:14" hidden="1">
      <c r="A4703" s="22">
        <v>675</v>
      </c>
      <c r="B4703" s="272">
        <v>5500</v>
      </c>
      <c r="C4703" s="1856" t="s">
        <v>686</v>
      </c>
      <c r="D4703" s="1857"/>
      <c r="E4703" s="310">
        <f t="shared" ref="E4703:L4703" si="1152">SUM(E4704:E4707)</f>
        <v>0</v>
      </c>
      <c r="F4703" s="274">
        <f t="shared" si="1152"/>
        <v>0</v>
      </c>
      <c r="G4703" s="275">
        <f t="shared" si="1152"/>
        <v>0</v>
      </c>
      <c r="H4703" s="276">
        <f>SUM(H4704:H4707)</f>
        <v>0</v>
      </c>
      <c r="I4703" s="274">
        <f t="shared" si="1152"/>
        <v>0</v>
      </c>
      <c r="J4703" s="275">
        <f t="shared" si="1152"/>
        <v>0</v>
      </c>
      <c r="K4703" s="276">
        <f t="shared" si="1152"/>
        <v>0</v>
      </c>
      <c r="L4703" s="310">
        <f t="shared" si="1152"/>
        <v>0</v>
      </c>
      <c r="M4703" s="12" t="str">
        <f t="shared" si="1140"/>
        <v/>
      </c>
      <c r="N4703" s="13"/>
    </row>
    <row r="4704" spans="1:14" hidden="1">
      <c r="A4704" s="22">
        <v>685</v>
      </c>
      <c r="B4704" s="362"/>
      <c r="C4704" s="279">
        <v>5501</v>
      </c>
      <c r="D4704" s="311" t="s">
        <v>687</v>
      </c>
      <c r="E4704" s="281">
        <f>F4704+G4704+H4704</f>
        <v>0</v>
      </c>
      <c r="F4704" s="152"/>
      <c r="G4704" s="153"/>
      <c r="H4704" s="1418"/>
      <c r="I4704" s="152"/>
      <c r="J4704" s="153"/>
      <c r="K4704" s="1418"/>
      <c r="L4704" s="281">
        <f>I4704+J4704+K4704</f>
        <v>0</v>
      </c>
      <c r="M4704" s="12" t="str">
        <f t="shared" si="1140"/>
        <v/>
      </c>
      <c r="N4704" s="13"/>
    </row>
    <row r="4705" spans="1:14" hidden="1">
      <c r="A4705" s="23">
        <v>690</v>
      </c>
      <c r="B4705" s="362"/>
      <c r="C4705" s="293">
        <v>5502</v>
      </c>
      <c r="D4705" s="294" t="s">
        <v>688</v>
      </c>
      <c r="E4705" s="295">
        <f>F4705+G4705+H4705</f>
        <v>0</v>
      </c>
      <c r="F4705" s="158"/>
      <c r="G4705" s="159"/>
      <c r="H4705" s="1420"/>
      <c r="I4705" s="158"/>
      <c r="J4705" s="159"/>
      <c r="K4705" s="1420"/>
      <c r="L4705" s="295">
        <f>I4705+J4705+K4705</f>
        <v>0</v>
      </c>
      <c r="M4705" s="12" t="str">
        <f t="shared" si="1140"/>
        <v/>
      </c>
      <c r="N4705" s="13"/>
    </row>
    <row r="4706" spans="1:14" hidden="1">
      <c r="A4706" s="23">
        <v>695</v>
      </c>
      <c r="B4706" s="362"/>
      <c r="C4706" s="293">
        <v>5503</v>
      </c>
      <c r="D4706" s="363" t="s">
        <v>689</v>
      </c>
      <c r="E4706" s="295">
        <f>F4706+G4706+H4706</f>
        <v>0</v>
      </c>
      <c r="F4706" s="158"/>
      <c r="G4706" s="159"/>
      <c r="H4706" s="1420"/>
      <c r="I4706" s="158"/>
      <c r="J4706" s="159"/>
      <c r="K4706" s="1420"/>
      <c r="L4706" s="295">
        <f>I4706+J4706+K4706</f>
        <v>0</v>
      </c>
      <c r="M4706" s="12" t="str">
        <f t="shared" si="1140"/>
        <v/>
      </c>
      <c r="N4706" s="13"/>
    </row>
    <row r="4707" spans="1:14" hidden="1">
      <c r="A4707" s="22">
        <v>700</v>
      </c>
      <c r="B4707" s="362"/>
      <c r="C4707" s="285">
        <v>5504</v>
      </c>
      <c r="D4707" s="339" t="s">
        <v>690</v>
      </c>
      <c r="E4707" s="287">
        <f>F4707+G4707+H4707</f>
        <v>0</v>
      </c>
      <c r="F4707" s="173"/>
      <c r="G4707" s="174"/>
      <c r="H4707" s="1421"/>
      <c r="I4707" s="173"/>
      <c r="J4707" s="174"/>
      <c r="K4707" s="1421"/>
      <c r="L4707" s="287">
        <f>I4707+J4707+K4707</f>
        <v>0</v>
      </c>
      <c r="M4707" s="12" t="str">
        <f t="shared" si="1140"/>
        <v/>
      </c>
      <c r="N4707" s="13"/>
    </row>
    <row r="4708" spans="1:14" hidden="1">
      <c r="A4708" s="22">
        <v>710</v>
      </c>
      <c r="B4708" s="365">
        <v>5700</v>
      </c>
      <c r="C4708" s="1858" t="s">
        <v>914</v>
      </c>
      <c r="D4708" s="1859"/>
      <c r="E4708" s="310">
        <f>SUM(E4709:E4711)</f>
        <v>0</v>
      </c>
      <c r="F4708" s="1471">
        <v>0</v>
      </c>
      <c r="G4708" s="1471">
        <v>0</v>
      </c>
      <c r="H4708" s="1471">
        <v>0</v>
      </c>
      <c r="I4708" s="1471">
        <v>0</v>
      </c>
      <c r="J4708" s="1471">
        <v>0</v>
      </c>
      <c r="K4708" s="1471">
        <v>0</v>
      </c>
      <c r="L4708" s="310">
        <f>SUM(L4709:L4711)</f>
        <v>0</v>
      </c>
      <c r="M4708" s="12" t="str">
        <f t="shared" si="1140"/>
        <v/>
      </c>
      <c r="N4708" s="13"/>
    </row>
    <row r="4709" spans="1:14" hidden="1">
      <c r="A4709" s="23">
        <v>715</v>
      </c>
      <c r="B4709" s="366"/>
      <c r="C4709" s="367">
        <v>5701</v>
      </c>
      <c r="D4709" s="368" t="s">
        <v>691</v>
      </c>
      <c r="E4709" s="281">
        <f>F4709+G4709+H4709</f>
        <v>0</v>
      </c>
      <c r="F4709" s="1472">
        <v>0</v>
      </c>
      <c r="G4709" s="1472">
        <v>0</v>
      </c>
      <c r="H4709" s="1473">
        <v>0</v>
      </c>
      <c r="I4709" s="1771">
        <v>0</v>
      </c>
      <c r="J4709" s="1472">
        <v>0</v>
      </c>
      <c r="K4709" s="1472">
        <v>0</v>
      </c>
      <c r="L4709" s="281">
        <f>I4709+J4709+K4709</f>
        <v>0</v>
      </c>
      <c r="M4709" s="12" t="str">
        <f t="shared" si="1140"/>
        <v/>
      </c>
      <c r="N4709" s="13"/>
    </row>
    <row r="4710" spans="1:14" hidden="1">
      <c r="A4710" s="23">
        <v>720</v>
      </c>
      <c r="B4710" s="366"/>
      <c r="C4710" s="373">
        <v>5702</v>
      </c>
      <c r="D4710" s="374" t="s">
        <v>692</v>
      </c>
      <c r="E4710" s="314">
        <f>F4710+G4710+H4710</f>
        <v>0</v>
      </c>
      <c r="F4710" s="1472">
        <v>0</v>
      </c>
      <c r="G4710" s="1472">
        <v>0</v>
      </c>
      <c r="H4710" s="1473">
        <v>0</v>
      </c>
      <c r="I4710" s="1771">
        <v>0</v>
      </c>
      <c r="J4710" s="1472">
        <v>0</v>
      </c>
      <c r="K4710" s="1472">
        <v>0</v>
      </c>
      <c r="L4710" s="314">
        <f>I4710+J4710+K4710</f>
        <v>0</v>
      </c>
      <c r="M4710" s="12" t="str">
        <f t="shared" si="1140"/>
        <v/>
      </c>
      <c r="N4710" s="13"/>
    </row>
    <row r="4711" spans="1:14" hidden="1">
      <c r="A4711" s="23">
        <v>725</v>
      </c>
      <c r="B4711" s="292"/>
      <c r="C4711" s="375">
        <v>4071</v>
      </c>
      <c r="D4711" s="376" t="s">
        <v>693</v>
      </c>
      <c r="E4711" s="377">
        <f>F4711+G4711+H4711</f>
        <v>0</v>
      </c>
      <c r="F4711" s="1472">
        <v>0</v>
      </c>
      <c r="G4711" s="1472">
        <v>0</v>
      </c>
      <c r="H4711" s="1473">
        <v>0</v>
      </c>
      <c r="I4711" s="1771">
        <v>0</v>
      </c>
      <c r="J4711" s="1472">
        <v>0</v>
      </c>
      <c r="K4711" s="1472">
        <v>0</v>
      </c>
      <c r="L4711" s="377">
        <f>I4711+J4711+K4711</f>
        <v>0</v>
      </c>
      <c r="M4711" s="12" t="str">
        <f t="shared" si="1140"/>
        <v/>
      </c>
      <c r="N4711" s="13"/>
    </row>
    <row r="4712" spans="1:14" hidden="1">
      <c r="A4712" s="23">
        <v>730</v>
      </c>
      <c r="B4712" s="582"/>
      <c r="C4712" s="1860" t="s">
        <v>694</v>
      </c>
      <c r="D4712" s="1861"/>
      <c r="E4712" s="1438"/>
      <c r="F4712" s="1438"/>
      <c r="G4712" s="1438"/>
      <c r="H4712" s="1438"/>
      <c r="I4712" s="1438"/>
      <c r="J4712" s="1438"/>
      <c r="K4712" s="1438"/>
      <c r="L4712" s="1439"/>
      <c r="M4712" s="12" t="str">
        <f t="shared" si="1140"/>
        <v/>
      </c>
      <c r="N4712" s="13"/>
    </row>
    <row r="4713" spans="1:14" hidden="1">
      <c r="A4713" s="23">
        <v>735</v>
      </c>
      <c r="B4713" s="381">
        <v>98</v>
      </c>
      <c r="C4713" s="1860" t="s">
        <v>694</v>
      </c>
      <c r="D4713" s="1861"/>
      <c r="E4713" s="382">
        <f>F4713+G4713+H4713</f>
        <v>0</v>
      </c>
      <c r="F4713" s="1429"/>
      <c r="G4713" s="1430"/>
      <c r="H4713" s="1431"/>
      <c r="I4713" s="1461">
        <v>0</v>
      </c>
      <c r="J4713" s="1462">
        <v>0</v>
      </c>
      <c r="K4713" s="1463">
        <v>0</v>
      </c>
      <c r="L4713" s="382">
        <f>I4713+J4713+K4713</f>
        <v>0</v>
      </c>
      <c r="M4713" s="12" t="str">
        <f t="shared" si="1140"/>
        <v/>
      </c>
      <c r="N4713" s="13"/>
    </row>
    <row r="4714" spans="1:14" hidden="1">
      <c r="A4714" s="23">
        <v>740</v>
      </c>
      <c r="B4714" s="1433"/>
      <c r="C4714" s="1434"/>
      <c r="D4714" s="1435"/>
      <c r="E4714" s="269"/>
      <c r="F4714" s="269"/>
      <c r="G4714" s="269"/>
      <c r="H4714" s="269"/>
      <c r="I4714" s="269"/>
      <c r="J4714" s="269"/>
      <c r="K4714" s="269"/>
      <c r="L4714" s="270"/>
      <c r="M4714" s="12" t="str">
        <f t="shared" si="1140"/>
        <v/>
      </c>
      <c r="N4714" s="13"/>
    </row>
    <row r="4715" spans="1:14" hidden="1">
      <c r="A4715" s="23">
        <v>745</v>
      </c>
      <c r="B4715" s="1436"/>
      <c r="C4715" s="111"/>
      <c r="D4715" s="1437"/>
      <c r="E4715" s="218"/>
      <c r="F4715" s="218"/>
      <c r="G4715" s="218"/>
      <c r="H4715" s="218"/>
      <c r="I4715" s="218"/>
      <c r="J4715" s="218"/>
      <c r="K4715" s="218"/>
      <c r="L4715" s="389"/>
      <c r="M4715" s="12" t="str">
        <f t="shared" si="1140"/>
        <v/>
      </c>
      <c r="N4715" s="13"/>
    </row>
    <row r="4716" spans="1:14" hidden="1">
      <c r="A4716" s="22">
        <v>750</v>
      </c>
      <c r="B4716" s="1436"/>
      <c r="C4716" s="111"/>
      <c r="D4716" s="1437"/>
      <c r="E4716" s="218"/>
      <c r="F4716" s="218"/>
      <c r="G4716" s="218"/>
      <c r="H4716" s="218"/>
      <c r="I4716" s="218"/>
      <c r="J4716" s="218"/>
      <c r="K4716" s="218"/>
      <c r="L4716" s="389"/>
      <c r="M4716" s="12" t="str">
        <f t="shared" si="1140"/>
        <v/>
      </c>
      <c r="N4716" s="13"/>
    </row>
    <row r="4717" spans="1:14" ht="16.5" hidden="1" thickBot="1">
      <c r="A4717" s="23">
        <v>755</v>
      </c>
      <c r="B4717" s="1464"/>
      <c r="C4717" s="393" t="s">
        <v>741</v>
      </c>
      <c r="D4717" s="1432">
        <f>+B4717</f>
        <v>0</v>
      </c>
      <c r="E4717" s="395">
        <f t="shared" ref="E4717:L4717" si="1153">SUM(E4602,E4605,E4611,E4619,E4620,E4638,E4642,E4648,E4651,E4652,E4653,E4654,E4655,E4664,E4670,E4671,E4672,E4673,E4680,E4684,E4685,E4686,E4687,E4690,E4691,E4699,E4702,E4703,E4708)+E4713</f>
        <v>0</v>
      </c>
      <c r="F4717" s="396">
        <f t="shared" si="1153"/>
        <v>0</v>
      </c>
      <c r="G4717" s="397">
        <f t="shared" si="1153"/>
        <v>0</v>
      </c>
      <c r="H4717" s="398">
        <f t="shared" si="1153"/>
        <v>0</v>
      </c>
      <c r="I4717" s="396">
        <f t="shared" si="1153"/>
        <v>0</v>
      </c>
      <c r="J4717" s="397">
        <f t="shared" si="1153"/>
        <v>0</v>
      </c>
      <c r="K4717" s="398">
        <f t="shared" si="1153"/>
        <v>0</v>
      </c>
      <c r="L4717" s="395">
        <f t="shared" si="1153"/>
        <v>0</v>
      </c>
      <c r="M4717" s="12" t="str">
        <f>(IF($E4717&lt;&gt;0,$M$2,IF($L4717&lt;&gt;0,$M$2,"")))</f>
        <v/>
      </c>
      <c r="N4717" s="73" t="str">
        <f>LEFT(C4599,1)</f>
        <v>6</v>
      </c>
    </row>
    <row r="4718" spans="1:14" hidden="1">
      <c r="A4718" s="23">
        <v>760</v>
      </c>
      <c r="B4718" s="79" t="s">
        <v>120</v>
      </c>
      <c r="C4718" s="1"/>
      <c r="L4718" s="6"/>
      <c r="M4718" s="7" t="str">
        <f>(IF($E4717&lt;&gt;0,$M$2,IF($L4717&lt;&gt;0,$M$2,"")))</f>
        <v/>
      </c>
    </row>
    <row r="4719" spans="1:14" hidden="1">
      <c r="A4719" s="22">
        <v>765</v>
      </c>
      <c r="B4719" s="1367"/>
      <c r="C4719" s="1367"/>
      <c r="D4719" s="1368"/>
      <c r="E4719" s="1367"/>
      <c r="F4719" s="1367"/>
      <c r="G4719" s="1367"/>
      <c r="H4719" s="1367"/>
      <c r="I4719" s="1367"/>
      <c r="J4719" s="1367"/>
      <c r="K4719" s="1367"/>
      <c r="L4719" s="1369"/>
      <c r="M4719" s="7" t="str">
        <f>(IF($E4717&lt;&gt;0,$M$2,IF($L4717&lt;&gt;0,$M$2,"")))</f>
        <v/>
      </c>
    </row>
    <row r="4720" spans="1:14" ht="18.75" hidden="1">
      <c r="A4720" s="22">
        <v>775</v>
      </c>
      <c r="B4720" s="65"/>
      <c r="C4720" s="65"/>
      <c r="D4720" s="65"/>
      <c r="E4720" s="65"/>
      <c r="F4720" s="65"/>
      <c r="G4720" s="65"/>
      <c r="H4720" s="65"/>
      <c r="I4720" s="65"/>
      <c r="J4720" s="65"/>
      <c r="K4720" s="65"/>
      <c r="L4720" s="77"/>
      <c r="M4720" s="74" t="str">
        <f>(IF(E4715&lt;&gt;0,$G$2,IF(L4715&lt;&gt;0,$G$2,"")))</f>
        <v/>
      </c>
      <c r="N4720" s="65"/>
    </row>
    <row r="4721" spans="1:13" hidden="1">
      <c r="A4721" s="23">
        <v>780</v>
      </c>
      <c r="B4721" s="6"/>
      <c r="C4721" s="6"/>
      <c r="D4721" s="521"/>
      <c r="E4721" s="38"/>
      <c r="F4721" s="38"/>
      <c r="G4721" s="38"/>
      <c r="H4721" s="38"/>
      <c r="I4721" s="38"/>
      <c r="J4721" s="38"/>
      <c r="K4721" s="38"/>
      <c r="L4721" s="38"/>
      <c r="M4721" s="7" t="str">
        <f>(IF($E4854&lt;&gt;0,$M$2,IF($L4854&lt;&gt;0,$M$2,"")))</f>
        <v/>
      </c>
    </row>
    <row r="4722" spans="1:13" hidden="1">
      <c r="A4722" s="23">
        <v>785</v>
      </c>
      <c r="B4722" s="6"/>
      <c r="C4722" s="1365"/>
      <c r="D4722" s="1366"/>
      <c r="E4722" s="38"/>
      <c r="F4722" s="38"/>
      <c r="G4722" s="38"/>
      <c r="H4722" s="38"/>
      <c r="I4722" s="38"/>
      <c r="J4722" s="38"/>
      <c r="K4722" s="38"/>
      <c r="L4722" s="38"/>
      <c r="M4722" s="7" t="str">
        <f>(IF($E4854&lt;&gt;0,$M$2,IF($L4854&lt;&gt;0,$M$2,"")))</f>
        <v/>
      </c>
    </row>
    <row r="4723" spans="1:13" hidden="1">
      <c r="A4723" s="23">
        <v>790</v>
      </c>
      <c r="B4723" s="1870" t="str">
        <f>$B$7</f>
        <v>ОТЧЕТНИ ДАННИ ПО ЕБК ЗА ИЗПЪЛНЕНИЕТО НА БЮДЖЕТА</v>
      </c>
      <c r="C4723" s="1871"/>
      <c r="D4723" s="1871"/>
      <c r="E4723" s="242"/>
      <c r="F4723" s="242"/>
      <c r="G4723" s="237"/>
      <c r="H4723" s="237"/>
      <c r="I4723" s="237"/>
      <c r="J4723" s="237"/>
      <c r="K4723" s="237"/>
      <c r="L4723" s="237"/>
      <c r="M4723" s="7" t="str">
        <f>(IF($E4854&lt;&gt;0,$M$2,IF($L4854&lt;&gt;0,$M$2,"")))</f>
        <v/>
      </c>
    </row>
    <row r="4724" spans="1:13" hidden="1">
      <c r="A4724" s="23">
        <v>795</v>
      </c>
      <c r="B4724" s="228"/>
      <c r="C4724" s="391"/>
      <c r="D4724" s="400"/>
      <c r="E4724" s="406" t="s">
        <v>464</v>
      </c>
      <c r="F4724" s="406" t="s">
        <v>835</v>
      </c>
      <c r="G4724" s="237"/>
      <c r="H4724" s="1362" t="s">
        <v>1251</v>
      </c>
      <c r="I4724" s="1363"/>
      <c r="J4724" s="1364"/>
      <c r="K4724" s="237"/>
      <c r="L4724" s="237"/>
      <c r="M4724" s="7" t="str">
        <f>(IF($E4854&lt;&gt;0,$M$2,IF($L4854&lt;&gt;0,$M$2,"")))</f>
        <v/>
      </c>
    </row>
    <row r="4725" spans="1:13" ht="18.75" hidden="1">
      <c r="A4725" s="22">
        <v>805</v>
      </c>
      <c r="B4725" s="1872" t="str">
        <f>$B$9</f>
        <v>ДГ ЩАСТЛИВО ДЕТСТВО</v>
      </c>
      <c r="C4725" s="1873"/>
      <c r="D4725" s="1874"/>
      <c r="E4725" s="115">
        <f>$E$9</f>
        <v>43831</v>
      </c>
      <c r="F4725" s="226" t="str">
        <f>$F$9</f>
        <v>30.06.2020</v>
      </c>
      <c r="G4725" s="237"/>
      <c r="H4725" s="237"/>
      <c r="I4725" s="237"/>
      <c r="J4725" s="237"/>
      <c r="K4725" s="237"/>
      <c r="L4725" s="237"/>
      <c r="M4725" s="7" t="str">
        <f>(IF($E4854&lt;&gt;0,$M$2,IF($L4854&lt;&gt;0,$M$2,"")))</f>
        <v/>
      </c>
    </row>
    <row r="4726" spans="1:13" hidden="1">
      <c r="A4726" s="23">
        <v>810</v>
      </c>
      <c r="B4726" s="227" t="str">
        <f>$B$10</f>
        <v>(наименование на разпоредителя с бюджет)</v>
      </c>
      <c r="C4726" s="228"/>
      <c r="D4726" s="229"/>
      <c r="E4726" s="237"/>
      <c r="F4726" s="237"/>
      <c r="G4726" s="237"/>
      <c r="H4726" s="237"/>
      <c r="I4726" s="237"/>
      <c r="J4726" s="237"/>
      <c r="K4726" s="237"/>
      <c r="L4726" s="237"/>
      <c r="M4726" s="7" t="str">
        <f>(IF($E4854&lt;&gt;0,$M$2,IF($L4854&lt;&gt;0,$M$2,"")))</f>
        <v/>
      </c>
    </row>
    <row r="4727" spans="1:13" hidden="1">
      <c r="A4727" s="23">
        <v>815</v>
      </c>
      <c r="B4727" s="227"/>
      <c r="C4727" s="228"/>
      <c r="D4727" s="229"/>
      <c r="E4727" s="237"/>
      <c r="F4727" s="237"/>
      <c r="G4727" s="237"/>
      <c r="H4727" s="237"/>
      <c r="I4727" s="237"/>
      <c r="J4727" s="237"/>
      <c r="K4727" s="237"/>
      <c r="L4727" s="237"/>
      <c r="M4727" s="7" t="str">
        <f>(IF($E4854&lt;&gt;0,$M$2,IF($L4854&lt;&gt;0,$M$2,"")))</f>
        <v/>
      </c>
    </row>
    <row r="4728" spans="1:13" ht="19.5" hidden="1">
      <c r="A4728" s="28">
        <v>525</v>
      </c>
      <c r="B4728" s="1875" t="str">
        <f>$B$12</f>
        <v>Раковски</v>
      </c>
      <c r="C4728" s="1876"/>
      <c r="D4728" s="1877"/>
      <c r="E4728" s="410" t="s">
        <v>890</v>
      </c>
      <c r="F4728" s="1360" t="str">
        <f>$F$12</f>
        <v>6611</v>
      </c>
      <c r="G4728" s="237"/>
      <c r="H4728" s="237"/>
      <c r="I4728" s="237"/>
      <c r="J4728" s="237"/>
      <c r="K4728" s="237"/>
      <c r="L4728" s="237"/>
      <c r="M4728" s="7" t="str">
        <f>(IF($E4854&lt;&gt;0,$M$2,IF($L4854&lt;&gt;0,$M$2,"")))</f>
        <v/>
      </c>
    </row>
    <row r="4729" spans="1:13" hidden="1">
      <c r="A4729" s="22">
        <v>820</v>
      </c>
      <c r="B4729" s="233" t="str">
        <f>$B$13</f>
        <v>(наименование на първостепенния разпоредител с бюджет)</v>
      </c>
      <c r="C4729" s="228"/>
      <c r="D4729" s="229"/>
      <c r="E4729" s="1361"/>
      <c r="F4729" s="242"/>
      <c r="G4729" s="237"/>
      <c r="H4729" s="237"/>
      <c r="I4729" s="237"/>
      <c r="J4729" s="237"/>
      <c r="K4729" s="237"/>
      <c r="L4729" s="237"/>
      <c r="M4729" s="7" t="str">
        <f>(IF($E4854&lt;&gt;0,$M$2,IF($L4854&lt;&gt;0,$M$2,"")))</f>
        <v/>
      </c>
    </row>
    <row r="4730" spans="1:13" ht="19.5" hidden="1">
      <c r="A4730" s="23">
        <v>821</v>
      </c>
      <c r="B4730" s="236"/>
      <c r="C4730" s="237"/>
      <c r="D4730" s="124" t="s">
        <v>891</v>
      </c>
      <c r="E4730" s="238">
        <f>$E$15</f>
        <v>0</v>
      </c>
      <c r="F4730" s="414" t="str">
        <f>$F$15</f>
        <v>БЮДЖЕТ</v>
      </c>
      <c r="G4730" s="218"/>
      <c r="H4730" s="218"/>
      <c r="I4730" s="218"/>
      <c r="J4730" s="218"/>
      <c r="K4730" s="218"/>
      <c r="L4730" s="218"/>
      <c r="M4730" s="7" t="str">
        <f>(IF($E4854&lt;&gt;0,$M$2,IF($L4854&lt;&gt;0,$M$2,"")))</f>
        <v/>
      </c>
    </row>
    <row r="4731" spans="1:13" hidden="1">
      <c r="A4731" s="23">
        <v>822</v>
      </c>
      <c r="B4731" s="228"/>
      <c r="C4731" s="391"/>
      <c r="D4731" s="400"/>
      <c r="E4731" s="237"/>
      <c r="F4731" s="409"/>
      <c r="G4731" s="409"/>
      <c r="H4731" s="409"/>
      <c r="I4731" s="409"/>
      <c r="J4731" s="409"/>
      <c r="K4731" s="409"/>
      <c r="L4731" s="1377" t="s">
        <v>465</v>
      </c>
      <c r="M4731" s="7" t="str">
        <f>(IF($E4854&lt;&gt;0,$M$2,IF($L4854&lt;&gt;0,$M$2,"")))</f>
        <v/>
      </c>
    </row>
    <row r="4732" spans="1:13" ht="24.95" hidden="1" customHeight="1">
      <c r="A4732" s="23">
        <v>823</v>
      </c>
      <c r="B4732" s="247"/>
      <c r="C4732" s="248"/>
      <c r="D4732" s="249" t="s">
        <v>712</v>
      </c>
      <c r="E4732" s="1878" t="s">
        <v>2108</v>
      </c>
      <c r="F4732" s="1879"/>
      <c r="G4732" s="1879"/>
      <c r="H4732" s="1880"/>
      <c r="I4732" s="1881" t="s">
        <v>2109</v>
      </c>
      <c r="J4732" s="1882"/>
      <c r="K4732" s="1882"/>
      <c r="L4732" s="1883"/>
      <c r="M4732" s="7" t="str">
        <f>(IF($E4854&lt;&gt;0,$M$2,IF($L4854&lt;&gt;0,$M$2,"")))</f>
        <v/>
      </c>
    </row>
    <row r="4733" spans="1:13" ht="54.95" hidden="1" customHeight="1" thickBot="1">
      <c r="A4733" s="23">
        <v>825</v>
      </c>
      <c r="B4733" s="250" t="s">
        <v>62</v>
      </c>
      <c r="C4733" s="251" t="s">
        <v>466</v>
      </c>
      <c r="D4733" s="252" t="s">
        <v>713</v>
      </c>
      <c r="E4733" s="1403" t="str">
        <f>$E$20</f>
        <v>Уточнен план                Общо</v>
      </c>
      <c r="F4733" s="1407" t="str">
        <f>$F$20</f>
        <v>държавни дейности</v>
      </c>
      <c r="G4733" s="1408" t="str">
        <f>$G$20</f>
        <v>местни дейности</v>
      </c>
      <c r="H4733" s="1409" t="str">
        <f>$H$20</f>
        <v>дофинансиране</v>
      </c>
      <c r="I4733" s="253" t="str">
        <f>$I$20</f>
        <v>държавни дейности -ОТЧЕТ</v>
      </c>
      <c r="J4733" s="254" t="str">
        <f>$J$20</f>
        <v>местни дейности - ОТЧЕТ</v>
      </c>
      <c r="K4733" s="255" t="str">
        <f>$K$20</f>
        <v>дофинансиране - ОТЧЕТ</v>
      </c>
      <c r="L4733" s="1735" t="str">
        <f>$L$20</f>
        <v>ОТЧЕТ                                    ОБЩО</v>
      </c>
      <c r="M4733" s="7" t="str">
        <f>(IF($E4854&lt;&gt;0,$M$2,IF($L4854&lt;&gt;0,$M$2,"")))</f>
        <v/>
      </c>
    </row>
    <row r="4734" spans="1:13" ht="18.75" hidden="1">
      <c r="A4734" s="23"/>
      <c r="B4734" s="258"/>
      <c r="C4734" s="259"/>
      <c r="D4734" s="260" t="s">
        <v>743</v>
      </c>
      <c r="E4734" s="1455" t="str">
        <f>$E$21</f>
        <v>(1)</v>
      </c>
      <c r="F4734" s="143" t="str">
        <f>$F$21</f>
        <v>(2)</v>
      </c>
      <c r="G4734" s="144" t="str">
        <f>$G$21</f>
        <v>(3)</v>
      </c>
      <c r="H4734" s="145" t="str">
        <f>$H$21</f>
        <v>(4)</v>
      </c>
      <c r="I4734" s="261" t="str">
        <f>$I$21</f>
        <v>(5)</v>
      </c>
      <c r="J4734" s="262" t="str">
        <f>$J$21</f>
        <v>(6)</v>
      </c>
      <c r="K4734" s="263" t="str">
        <f>$K$21</f>
        <v>(7)</v>
      </c>
      <c r="L4734" s="264" t="str">
        <f>$L$21</f>
        <v>(8)</v>
      </c>
      <c r="M4734" s="7" t="str">
        <f>(IF($E4854&lt;&gt;0,$M$2,IF($L4854&lt;&gt;0,$M$2,"")))</f>
        <v/>
      </c>
    </row>
    <row r="4735" spans="1:13" hidden="1">
      <c r="A4735" s="23"/>
      <c r="B4735" s="1451"/>
      <c r="C4735" s="1598" t="e">
        <f>VLOOKUP(D4735,OP_LIST2,2,FALSE)</f>
        <v>#N/A</v>
      </c>
      <c r="D4735" s="1458"/>
      <c r="E4735" s="389"/>
      <c r="F4735" s="1441"/>
      <c r="G4735" s="1442"/>
      <c r="H4735" s="1443"/>
      <c r="I4735" s="1441"/>
      <c r="J4735" s="1442"/>
      <c r="K4735" s="1443"/>
      <c r="L4735" s="1440"/>
      <c r="M4735" s="7" t="str">
        <f>(IF($E4854&lt;&gt;0,$M$2,IF($L4854&lt;&gt;0,$M$2,"")))</f>
        <v/>
      </c>
    </row>
    <row r="4736" spans="1:13" hidden="1">
      <c r="A4736" s="23"/>
      <c r="B4736" s="1454"/>
      <c r="C4736" s="1459">
        <f>VLOOKUP(D4737,EBK_DEIN2,2,FALSE)</f>
        <v>6626</v>
      </c>
      <c r="D4736" s="1458" t="s">
        <v>792</v>
      </c>
      <c r="E4736" s="389"/>
      <c r="F4736" s="1444"/>
      <c r="G4736" s="1445"/>
      <c r="H4736" s="1446"/>
      <c r="I4736" s="1444"/>
      <c r="J4736" s="1445"/>
      <c r="K4736" s="1446"/>
      <c r="L4736" s="1440"/>
      <c r="M4736" s="7" t="str">
        <f>(IF($E4854&lt;&gt;0,$M$2,IF($L4854&lt;&gt;0,$M$2,"")))</f>
        <v/>
      </c>
    </row>
    <row r="4737" spans="1:14" hidden="1">
      <c r="A4737" s="23"/>
      <c r="B4737" s="1450"/>
      <c r="C4737" s="1587">
        <f>+C4736</f>
        <v>6626</v>
      </c>
      <c r="D4737" s="1452" t="s">
        <v>483</v>
      </c>
      <c r="E4737" s="389"/>
      <c r="F4737" s="1444"/>
      <c r="G4737" s="1445"/>
      <c r="H4737" s="1446"/>
      <c r="I4737" s="1444"/>
      <c r="J4737" s="1445"/>
      <c r="K4737" s="1446"/>
      <c r="L4737" s="1440"/>
      <c r="M4737" s="7" t="str">
        <f>(IF($E4854&lt;&gt;0,$M$2,IF($L4854&lt;&gt;0,$M$2,"")))</f>
        <v/>
      </c>
    </row>
    <row r="4738" spans="1:14" hidden="1">
      <c r="A4738" s="23"/>
      <c r="B4738" s="1456"/>
      <c r="C4738" s="1453"/>
      <c r="D4738" s="1457" t="s">
        <v>714</v>
      </c>
      <c r="E4738" s="389"/>
      <c r="F4738" s="1447"/>
      <c r="G4738" s="1448"/>
      <c r="H4738" s="1449"/>
      <c r="I4738" s="1447"/>
      <c r="J4738" s="1448"/>
      <c r="K4738" s="1449"/>
      <c r="L4738" s="1440"/>
      <c r="M4738" s="7" t="str">
        <f>(IF($E4854&lt;&gt;0,$M$2,IF($L4854&lt;&gt;0,$M$2,"")))</f>
        <v/>
      </c>
    </row>
    <row r="4739" spans="1:14" hidden="1">
      <c r="A4739" s="23"/>
      <c r="B4739" s="272">
        <v>100</v>
      </c>
      <c r="C4739" s="1884" t="s">
        <v>744</v>
      </c>
      <c r="D4739" s="1885"/>
      <c r="E4739" s="273">
        <f t="shared" ref="E4739:L4739" si="1154">SUM(E4740:E4741)</f>
        <v>0</v>
      </c>
      <c r="F4739" s="274">
        <f t="shared" si="1154"/>
        <v>0</v>
      </c>
      <c r="G4739" s="275">
        <f t="shared" si="1154"/>
        <v>0</v>
      </c>
      <c r="H4739" s="276">
        <f>SUM(H4740:H4741)</f>
        <v>0</v>
      </c>
      <c r="I4739" s="274">
        <f t="shared" si="1154"/>
        <v>0</v>
      </c>
      <c r="J4739" s="275">
        <f t="shared" si="1154"/>
        <v>0</v>
      </c>
      <c r="K4739" s="276">
        <f t="shared" si="1154"/>
        <v>0</v>
      </c>
      <c r="L4739" s="273">
        <f t="shared" si="1154"/>
        <v>0</v>
      </c>
      <c r="M4739" s="12" t="str">
        <f>(IF($E4739&lt;&gt;0,$M$2,IF($L4739&lt;&gt;0,$M$2,"")))</f>
        <v/>
      </c>
      <c r="N4739" s="13"/>
    </row>
    <row r="4740" spans="1:14" hidden="1">
      <c r="A4740" s="23"/>
      <c r="B4740" s="278"/>
      <c r="C4740" s="279">
        <v>101</v>
      </c>
      <c r="D4740" s="280" t="s">
        <v>745</v>
      </c>
      <c r="E4740" s="281">
        <f>F4740+G4740+H4740</f>
        <v>0</v>
      </c>
      <c r="F4740" s="152"/>
      <c r="G4740" s="153"/>
      <c r="H4740" s="1418"/>
      <c r="I4740" s="152"/>
      <c r="J4740" s="153"/>
      <c r="K4740" s="1418"/>
      <c r="L4740" s="281">
        <f>I4740+J4740+K4740</f>
        <v>0</v>
      </c>
      <c r="M4740" s="12" t="str">
        <f t="shared" ref="M4740:M4806" si="1155">(IF($E4740&lt;&gt;0,$M$2,IF($L4740&lt;&gt;0,$M$2,"")))</f>
        <v/>
      </c>
      <c r="N4740" s="13"/>
    </row>
    <row r="4741" spans="1:14" hidden="1">
      <c r="A4741" s="10"/>
      <c r="B4741" s="278"/>
      <c r="C4741" s="285">
        <v>102</v>
      </c>
      <c r="D4741" s="286" t="s">
        <v>746</v>
      </c>
      <c r="E4741" s="287">
        <f>F4741+G4741+H4741</f>
        <v>0</v>
      </c>
      <c r="F4741" s="173"/>
      <c r="G4741" s="174"/>
      <c r="H4741" s="1421"/>
      <c r="I4741" s="173"/>
      <c r="J4741" s="174"/>
      <c r="K4741" s="1421"/>
      <c r="L4741" s="287">
        <f>I4741+J4741+K4741</f>
        <v>0</v>
      </c>
      <c r="M4741" s="12" t="str">
        <f t="shared" si="1155"/>
        <v/>
      </c>
      <c r="N4741" s="13"/>
    </row>
    <row r="4742" spans="1:14" hidden="1">
      <c r="A4742" s="10"/>
      <c r="B4742" s="272">
        <v>200</v>
      </c>
      <c r="C4742" s="1864" t="s">
        <v>747</v>
      </c>
      <c r="D4742" s="1865"/>
      <c r="E4742" s="273">
        <f t="shared" ref="E4742:L4742" si="1156">SUM(E4743:E4747)</f>
        <v>0</v>
      </c>
      <c r="F4742" s="274">
        <f t="shared" si="1156"/>
        <v>0</v>
      </c>
      <c r="G4742" s="275">
        <f t="shared" si="1156"/>
        <v>0</v>
      </c>
      <c r="H4742" s="276">
        <f>SUM(H4743:H4747)</f>
        <v>0</v>
      </c>
      <c r="I4742" s="274">
        <f t="shared" si="1156"/>
        <v>0</v>
      </c>
      <c r="J4742" s="275">
        <f t="shared" si="1156"/>
        <v>0</v>
      </c>
      <c r="K4742" s="276">
        <f t="shared" si="1156"/>
        <v>0</v>
      </c>
      <c r="L4742" s="273">
        <f t="shared" si="1156"/>
        <v>0</v>
      </c>
      <c r="M4742" s="12" t="str">
        <f t="shared" si="1155"/>
        <v/>
      </c>
      <c r="N4742" s="13"/>
    </row>
    <row r="4743" spans="1:14" hidden="1">
      <c r="A4743" s="10"/>
      <c r="B4743" s="291"/>
      <c r="C4743" s="279">
        <v>201</v>
      </c>
      <c r="D4743" s="280" t="s">
        <v>748</v>
      </c>
      <c r="E4743" s="281">
        <f>F4743+G4743+H4743</f>
        <v>0</v>
      </c>
      <c r="F4743" s="152"/>
      <c r="G4743" s="153"/>
      <c r="H4743" s="1418"/>
      <c r="I4743" s="152"/>
      <c r="J4743" s="153"/>
      <c r="K4743" s="1418"/>
      <c r="L4743" s="281">
        <f>I4743+J4743+K4743</f>
        <v>0</v>
      </c>
      <c r="M4743" s="12" t="str">
        <f t="shared" si="1155"/>
        <v/>
      </c>
      <c r="N4743" s="13"/>
    </row>
    <row r="4744" spans="1:14" hidden="1">
      <c r="A4744" s="10"/>
      <c r="B4744" s="292"/>
      <c r="C4744" s="293">
        <v>202</v>
      </c>
      <c r="D4744" s="294" t="s">
        <v>749</v>
      </c>
      <c r="E4744" s="295">
        <f>F4744+G4744+H4744</f>
        <v>0</v>
      </c>
      <c r="F4744" s="158"/>
      <c r="G4744" s="159"/>
      <c r="H4744" s="1420"/>
      <c r="I4744" s="158"/>
      <c r="J4744" s="159"/>
      <c r="K4744" s="1420"/>
      <c r="L4744" s="295">
        <f>I4744+J4744+K4744</f>
        <v>0</v>
      </c>
      <c r="M4744" s="12" t="str">
        <f t="shared" si="1155"/>
        <v/>
      </c>
      <c r="N4744" s="13"/>
    </row>
    <row r="4745" spans="1:14" ht="31.5" hidden="1">
      <c r="A4745" s="10"/>
      <c r="B4745" s="299"/>
      <c r="C4745" s="293">
        <v>205</v>
      </c>
      <c r="D4745" s="294" t="s">
        <v>595</v>
      </c>
      <c r="E4745" s="295">
        <f>F4745+G4745+H4745</f>
        <v>0</v>
      </c>
      <c r="F4745" s="158"/>
      <c r="G4745" s="159"/>
      <c r="H4745" s="1420"/>
      <c r="I4745" s="158"/>
      <c r="J4745" s="159"/>
      <c r="K4745" s="1420"/>
      <c r="L4745" s="295">
        <f>I4745+J4745+K4745</f>
        <v>0</v>
      </c>
      <c r="M4745" s="12" t="str">
        <f t="shared" si="1155"/>
        <v/>
      </c>
      <c r="N4745" s="13"/>
    </row>
    <row r="4746" spans="1:14" hidden="1">
      <c r="A4746" s="10"/>
      <c r="B4746" s="299"/>
      <c r="C4746" s="293">
        <v>208</v>
      </c>
      <c r="D4746" s="300" t="s">
        <v>596</v>
      </c>
      <c r="E4746" s="295">
        <f>F4746+G4746+H4746</f>
        <v>0</v>
      </c>
      <c r="F4746" s="158"/>
      <c r="G4746" s="159"/>
      <c r="H4746" s="1420"/>
      <c r="I4746" s="158"/>
      <c r="J4746" s="159"/>
      <c r="K4746" s="1420"/>
      <c r="L4746" s="295">
        <f>I4746+J4746+K4746</f>
        <v>0</v>
      </c>
      <c r="M4746" s="12" t="str">
        <f t="shared" si="1155"/>
        <v/>
      </c>
      <c r="N4746" s="13"/>
    </row>
    <row r="4747" spans="1:14" hidden="1">
      <c r="A4747" s="10"/>
      <c r="B4747" s="291"/>
      <c r="C4747" s="285">
        <v>209</v>
      </c>
      <c r="D4747" s="301" t="s">
        <v>597</v>
      </c>
      <c r="E4747" s="287">
        <f>F4747+G4747+H4747</f>
        <v>0</v>
      </c>
      <c r="F4747" s="173"/>
      <c r="G4747" s="174"/>
      <c r="H4747" s="1421"/>
      <c r="I4747" s="173"/>
      <c r="J4747" s="174"/>
      <c r="K4747" s="1421"/>
      <c r="L4747" s="287">
        <f>I4747+J4747+K4747</f>
        <v>0</v>
      </c>
      <c r="M4747" s="12" t="str">
        <f t="shared" si="1155"/>
        <v/>
      </c>
      <c r="N4747" s="13"/>
    </row>
    <row r="4748" spans="1:14" hidden="1">
      <c r="A4748" s="10"/>
      <c r="B4748" s="272">
        <v>500</v>
      </c>
      <c r="C4748" s="1866" t="s">
        <v>193</v>
      </c>
      <c r="D4748" s="1867"/>
      <c r="E4748" s="273">
        <f t="shared" ref="E4748:L4748" si="1157">SUM(E4749:E4755)</f>
        <v>0</v>
      </c>
      <c r="F4748" s="274">
        <f t="shared" si="1157"/>
        <v>0</v>
      </c>
      <c r="G4748" s="275">
        <f t="shared" si="1157"/>
        <v>0</v>
      </c>
      <c r="H4748" s="276">
        <f>SUM(H4749:H4755)</f>
        <v>0</v>
      </c>
      <c r="I4748" s="274">
        <f t="shared" si="1157"/>
        <v>0</v>
      </c>
      <c r="J4748" s="275">
        <f t="shared" si="1157"/>
        <v>0</v>
      </c>
      <c r="K4748" s="276">
        <f t="shared" si="1157"/>
        <v>0</v>
      </c>
      <c r="L4748" s="273">
        <f t="shared" si="1157"/>
        <v>0</v>
      </c>
      <c r="M4748" s="12" t="str">
        <f t="shared" si="1155"/>
        <v/>
      </c>
      <c r="N4748" s="13"/>
    </row>
    <row r="4749" spans="1:14" ht="18" hidden="1" customHeight="1">
      <c r="A4749" s="10"/>
      <c r="B4749" s="291"/>
      <c r="C4749" s="302">
        <v>551</v>
      </c>
      <c r="D4749" s="303" t="s">
        <v>194</v>
      </c>
      <c r="E4749" s="281">
        <f t="shared" ref="E4749:E4756" si="1158">F4749+G4749+H4749</f>
        <v>0</v>
      </c>
      <c r="F4749" s="152"/>
      <c r="G4749" s="153"/>
      <c r="H4749" s="1418"/>
      <c r="I4749" s="152"/>
      <c r="J4749" s="153"/>
      <c r="K4749" s="1418"/>
      <c r="L4749" s="281">
        <f t="shared" ref="L4749:L4756" si="1159">I4749+J4749+K4749</f>
        <v>0</v>
      </c>
      <c r="M4749" s="12" t="str">
        <f t="shared" si="1155"/>
        <v/>
      </c>
      <c r="N4749" s="13"/>
    </row>
    <row r="4750" spans="1:14" hidden="1">
      <c r="A4750" s="10"/>
      <c r="B4750" s="291"/>
      <c r="C4750" s="304">
        <v>552</v>
      </c>
      <c r="D4750" s="305" t="s">
        <v>909</v>
      </c>
      <c r="E4750" s="295">
        <f t="shared" si="1158"/>
        <v>0</v>
      </c>
      <c r="F4750" s="158"/>
      <c r="G4750" s="159"/>
      <c r="H4750" s="1420"/>
      <c r="I4750" s="158"/>
      <c r="J4750" s="159"/>
      <c r="K4750" s="1420"/>
      <c r="L4750" s="295">
        <f t="shared" si="1159"/>
        <v>0</v>
      </c>
      <c r="M4750" s="12" t="str">
        <f t="shared" si="1155"/>
        <v/>
      </c>
      <c r="N4750" s="13"/>
    </row>
    <row r="4751" spans="1:14" hidden="1">
      <c r="A4751" s="10"/>
      <c r="B4751" s="306"/>
      <c r="C4751" s="304">
        <v>558</v>
      </c>
      <c r="D4751" s="307" t="s">
        <v>871</v>
      </c>
      <c r="E4751" s="295">
        <f>F4751+G4751+H4751</f>
        <v>0</v>
      </c>
      <c r="F4751" s="488">
        <v>0</v>
      </c>
      <c r="G4751" s="489">
        <v>0</v>
      </c>
      <c r="H4751" s="160">
        <v>0</v>
      </c>
      <c r="I4751" s="488">
        <v>0</v>
      </c>
      <c r="J4751" s="489">
        <v>0</v>
      </c>
      <c r="K4751" s="160">
        <v>0</v>
      </c>
      <c r="L4751" s="295">
        <f>I4751+J4751+K4751</f>
        <v>0</v>
      </c>
      <c r="M4751" s="12" t="str">
        <f t="shared" si="1155"/>
        <v/>
      </c>
      <c r="N4751" s="13"/>
    </row>
    <row r="4752" spans="1:14" hidden="1">
      <c r="A4752" s="10"/>
      <c r="B4752" s="306"/>
      <c r="C4752" s="304">
        <v>560</v>
      </c>
      <c r="D4752" s="307" t="s">
        <v>195</v>
      </c>
      <c r="E4752" s="295">
        <f t="shared" si="1158"/>
        <v>0</v>
      </c>
      <c r="F4752" s="158"/>
      <c r="G4752" s="159"/>
      <c r="H4752" s="1420"/>
      <c r="I4752" s="158"/>
      <c r="J4752" s="159"/>
      <c r="K4752" s="1420"/>
      <c r="L4752" s="295">
        <f t="shared" si="1159"/>
        <v>0</v>
      </c>
      <c r="M4752" s="12" t="str">
        <f t="shared" si="1155"/>
        <v/>
      </c>
      <c r="N4752" s="13"/>
    </row>
    <row r="4753" spans="1:14" hidden="1">
      <c r="A4753" s="10"/>
      <c r="B4753" s="306"/>
      <c r="C4753" s="304">
        <v>580</v>
      </c>
      <c r="D4753" s="305" t="s">
        <v>196</v>
      </c>
      <c r="E4753" s="295">
        <f t="shared" si="1158"/>
        <v>0</v>
      </c>
      <c r="F4753" s="158"/>
      <c r="G4753" s="159"/>
      <c r="H4753" s="1420"/>
      <c r="I4753" s="158"/>
      <c r="J4753" s="159"/>
      <c r="K4753" s="1420"/>
      <c r="L4753" s="295">
        <f t="shared" si="1159"/>
        <v>0</v>
      </c>
      <c r="M4753" s="12" t="str">
        <f t="shared" si="1155"/>
        <v/>
      </c>
      <c r="N4753" s="13"/>
    </row>
    <row r="4754" spans="1:14" hidden="1">
      <c r="A4754" s="10"/>
      <c r="B4754" s="291"/>
      <c r="C4754" s="304">
        <v>588</v>
      </c>
      <c r="D4754" s="305" t="s">
        <v>873</v>
      </c>
      <c r="E4754" s="295">
        <f>F4754+G4754+H4754</f>
        <v>0</v>
      </c>
      <c r="F4754" s="488">
        <v>0</v>
      </c>
      <c r="G4754" s="489">
        <v>0</v>
      </c>
      <c r="H4754" s="160">
        <v>0</v>
      </c>
      <c r="I4754" s="488">
        <v>0</v>
      </c>
      <c r="J4754" s="489">
        <v>0</v>
      </c>
      <c r="K4754" s="160">
        <v>0</v>
      </c>
      <c r="L4754" s="295">
        <f>I4754+J4754+K4754</f>
        <v>0</v>
      </c>
      <c r="M4754" s="12" t="str">
        <f t="shared" si="1155"/>
        <v/>
      </c>
      <c r="N4754" s="13"/>
    </row>
    <row r="4755" spans="1:14" ht="31.5" hidden="1">
      <c r="A4755" s="10"/>
      <c r="B4755" s="291"/>
      <c r="C4755" s="308">
        <v>590</v>
      </c>
      <c r="D4755" s="309" t="s">
        <v>197</v>
      </c>
      <c r="E4755" s="287">
        <f t="shared" si="1158"/>
        <v>0</v>
      </c>
      <c r="F4755" s="173"/>
      <c r="G4755" s="174"/>
      <c r="H4755" s="1421"/>
      <c r="I4755" s="173"/>
      <c r="J4755" s="174"/>
      <c r="K4755" s="1421"/>
      <c r="L4755" s="287">
        <f t="shared" si="1159"/>
        <v>0</v>
      </c>
      <c r="M4755" s="12" t="str">
        <f t="shared" si="1155"/>
        <v/>
      </c>
      <c r="N4755" s="13"/>
    </row>
    <row r="4756" spans="1:14" hidden="1">
      <c r="A4756" s="22">
        <v>5</v>
      </c>
      <c r="B4756" s="272">
        <v>800</v>
      </c>
      <c r="C4756" s="1868" t="s">
        <v>198</v>
      </c>
      <c r="D4756" s="1869"/>
      <c r="E4756" s="310">
        <f t="shared" si="1158"/>
        <v>0</v>
      </c>
      <c r="F4756" s="1422"/>
      <c r="G4756" s="1423"/>
      <c r="H4756" s="1424"/>
      <c r="I4756" s="1422"/>
      <c r="J4756" s="1423"/>
      <c r="K4756" s="1424"/>
      <c r="L4756" s="310">
        <f t="shared" si="1159"/>
        <v>0</v>
      </c>
      <c r="M4756" s="12" t="str">
        <f t="shared" si="1155"/>
        <v/>
      </c>
      <c r="N4756" s="13"/>
    </row>
    <row r="4757" spans="1:14" hidden="1">
      <c r="A4757" s="23">
        <v>10</v>
      </c>
      <c r="B4757" s="272">
        <v>1000</v>
      </c>
      <c r="C4757" s="1864" t="s">
        <v>199</v>
      </c>
      <c r="D4757" s="1865"/>
      <c r="E4757" s="310">
        <f t="shared" ref="E4757:L4757" si="1160">SUM(E4758:E4774)</f>
        <v>0</v>
      </c>
      <c r="F4757" s="274">
        <f t="shared" si="1160"/>
        <v>0</v>
      </c>
      <c r="G4757" s="275">
        <f t="shared" si="1160"/>
        <v>0</v>
      </c>
      <c r="H4757" s="276">
        <f>SUM(H4758:H4774)</f>
        <v>0</v>
      </c>
      <c r="I4757" s="274">
        <f t="shared" si="1160"/>
        <v>0</v>
      </c>
      <c r="J4757" s="275">
        <f t="shared" si="1160"/>
        <v>0</v>
      </c>
      <c r="K4757" s="276">
        <f t="shared" si="1160"/>
        <v>0</v>
      </c>
      <c r="L4757" s="310">
        <f t="shared" si="1160"/>
        <v>0</v>
      </c>
      <c r="M4757" s="12" t="str">
        <f t="shared" si="1155"/>
        <v/>
      </c>
      <c r="N4757" s="13"/>
    </row>
    <row r="4758" spans="1:14" hidden="1">
      <c r="A4758" s="23">
        <v>15</v>
      </c>
      <c r="B4758" s="292"/>
      <c r="C4758" s="279">
        <v>1011</v>
      </c>
      <c r="D4758" s="311" t="s">
        <v>200</v>
      </c>
      <c r="E4758" s="281">
        <f t="shared" ref="E4758:E4774" si="1161">F4758+G4758+H4758</f>
        <v>0</v>
      </c>
      <c r="F4758" s="152"/>
      <c r="G4758" s="153"/>
      <c r="H4758" s="1418"/>
      <c r="I4758" s="152"/>
      <c r="J4758" s="153"/>
      <c r="K4758" s="1418"/>
      <c r="L4758" s="281">
        <f t="shared" ref="L4758:L4774" si="1162">I4758+J4758+K4758</f>
        <v>0</v>
      </c>
      <c r="M4758" s="12" t="str">
        <f t="shared" si="1155"/>
        <v/>
      </c>
      <c r="N4758" s="13"/>
    </row>
    <row r="4759" spans="1:14" hidden="1">
      <c r="A4759" s="22">
        <v>35</v>
      </c>
      <c r="B4759" s="292"/>
      <c r="C4759" s="293">
        <v>1012</v>
      </c>
      <c r="D4759" s="294" t="s">
        <v>201</v>
      </c>
      <c r="E4759" s="295">
        <f t="shared" si="1161"/>
        <v>0</v>
      </c>
      <c r="F4759" s="158"/>
      <c r="G4759" s="159"/>
      <c r="H4759" s="1420"/>
      <c r="I4759" s="158"/>
      <c r="J4759" s="159"/>
      <c r="K4759" s="1420"/>
      <c r="L4759" s="295">
        <f t="shared" si="1162"/>
        <v>0</v>
      </c>
      <c r="M4759" s="12" t="str">
        <f t="shared" si="1155"/>
        <v/>
      </c>
      <c r="N4759" s="13"/>
    </row>
    <row r="4760" spans="1:14" hidden="1">
      <c r="A4760" s="23">
        <v>40</v>
      </c>
      <c r="B4760" s="292"/>
      <c r="C4760" s="293">
        <v>1013</v>
      </c>
      <c r="D4760" s="294" t="s">
        <v>202</v>
      </c>
      <c r="E4760" s="295">
        <f t="shared" si="1161"/>
        <v>0</v>
      </c>
      <c r="F4760" s="158"/>
      <c r="G4760" s="159"/>
      <c r="H4760" s="1420"/>
      <c r="I4760" s="158"/>
      <c r="J4760" s="159"/>
      <c r="K4760" s="1420"/>
      <c r="L4760" s="295">
        <f t="shared" si="1162"/>
        <v>0</v>
      </c>
      <c r="M4760" s="12" t="str">
        <f t="shared" si="1155"/>
        <v/>
      </c>
      <c r="N4760" s="13"/>
    </row>
    <row r="4761" spans="1:14" hidden="1">
      <c r="A4761" s="23">
        <v>45</v>
      </c>
      <c r="B4761" s="292"/>
      <c r="C4761" s="293">
        <v>1014</v>
      </c>
      <c r="D4761" s="294" t="s">
        <v>203</v>
      </c>
      <c r="E4761" s="295">
        <f t="shared" si="1161"/>
        <v>0</v>
      </c>
      <c r="F4761" s="158"/>
      <c r="G4761" s="159"/>
      <c r="H4761" s="1420"/>
      <c r="I4761" s="158"/>
      <c r="J4761" s="159"/>
      <c r="K4761" s="1420"/>
      <c r="L4761" s="295">
        <f t="shared" si="1162"/>
        <v>0</v>
      </c>
      <c r="M4761" s="12" t="str">
        <f t="shared" si="1155"/>
        <v/>
      </c>
      <c r="N4761" s="13"/>
    </row>
    <row r="4762" spans="1:14" hidden="1">
      <c r="A4762" s="23">
        <v>50</v>
      </c>
      <c r="B4762" s="292"/>
      <c r="C4762" s="293">
        <v>1015</v>
      </c>
      <c r="D4762" s="294" t="s">
        <v>204</v>
      </c>
      <c r="E4762" s="295">
        <f t="shared" si="1161"/>
        <v>0</v>
      </c>
      <c r="F4762" s="158"/>
      <c r="G4762" s="159"/>
      <c r="H4762" s="1420"/>
      <c r="I4762" s="158"/>
      <c r="J4762" s="159"/>
      <c r="K4762" s="1420"/>
      <c r="L4762" s="295">
        <f t="shared" si="1162"/>
        <v>0</v>
      </c>
      <c r="M4762" s="12" t="str">
        <f t="shared" si="1155"/>
        <v/>
      </c>
      <c r="N4762" s="13"/>
    </row>
    <row r="4763" spans="1:14" hidden="1">
      <c r="A4763" s="23">
        <v>55</v>
      </c>
      <c r="B4763" s="292"/>
      <c r="C4763" s="312">
        <v>1016</v>
      </c>
      <c r="D4763" s="313" t="s">
        <v>205</v>
      </c>
      <c r="E4763" s="314">
        <f t="shared" si="1161"/>
        <v>0</v>
      </c>
      <c r="F4763" s="164"/>
      <c r="G4763" s="165"/>
      <c r="H4763" s="1419"/>
      <c r="I4763" s="164"/>
      <c r="J4763" s="165"/>
      <c r="K4763" s="1419"/>
      <c r="L4763" s="314">
        <f t="shared" si="1162"/>
        <v>0</v>
      </c>
      <c r="M4763" s="12" t="str">
        <f t="shared" si="1155"/>
        <v/>
      </c>
      <c r="N4763" s="13"/>
    </row>
    <row r="4764" spans="1:14" hidden="1">
      <c r="A4764" s="23">
        <v>60</v>
      </c>
      <c r="B4764" s="278"/>
      <c r="C4764" s="318">
        <v>1020</v>
      </c>
      <c r="D4764" s="319" t="s">
        <v>206</v>
      </c>
      <c r="E4764" s="320">
        <f t="shared" si="1161"/>
        <v>0</v>
      </c>
      <c r="F4764" s="454"/>
      <c r="G4764" s="455"/>
      <c r="H4764" s="1428"/>
      <c r="I4764" s="454"/>
      <c r="J4764" s="455"/>
      <c r="K4764" s="1428"/>
      <c r="L4764" s="320">
        <f t="shared" si="1162"/>
        <v>0</v>
      </c>
      <c r="M4764" s="12" t="str">
        <f t="shared" si="1155"/>
        <v/>
      </c>
      <c r="N4764" s="13"/>
    </row>
    <row r="4765" spans="1:14" hidden="1">
      <c r="A4765" s="22">
        <v>65</v>
      </c>
      <c r="B4765" s="292"/>
      <c r="C4765" s="324">
        <v>1030</v>
      </c>
      <c r="D4765" s="325" t="s">
        <v>207</v>
      </c>
      <c r="E4765" s="326">
        <f t="shared" si="1161"/>
        <v>0</v>
      </c>
      <c r="F4765" s="449"/>
      <c r="G4765" s="450"/>
      <c r="H4765" s="1425"/>
      <c r="I4765" s="449"/>
      <c r="J4765" s="450"/>
      <c r="K4765" s="1425"/>
      <c r="L4765" s="326">
        <f t="shared" si="1162"/>
        <v>0</v>
      </c>
      <c r="M4765" s="12" t="str">
        <f t="shared" si="1155"/>
        <v/>
      </c>
      <c r="N4765" s="13"/>
    </row>
    <row r="4766" spans="1:14" hidden="1">
      <c r="A4766" s="23">
        <v>70</v>
      </c>
      <c r="B4766" s="292"/>
      <c r="C4766" s="318">
        <v>1051</v>
      </c>
      <c r="D4766" s="331" t="s">
        <v>208</v>
      </c>
      <c r="E4766" s="320">
        <f t="shared" si="1161"/>
        <v>0</v>
      </c>
      <c r="F4766" s="454"/>
      <c r="G4766" s="455"/>
      <c r="H4766" s="1428"/>
      <c r="I4766" s="454"/>
      <c r="J4766" s="455"/>
      <c r="K4766" s="1428"/>
      <c r="L4766" s="320">
        <f t="shared" si="1162"/>
        <v>0</v>
      </c>
      <c r="M4766" s="12" t="str">
        <f t="shared" si="1155"/>
        <v/>
      </c>
      <c r="N4766" s="13"/>
    </row>
    <row r="4767" spans="1:14" hidden="1">
      <c r="A4767" s="23">
        <v>75</v>
      </c>
      <c r="B4767" s="292"/>
      <c r="C4767" s="293">
        <v>1052</v>
      </c>
      <c r="D4767" s="294" t="s">
        <v>209</v>
      </c>
      <c r="E4767" s="295">
        <f t="shared" si="1161"/>
        <v>0</v>
      </c>
      <c r="F4767" s="158"/>
      <c r="G4767" s="159"/>
      <c r="H4767" s="1420"/>
      <c r="I4767" s="158"/>
      <c r="J4767" s="159"/>
      <c r="K4767" s="1420"/>
      <c r="L4767" s="295">
        <f t="shared" si="1162"/>
        <v>0</v>
      </c>
      <c r="M4767" s="12" t="str">
        <f t="shared" si="1155"/>
        <v/>
      </c>
      <c r="N4767" s="13"/>
    </row>
    <row r="4768" spans="1:14" hidden="1">
      <c r="A4768" s="23">
        <v>80</v>
      </c>
      <c r="B4768" s="292"/>
      <c r="C4768" s="324">
        <v>1053</v>
      </c>
      <c r="D4768" s="325" t="s">
        <v>874</v>
      </c>
      <c r="E4768" s="326">
        <f t="shared" si="1161"/>
        <v>0</v>
      </c>
      <c r="F4768" s="449"/>
      <c r="G4768" s="450"/>
      <c r="H4768" s="1425"/>
      <c r="I4768" s="449"/>
      <c r="J4768" s="450"/>
      <c r="K4768" s="1425"/>
      <c r="L4768" s="326">
        <f t="shared" si="1162"/>
        <v>0</v>
      </c>
      <c r="M4768" s="12" t="str">
        <f t="shared" si="1155"/>
        <v/>
      </c>
      <c r="N4768" s="13"/>
    </row>
    <row r="4769" spans="1:14" hidden="1">
      <c r="A4769" s="23">
        <v>80</v>
      </c>
      <c r="B4769" s="292"/>
      <c r="C4769" s="318">
        <v>1062</v>
      </c>
      <c r="D4769" s="319" t="s">
        <v>210</v>
      </c>
      <c r="E4769" s="320">
        <f t="shared" si="1161"/>
        <v>0</v>
      </c>
      <c r="F4769" s="454"/>
      <c r="G4769" s="455"/>
      <c r="H4769" s="1428"/>
      <c r="I4769" s="454"/>
      <c r="J4769" s="455"/>
      <c r="K4769" s="1428"/>
      <c r="L4769" s="320">
        <f t="shared" si="1162"/>
        <v>0</v>
      </c>
      <c r="M4769" s="12" t="str">
        <f t="shared" si="1155"/>
        <v/>
      </c>
      <c r="N4769" s="13"/>
    </row>
    <row r="4770" spans="1:14" hidden="1">
      <c r="A4770" s="23">
        <v>85</v>
      </c>
      <c r="B4770" s="292"/>
      <c r="C4770" s="324">
        <v>1063</v>
      </c>
      <c r="D4770" s="332" t="s">
        <v>801</v>
      </c>
      <c r="E4770" s="326">
        <f t="shared" si="1161"/>
        <v>0</v>
      </c>
      <c r="F4770" s="449"/>
      <c r="G4770" s="450"/>
      <c r="H4770" s="1425"/>
      <c r="I4770" s="449"/>
      <c r="J4770" s="450"/>
      <c r="K4770" s="1425"/>
      <c r="L4770" s="326">
        <f t="shared" si="1162"/>
        <v>0</v>
      </c>
      <c r="M4770" s="12" t="str">
        <f t="shared" si="1155"/>
        <v/>
      </c>
      <c r="N4770" s="13"/>
    </row>
    <row r="4771" spans="1:14" hidden="1">
      <c r="A4771" s="23">
        <v>90</v>
      </c>
      <c r="B4771" s="292"/>
      <c r="C4771" s="333">
        <v>1069</v>
      </c>
      <c r="D4771" s="334" t="s">
        <v>211</v>
      </c>
      <c r="E4771" s="335">
        <f t="shared" si="1161"/>
        <v>0</v>
      </c>
      <c r="F4771" s="600"/>
      <c r="G4771" s="601"/>
      <c r="H4771" s="1427"/>
      <c r="I4771" s="600"/>
      <c r="J4771" s="601"/>
      <c r="K4771" s="1427"/>
      <c r="L4771" s="335">
        <f t="shared" si="1162"/>
        <v>0</v>
      </c>
      <c r="M4771" s="12" t="str">
        <f t="shared" si="1155"/>
        <v/>
      </c>
      <c r="N4771" s="13"/>
    </row>
    <row r="4772" spans="1:14" hidden="1">
      <c r="A4772" s="23">
        <v>90</v>
      </c>
      <c r="B4772" s="278"/>
      <c r="C4772" s="318">
        <v>1091</v>
      </c>
      <c r="D4772" s="331" t="s">
        <v>910</v>
      </c>
      <c r="E4772" s="320">
        <f t="shared" si="1161"/>
        <v>0</v>
      </c>
      <c r="F4772" s="454"/>
      <c r="G4772" s="455"/>
      <c r="H4772" s="1428"/>
      <c r="I4772" s="454"/>
      <c r="J4772" s="455"/>
      <c r="K4772" s="1428"/>
      <c r="L4772" s="320">
        <f t="shared" si="1162"/>
        <v>0</v>
      </c>
      <c r="M4772" s="12" t="str">
        <f t="shared" si="1155"/>
        <v/>
      </c>
      <c r="N4772" s="13"/>
    </row>
    <row r="4773" spans="1:14" hidden="1">
      <c r="A4773" s="22">
        <v>115</v>
      </c>
      <c r="B4773" s="292"/>
      <c r="C4773" s="293">
        <v>1092</v>
      </c>
      <c r="D4773" s="294" t="s">
        <v>305</v>
      </c>
      <c r="E4773" s="295">
        <f t="shared" si="1161"/>
        <v>0</v>
      </c>
      <c r="F4773" s="158"/>
      <c r="G4773" s="159"/>
      <c r="H4773" s="1420"/>
      <c r="I4773" s="158"/>
      <c r="J4773" s="159"/>
      <c r="K4773" s="1420"/>
      <c r="L4773" s="295">
        <f t="shared" si="1162"/>
        <v>0</v>
      </c>
      <c r="M4773" s="12" t="str">
        <f t="shared" si="1155"/>
        <v/>
      </c>
      <c r="N4773" s="13"/>
    </row>
    <row r="4774" spans="1:14" hidden="1">
      <c r="A4774" s="22">
        <v>125</v>
      </c>
      <c r="B4774" s="292"/>
      <c r="C4774" s="285">
        <v>1098</v>
      </c>
      <c r="D4774" s="339" t="s">
        <v>212</v>
      </c>
      <c r="E4774" s="287">
        <f t="shared" si="1161"/>
        <v>0</v>
      </c>
      <c r="F4774" s="173"/>
      <c r="G4774" s="174"/>
      <c r="H4774" s="1421"/>
      <c r="I4774" s="173"/>
      <c r="J4774" s="174"/>
      <c r="K4774" s="1421"/>
      <c r="L4774" s="287">
        <f t="shared" si="1162"/>
        <v>0</v>
      </c>
      <c r="M4774" s="12" t="str">
        <f t="shared" si="1155"/>
        <v/>
      </c>
      <c r="N4774" s="13"/>
    </row>
    <row r="4775" spans="1:14" hidden="1">
      <c r="A4775" s="23">
        <v>130</v>
      </c>
      <c r="B4775" s="272">
        <v>1900</v>
      </c>
      <c r="C4775" s="1856" t="s">
        <v>272</v>
      </c>
      <c r="D4775" s="1857"/>
      <c r="E4775" s="310">
        <f t="shared" ref="E4775:L4775" si="1163">SUM(E4776:E4778)</f>
        <v>0</v>
      </c>
      <c r="F4775" s="274">
        <f t="shared" si="1163"/>
        <v>0</v>
      </c>
      <c r="G4775" s="275">
        <f t="shared" si="1163"/>
        <v>0</v>
      </c>
      <c r="H4775" s="276">
        <f>SUM(H4776:H4778)</f>
        <v>0</v>
      </c>
      <c r="I4775" s="274">
        <f t="shared" si="1163"/>
        <v>0</v>
      </c>
      <c r="J4775" s="275">
        <f t="shared" si="1163"/>
        <v>0</v>
      </c>
      <c r="K4775" s="276">
        <f t="shared" si="1163"/>
        <v>0</v>
      </c>
      <c r="L4775" s="310">
        <f t="shared" si="1163"/>
        <v>0</v>
      </c>
      <c r="M4775" s="12" t="str">
        <f t="shared" si="1155"/>
        <v/>
      </c>
      <c r="N4775" s="13"/>
    </row>
    <row r="4776" spans="1:14" hidden="1">
      <c r="A4776" s="23">
        <v>135</v>
      </c>
      <c r="B4776" s="292"/>
      <c r="C4776" s="279">
        <v>1901</v>
      </c>
      <c r="D4776" s="340" t="s">
        <v>911</v>
      </c>
      <c r="E4776" s="281">
        <f>F4776+G4776+H4776</f>
        <v>0</v>
      </c>
      <c r="F4776" s="152"/>
      <c r="G4776" s="153"/>
      <c r="H4776" s="1418"/>
      <c r="I4776" s="152"/>
      <c r="J4776" s="153"/>
      <c r="K4776" s="1418"/>
      <c r="L4776" s="281">
        <f>I4776+J4776+K4776</f>
        <v>0</v>
      </c>
      <c r="M4776" s="12" t="str">
        <f t="shared" si="1155"/>
        <v/>
      </c>
      <c r="N4776" s="13"/>
    </row>
    <row r="4777" spans="1:14" hidden="1">
      <c r="A4777" s="23">
        <v>140</v>
      </c>
      <c r="B4777" s="341"/>
      <c r="C4777" s="293">
        <v>1981</v>
      </c>
      <c r="D4777" s="342" t="s">
        <v>912</v>
      </c>
      <c r="E4777" s="295">
        <f>F4777+G4777+H4777</f>
        <v>0</v>
      </c>
      <c r="F4777" s="158"/>
      <c r="G4777" s="159"/>
      <c r="H4777" s="1420"/>
      <c r="I4777" s="158"/>
      <c r="J4777" s="159"/>
      <c r="K4777" s="1420"/>
      <c r="L4777" s="295">
        <f>I4777+J4777+K4777</f>
        <v>0</v>
      </c>
      <c r="M4777" s="12" t="str">
        <f t="shared" si="1155"/>
        <v/>
      </c>
      <c r="N4777" s="13"/>
    </row>
    <row r="4778" spans="1:14" hidden="1">
      <c r="A4778" s="23">
        <v>145</v>
      </c>
      <c r="B4778" s="292"/>
      <c r="C4778" s="285">
        <v>1991</v>
      </c>
      <c r="D4778" s="343" t="s">
        <v>913</v>
      </c>
      <c r="E4778" s="287">
        <f>F4778+G4778+H4778</f>
        <v>0</v>
      </c>
      <c r="F4778" s="173"/>
      <c r="G4778" s="174"/>
      <c r="H4778" s="1421"/>
      <c r="I4778" s="173"/>
      <c r="J4778" s="174"/>
      <c r="K4778" s="1421"/>
      <c r="L4778" s="287">
        <f>I4778+J4778+K4778</f>
        <v>0</v>
      </c>
      <c r="M4778" s="12" t="str">
        <f t="shared" si="1155"/>
        <v/>
      </c>
      <c r="N4778" s="13"/>
    </row>
    <row r="4779" spans="1:14" hidden="1">
      <c r="A4779" s="23">
        <v>150</v>
      </c>
      <c r="B4779" s="272">
        <v>2100</v>
      </c>
      <c r="C4779" s="1856" t="s">
        <v>722</v>
      </c>
      <c r="D4779" s="1857"/>
      <c r="E4779" s="310">
        <f t="shared" ref="E4779:L4779" si="1164">SUM(E4780:E4784)</f>
        <v>0</v>
      </c>
      <c r="F4779" s="274">
        <f t="shared" si="1164"/>
        <v>0</v>
      </c>
      <c r="G4779" s="275">
        <f t="shared" si="1164"/>
        <v>0</v>
      </c>
      <c r="H4779" s="276">
        <f>SUM(H4780:H4784)</f>
        <v>0</v>
      </c>
      <c r="I4779" s="274">
        <f t="shared" si="1164"/>
        <v>0</v>
      </c>
      <c r="J4779" s="275">
        <f t="shared" si="1164"/>
        <v>0</v>
      </c>
      <c r="K4779" s="276">
        <f t="shared" si="1164"/>
        <v>0</v>
      </c>
      <c r="L4779" s="310">
        <f t="shared" si="1164"/>
        <v>0</v>
      </c>
      <c r="M4779" s="12" t="str">
        <f t="shared" si="1155"/>
        <v/>
      </c>
      <c r="N4779" s="13"/>
    </row>
    <row r="4780" spans="1:14" hidden="1">
      <c r="A4780" s="23">
        <v>155</v>
      </c>
      <c r="B4780" s="292"/>
      <c r="C4780" s="279">
        <v>2110</v>
      </c>
      <c r="D4780" s="344" t="s">
        <v>213</v>
      </c>
      <c r="E4780" s="281">
        <f>F4780+G4780+H4780</f>
        <v>0</v>
      </c>
      <c r="F4780" s="152"/>
      <c r="G4780" s="153"/>
      <c r="H4780" s="1418"/>
      <c r="I4780" s="152"/>
      <c r="J4780" s="153"/>
      <c r="K4780" s="1418"/>
      <c r="L4780" s="281">
        <f>I4780+J4780+K4780</f>
        <v>0</v>
      </c>
      <c r="M4780" s="12" t="str">
        <f t="shared" si="1155"/>
        <v/>
      </c>
      <c r="N4780" s="13"/>
    </row>
    <row r="4781" spans="1:14" hidden="1">
      <c r="A4781" s="23">
        <v>160</v>
      </c>
      <c r="B4781" s="341"/>
      <c r="C4781" s="293">
        <v>2120</v>
      </c>
      <c r="D4781" s="300" t="s">
        <v>214</v>
      </c>
      <c r="E4781" s="295">
        <f>F4781+G4781+H4781</f>
        <v>0</v>
      </c>
      <c r="F4781" s="158"/>
      <c r="G4781" s="159"/>
      <c r="H4781" s="1420"/>
      <c r="I4781" s="158"/>
      <c r="J4781" s="159"/>
      <c r="K4781" s="1420"/>
      <c r="L4781" s="295">
        <f>I4781+J4781+K4781</f>
        <v>0</v>
      </c>
      <c r="M4781" s="12" t="str">
        <f t="shared" si="1155"/>
        <v/>
      </c>
      <c r="N4781" s="13"/>
    </row>
    <row r="4782" spans="1:14" hidden="1">
      <c r="A4782" s="23">
        <v>165</v>
      </c>
      <c r="B4782" s="341"/>
      <c r="C4782" s="293">
        <v>2125</v>
      </c>
      <c r="D4782" s="300" t="s">
        <v>215</v>
      </c>
      <c r="E4782" s="295">
        <f>F4782+G4782+H4782</f>
        <v>0</v>
      </c>
      <c r="F4782" s="488">
        <v>0</v>
      </c>
      <c r="G4782" s="489">
        <v>0</v>
      </c>
      <c r="H4782" s="160">
        <v>0</v>
      </c>
      <c r="I4782" s="488">
        <v>0</v>
      </c>
      <c r="J4782" s="489">
        <v>0</v>
      </c>
      <c r="K4782" s="160">
        <v>0</v>
      </c>
      <c r="L4782" s="295">
        <f>I4782+J4782+K4782</f>
        <v>0</v>
      </c>
      <c r="M4782" s="12" t="str">
        <f t="shared" si="1155"/>
        <v/>
      </c>
      <c r="N4782" s="13"/>
    </row>
    <row r="4783" spans="1:14" hidden="1">
      <c r="A4783" s="23">
        <v>175</v>
      </c>
      <c r="B4783" s="291"/>
      <c r="C4783" s="293">
        <v>2140</v>
      </c>
      <c r="D4783" s="300" t="s">
        <v>216</v>
      </c>
      <c r="E4783" s="295">
        <f>F4783+G4783+H4783</f>
        <v>0</v>
      </c>
      <c r="F4783" s="488">
        <v>0</v>
      </c>
      <c r="G4783" s="489">
        <v>0</v>
      </c>
      <c r="H4783" s="160">
        <v>0</v>
      </c>
      <c r="I4783" s="488">
        <v>0</v>
      </c>
      <c r="J4783" s="489">
        <v>0</v>
      </c>
      <c r="K4783" s="160">
        <v>0</v>
      </c>
      <c r="L4783" s="295">
        <f>I4783+J4783+K4783</f>
        <v>0</v>
      </c>
      <c r="M4783" s="12" t="str">
        <f t="shared" si="1155"/>
        <v/>
      </c>
      <c r="N4783" s="13"/>
    </row>
    <row r="4784" spans="1:14" hidden="1">
      <c r="A4784" s="23">
        <v>180</v>
      </c>
      <c r="B4784" s="292"/>
      <c r="C4784" s="285">
        <v>2190</v>
      </c>
      <c r="D4784" s="345" t="s">
        <v>217</v>
      </c>
      <c r="E4784" s="287">
        <f>F4784+G4784+H4784</f>
        <v>0</v>
      </c>
      <c r="F4784" s="173"/>
      <c r="G4784" s="174"/>
      <c r="H4784" s="1421"/>
      <c r="I4784" s="173"/>
      <c r="J4784" s="174"/>
      <c r="K4784" s="1421"/>
      <c r="L4784" s="287">
        <f>I4784+J4784+K4784</f>
        <v>0</v>
      </c>
      <c r="M4784" s="12" t="str">
        <f t="shared" si="1155"/>
        <v/>
      </c>
      <c r="N4784" s="13"/>
    </row>
    <row r="4785" spans="1:14" hidden="1">
      <c r="A4785" s="23">
        <v>185</v>
      </c>
      <c r="B4785" s="272">
        <v>2200</v>
      </c>
      <c r="C4785" s="1856" t="s">
        <v>218</v>
      </c>
      <c r="D4785" s="1857"/>
      <c r="E4785" s="310">
        <f t="shared" ref="E4785:L4785" si="1165">SUM(E4786:E4787)</f>
        <v>0</v>
      </c>
      <c r="F4785" s="274">
        <f t="shared" si="1165"/>
        <v>0</v>
      </c>
      <c r="G4785" s="275">
        <f t="shared" si="1165"/>
        <v>0</v>
      </c>
      <c r="H4785" s="276">
        <f>SUM(H4786:H4787)</f>
        <v>0</v>
      </c>
      <c r="I4785" s="274">
        <f t="shared" si="1165"/>
        <v>0</v>
      </c>
      <c r="J4785" s="275">
        <f t="shared" si="1165"/>
        <v>0</v>
      </c>
      <c r="K4785" s="276">
        <f t="shared" si="1165"/>
        <v>0</v>
      </c>
      <c r="L4785" s="310">
        <f t="shared" si="1165"/>
        <v>0</v>
      </c>
      <c r="M4785" s="12" t="str">
        <f t="shared" si="1155"/>
        <v/>
      </c>
      <c r="N4785" s="13"/>
    </row>
    <row r="4786" spans="1:14" hidden="1">
      <c r="A4786" s="23">
        <v>190</v>
      </c>
      <c r="B4786" s="292"/>
      <c r="C4786" s="279">
        <v>2221</v>
      </c>
      <c r="D4786" s="280" t="s">
        <v>306</v>
      </c>
      <c r="E4786" s="281">
        <f t="shared" ref="E4786:E4791" si="1166">F4786+G4786+H4786</f>
        <v>0</v>
      </c>
      <c r="F4786" s="152"/>
      <c r="G4786" s="153"/>
      <c r="H4786" s="1418"/>
      <c r="I4786" s="152"/>
      <c r="J4786" s="153"/>
      <c r="K4786" s="1418"/>
      <c r="L4786" s="281">
        <f t="shared" ref="L4786:L4791" si="1167">I4786+J4786+K4786</f>
        <v>0</v>
      </c>
      <c r="M4786" s="12" t="str">
        <f t="shared" si="1155"/>
        <v/>
      </c>
      <c r="N4786" s="13"/>
    </row>
    <row r="4787" spans="1:14" hidden="1">
      <c r="A4787" s="23">
        <v>200</v>
      </c>
      <c r="B4787" s="292"/>
      <c r="C4787" s="285">
        <v>2224</v>
      </c>
      <c r="D4787" s="286" t="s">
        <v>219</v>
      </c>
      <c r="E4787" s="287">
        <f t="shared" si="1166"/>
        <v>0</v>
      </c>
      <c r="F4787" s="173"/>
      <c r="G4787" s="174"/>
      <c r="H4787" s="1421"/>
      <c r="I4787" s="173"/>
      <c r="J4787" s="174"/>
      <c r="K4787" s="1421"/>
      <c r="L4787" s="287">
        <f t="shared" si="1167"/>
        <v>0</v>
      </c>
      <c r="M4787" s="12" t="str">
        <f t="shared" si="1155"/>
        <v/>
      </c>
      <c r="N4787" s="13"/>
    </row>
    <row r="4788" spans="1:14" hidden="1">
      <c r="A4788" s="23">
        <v>200</v>
      </c>
      <c r="B4788" s="272">
        <v>2500</v>
      </c>
      <c r="C4788" s="1856" t="s">
        <v>220</v>
      </c>
      <c r="D4788" s="1857"/>
      <c r="E4788" s="310">
        <f t="shared" si="1166"/>
        <v>0</v>
      </c>
      <c r="F4788" s="1422"/>
      <c r="G4788" s="1423"/>
      <c r="H4788" s="1424"/>
      <c r="I4788" s="1422"/>
      <c r="J4788" s="1423"/>
      <c r="K4788" s="1424"/>
      <c r="L4788" s="310">
        <f t="shared" si="1167"/>
        <v>0</v>
      </c>
      <c r="M4788" s="12" t="str">
        <f t="shared" si="1155"/>
        <v/>
      </c>
      <c r="N4788" s="13"/>
    </row>
    <row r="4789" spans="1:14" hidden="1">
      <c r="A4789" s="23">
        <v>205</v>
      </c>
      <c r="B4789" s="272">
        <v>2600</v>
      </c>
      <c r="C4789" s="1862" t="s">
        <v>221</v>
      </c>
      <c r="D4789" s="1863"/>
      <c r="E4789" s="310">
        <f t="shared" si="1166"/>
        <v>0</v>
      </c>
      <c r="F4789" s="1422"/>
      <c r="G4789" s="1423"/>
      <c r="H4789" s="1424"/>
      <c r="I4789" s="1422"/>
      <c r="J4789" s="1423"/>
      <c r="K4789" s="1424"/>
      <c r="L4789" s="310">
        <f t="shared" si="1167"/>
        <v>0</v>
      </c>
      <c r="M4789" s="12" t="str">
        <f t="shared" si="1155"/>
        <v/>
      </c>
      <c r="N4789" s="13"/>
    </row>
    <row r="4790" spans="1:14" hidden="1">
      <c r="A4790" s="23">
        <v>210</v>
      </c>
      <c r="B4790" s="272">
        <v>2700</v>
      </c>
      <c r="C4790" s="1862" t="s">
        <v>222</v>
      </c>
      <c r="D4790" s="1863"/>
      <c r="E4790" s="310">
        <f t="shared" si="1166"/>
        <v>0</v>
      </c>
      <c r="F4790" s="1422"/>
      <c r="G4790" s="1423"/>
      <c r="H4790" s="1424"/>
      <c r="I4790" s="1422"/>
      <c r="J4790" s="1423"/>
      <c r="K4790" s="1424"/>
      <c r="L4790" s="310">
        <f t="shared" si="1167"/>
        <v>0</v>
      </c>
      <c r="M4790" s="12" t="str">
        <f t="shared" si="1155"/>
        <v/>
      </c>
      <c r="N4790" s="13"/>
    </row>
    <row r="4791" spans="1:14" ht="36" hidden="1" customHeight="1">
      <c r="A4791" s="23">
        <v>215</v>
      </c>
      <c r="B4791" s="272">
        <v>2800</v>
      </c>
      <c r="C4791" s="1862" t="s">
        <v>1660</v>
      </c>
      <c r="D4791" s="1863"/>
      <c r="E4791" s="310">
        <f t="shared" si="1166"/>
        <v>0</v>
      </c>
      <c r="F4791" s="1422"/>
      <c r="G4791" s="1423"/>
      <c r="H4791" s="1424"/>
      <c r="I4791" s="1422"/>
      <c r="J4791" s="1423"/>
      <c r="K4791" s="1424"/>
      <c r="L4791" s="310">
        <f t="shared" si="1167"/>
        <v>0</v>
      </c>
      <c r="M4791" s="12" t="str">
        <f t="shared" si="1155"/>
        <v/>
      </c>
      <c r="N4791" s="13"/>
    </row>
    <row r="4792" spans="1:14" hidden="1">
      <c r="A4792" s="22">
        <v>220</v>
      </c>
      <c r="B4792" s="272">
        <v>2900</v>
      </c>
      <c r="C4792" s="1856" t="s">
        <v>223</v>
      </c>
      <c r="D4792" s="1857"/>
      <c r="E4792" s="310">
        <f>SUM(E4793:E4800)</f>
        <v>0</v>
      </c>
      <c r="F4792" s="274">
        <f>SUM(F4793:F4800)</f>
        <v>0</v>
      </c>
      <c r="G4792" s="274">
        <f t="shared" ref="G4792:L4792" si="1168">SUM(G4793:G4800)</f>
        <v>0</v>
      </c>
      <c r="H4792" s="274">
        <f t="shared" si="1168"/>
        <v>0</v>
      </c>
      <c r="I4792" s="274">
        <f t="shared" si="1168"/>
        <v>0</v>
      </c>
      <c r="J4792" s="274">
        <f t="shared" si="1168"/>
        <v>0</v>
      </c>
      <c r="K4792" s="274">
        <f t="shared" si="1168"/>
        <v>0</v>
      </c>
      <c r="L4792" s="274">
        <f t="shared" si="1168"/>
        <v>0</v>
      </c>
      <c r="M4792" s="12" t="str">
        <f t="shared" si="1155"/>
        <v/>
      </c>
      <c r="N4792" s="13"/>
    </row>
    <row r="4793" spans="1:14" hidden="1">
      <c r="A4793" s="23">
        <v>225</v>
      </c>
      <c r="B4793" s="346"/>
      <c r="C4793" s="279">
        <v>2910</v>
      </c>
      <c r="D4793" s="347" t="s">
        <v>2048</v>
      </c>
      <c r="E4793" s="281">
        <f>F4793+G4793+H4793</f>
        <v>0</v>
      </c>
      <c r="F4793" s="152"/>
      <c r="G4793" s="153"/>
      <c r="H4793" s="1418"/>
      <c r="I4793" s="152"/>
      <c r="J4793" s="153"/>
      <c r="K4793" s="1418"/>
      <c r="L4793" s="281">
        <f>I4793+J4793+K4793</f>
        <v>0</v>
      </c>
      <c r="M4793" s="12" t="str">
        <f t="shared" si="1155"/>
        <v/>
      </c>
      <c r="N4793" s="13"/>
    </row>
    <row r="4794" spans="1:14" hidden="1">
      <c r="A4794" s="23">
        <v>230</v>
      </c>
      <c r="B4794" s="346"/>
      <c r="C4794" s="279">
        <v>2920</v>
      </c>
      <c r="D4794" s="347" t="s">
        <v>224</v>
      </c>
      <c r="E4794" s="281">
        <f t="shared" ref="E4794:E4800" si="1169">F4794+G4794+H4794</f>
        <v>0</v>
      </c>
      <c r="F4794" s="152"/>
      <c r="G4794" s="153"/>
      <c r="H4794" s="1418"/>
      <c r="I4794" s="152"/>
      <c r="J4794" s="153"/>
      <c r="K4794" s="1418"/>
      <c r="L4794" s="281">
        <f t="shared" ref="L4794:L4800" si="1170">I4794+J4794+K4794</f>
        <v>0</v>
      </c>
      <c r="M4794" s="12" t="str">
        <f t="shared" si="1155"/>
        <v/>
      </c>
      <c r="N4794" s="13"/>
    </row>
    <row r="4795" spans="1:14" ht="31.5" hidden="1">
      <c r="A4795" s="23">
        <v>245</v>
      </c>
      <c r="B4795" s="346"/>
      <c r="C4795" s="324">
        <v>2969</v>
      </c>
      <c r="D4795" s="348" t="s">
        <v>225</v>
      </c>
      <c r="E4795" s="326">
        <f t="shared" si="1169"/>
        <v>0</v>
      </c>
      <c r="F4795" s="449"/>
      <c r="G4795" s="450"/>
      <c r="H4795" s="1425"/>
      <c r="I4795" s="449"/>
      <c r="J4795" s="450"/>
      <c r="K4795" s="1425"/>
      <c r="L4795" s="326">
        <f t="shared" si="1170"/>
        <v>0</v>
      </c>
      <c r="M4795" s="12" t="str">
        <f t="shared" si="1155"/>
        <v/>
      </c>
      <c r="N4795" s="13"/>
    </row>
    <row r="4796" spans="1:14" ht="31.5" hidden="1">
      <c r="A4796" s="22">
        <v>220</v>
      </c>
      <c r="B4796" s="346"/>
      <c r="C4796" s="349">
        <v>2970</v>
      </c>
      <c r="D4796" s="350" t="s">
        <v>226</v>
      </c>
      <c r="E4796" s="351">
        <f t="shared" si="1169"/>
        <v>0</v>
      </c>
      <c r="F4796" s="636"/>
      <c r="G4796" s="637"/>
      <c r="H4796" s="1426"/>
      <c r="I4796" s="636"/>
      <c r="J4796" s="637"/>
      <c r="K4796" s="1426"/>
      <c r="L4796" s="351">
        <f t="shared" si="1170"/>
        <v>0</v>
      </c>
      <c r="M4796" s="12" t="str">
        <f t="shared" si="1155"/>
        <v/>
      </c>
      <c r="N4796" s="13"/>
    </row>
    <row r="4797" spans="1:14" hidden="1">
      <c r="A4797" s="23">
        <v>225</v>
      </c>
      <c r="B4797" s="346"/>
      <c r="C4797" s="333">
        <v>2989</v>
      </c>
      <c r="D4797" s="355" t="s">
        <v>227</v>
      </c>
      <c r="E4797" s="335">
        <f t="shared" si="1169"/>
        <v>0</v>
      </c>
      <c r="F4797" s="600"/>
      <c r="G4797" s="601"/>
      <c r="H4797" s="1427"/>
      <c r="I4797" s="600"/>
      <c r="J4797" s="601"/>
      <c r="K4797" s="1427"/>
      <c r="L4797" s="335">
        <f t="shared" si="1170"/>
        <v>0</v>
      </c>
      <c r="M4797" s="12" t="str">
        <f t="shared" si="1155"/>
        <v/>
      </c>
      <c r="N4797" s="13"/>
    </row>
    <row r="4798" spans="1:14" hidden="1">
      <c r="A4798" s="23">
        <v>230</v>
      </c>
      <c r="B4798" s="292"/>
      <c r="C4798" s="318">
        <v>2990</v>
      </c>
      <c r="D4798" s="356" t="s">
        <v>2067</v>
      </c>
      <c r="E4798" s="320">
        <f>F4798+G4798+H4798</f>
        <v>0</v>
      </c>
      <c r="F4798" s="454"/>
      <c r="G4798" s="455"/>
      <c r="H4798" s="1428"/>
      <c r="I4798" s="454"/>
      <c r="J4798" s="455"/>
      <c r="K4798" s="1428"/>
      <c r="L4798" s="320">
        <f>I4798+J4798+K4798</f>
        <v>0</v>
      </c>
      <c r="M4798" s="12" t="str">
        <f t="shared" si="1155"/>
        <v/>
      </c>
      <c r="N4798" s="13"/>
    </row>
    <row r="4799" spans="1:14" hidden="1">
      <c r="A4799" s="23">
        <v>235</v>
      </c>
      <c r="B4799" s="292"/>
      <c r="C4799" s="318">
        <v>2991</v>
      </c>
      <c r="D4799" s="356" t="s">
        <v>228</v>
      </c>
      <c r="E4799" s="320">
        <f t="shared" si="1169"/>
        <v>0</v>
      </c>
      <c r="F4799" s="454"/>
      <c r="G4799" s="455"/>
      <c r="H4799" s="1428"/>
      <c r="I4799" s="454"/>
      <c r="J4799" s="455"/>
      <c r="K4799" s="1428"/>
      <c r="L4799" s="320">
        <f t="shared" si="1170"/>
        <v>0</v>
      </c>
      <c r="M4799" s="12" t="str">
        <f t="shared" si="1155"/>
        <v/>
      </c>
      <c r="N4799" s="13"/>
    </row>
    <row r="4800" spans="1:14" hidden="1">
      <c r="A4800" s="23">
        <v>240</v>
      </c>
      <c r="B4800" s="292"/>
      <c r="C4800" s="285">
        <v>2992</v>
      </c>
      <c r="D4800" s="357" t="s">
        <v>229</v>
      </c>
      <c r="E4800" s="287">
        <f t="shared" si="1169"/>
        <v>0</v>
      </c>
      <c r="F4800" s="173"/>
      <c r="G4800" s="174"/>
      <c r="H4800" s="1421"/>
      <c r="I4800" s="173"/>
      <c r="J4800" s="174"/>
      <c r="K4800" s="1421"/>
      <c r="L4800" s="287">
        <f t="shared" si="1170"/>
        <v>0</v>
      </c>
      <c r="M4800" s="12" t="str">
        <f t="shared" si="1155"/>
        <v/>
      </c>
      <c r="N4800" s="13"/>
    </row>
    <row r="4801" spans="1:14" hidden="1">
      <c r="A4801" s="23">
        <v>245</v>
      </c>
      <c r="B4801" s="272">
        <v>3300</v>
      </c>
      <c r="C4801" s="358" t="s">
        <v>2098</v>
      </c>
      <c r="D4801" s="1773"/>
      <c r="E4801" s="310">
        <f t="shared" ref="E4801:L4801" si="1171">SUM(E4802:E4806)</f>
        <v>0</v>
      </c>
      <c r="F4801" s="274">
        <f t="shared" si="1171"/>
        <v>0</v>
      </c>
      <c r="G4801" s="275">
        <f t="shared" si="1171"/>
        <v>0</v>
      </c>
      <c r="H4801" s="276">
        <f t="shared" si="1171"/>
        <v>0</v>
      </c>
      <c r="I4801" s="274">
        <f t="shared" si="1171"/>
        <v>0</v>
      </c>
      <c r="J4801" s="275">
        <f t="shared" si="1171"/>
        <v>0</v>
      </c>
      <c r="K4801" s="276">
        <f t="shared" si="1171"/>
        <v>0</v>
      </c>
      <c r="L4801" s="310">
        <f t="shared" si="1171"/>
        <v>0</v>
      </c>
      <c r="M4801" s="12" t="str">
        <f t="shared" si="1155"/>
        <v/>
      </c>
      <c r="N4801" s="13"/>
    </row>
    <row r="4802" spans="1:14" hidden="1">
      <c r="A4802" s="22">
        <v>250</v>
      </c>
      <c r="B4802" s="291"/>
      <c r="C4802" s="279">
        <v>3301</v>
      </c>
      <c r="D4802" s="359" t="s">
        <v>230</v>
      </c>
      <c r="E4802" s="281">
        <f t="shared" ref="E4802:E4809" si="1172">F4802+G4802+H4802</f>
        <v>0</v>
      </c>
      <c r="F4802" s="486">
        <v>0</v>
      </c>
      <c r="G4802" s="487">
        <v>0</v>
      </c>
      <c r="H4802" s="154">
        <v>0</v>
      </c>
      <c r="I4802" s="486">
        <v>0</v>
      </c>
      <c r="J4802" s="487">
        <v>0</v>
      </c>
      <c r="K4802" s="154">
        <v>0</v>
      </c>
      <c r="L4802" s="281">
        <f t="shared" ref="L4802:L4809" si="1173">I4802+J4802+K4802</f>
        <v>0</v>
      </c>
      <c r="M4802" s="12" t="str">
        <f t="shared" si="1155"/>
        <v/>
      </c>
      <c r="N4802" s="13"/>
    </row>
    <row r="4803" spans="1:14" hidden="1">
      <c r="A4803" s="23">
        <v>255</v>
      </c>
      <c r="B4803" s="291"/>
      <c r="C4803" s="293">
        <v>3302</v>
      </c>
      <c r="D4803" s="360" t="s">
        <v>715</v>
      </c>
      <c r="E4803" s="295">
        <f t="shared" si="1172"/>
        <v>0</v>
      </c>
      <c r="F4803" s="488">
        <v>0</v>
      </c>
      <c r="G4803" s="489">
        <v>0</v>
      </c>
      <c r="H4803" s="160">
        <v>0</v>
      </c>
      <c r="I4803" s="488">
        <v>0</v>
      </c>
      <c r="J4803" s="489">
        <v>0</v>
      </c>
      <c r="K4803" s="160">
        <v>0</v>
      </c>
      <c r="L4803" s="295">
        <f t="shared" si="1173"/>
        <v>0</v>
      </c>
      <c r="M4803" s="12" t="str">
        <f t="shared" si="1155"/>
        <v/>
      </c>
      <c r="N4803" s="13"/>
    </row>
    <row r="4804" spans="1:14" hidden="1">
      <c r="A4804" s="23">
        <v>265</v>
      </c>
      <c r="B4804" s="291"/>
      <c r="C4804" s="293">
        <v>3303</v>
      </c>
      <c r="D4804" s="360" t="s">
        <v>231</v>
      </c>
      <c r="E4804" s="295">
        <f t="shared" si="1172"/>
        <v>0</v>
      </c>
      <c r="F4804" s="488">
        <v>0</v>
      </c>
      <c r="G4804" s="489">
        <v>0</v>
      </c>
      <c r="H4804" s="160">
        <v>0</v>
      </c>
      <c r="I4804" s="488">
        <v>0</v>
      </c>
      <c r="J4804" s="489">
        <v>0</v>
      </c>
      <c r="K4804" s="160">
        <v>0</v>
      </c>
      <c r="L4804" s="295">
        <f t="shared" si="1173"/>
        <v>0</v>
      </c>
      <c r="M4804" s="12" t="str">
        <f t="shared" si="1155"/>
        <v/>
      </c>
      <c r="N4804" s="13"/>
    </row>
    <row r="4805" spans="1:14" hidden="1">
      <c r="A4805" s="22">
        <v>270</v>
      </c>
      <c r="B4805" s="291"/>
      <c r="C4805" s="293">
        <v>3304</v>
      </c>
      <c r="D4805" s="360" t="s">
        <v>232</v>
      </c>
      <c r="E4805" s="295">
        <f t="shared" si="1172"/>
        <v>0</v>
      </c>
      <c r="F4805" s="488">
        <v>0</v>
      </c>
      <c r="G4805" s="489">
        <v>0</v>
      </c>
      <c r="H4805" s="160">
        <v>0</v>
      </c>
      <c r="I4805" s="488">
        <v>0</v>
      </c>
      <c r="J4805" s="489">
        <v>0</v>
      </c>
      <c r="K4805" s="160">
        <v>0</v>
      </c>
      <c r="L4805" s="295">
        <f t="shared" si="1173"/>
        <v>0</v>
      </c>
      <c r="M4805" s="12" t="str">
        <f t="shared" si="1155"/>
        <v/>
      </c>
      <c r="N4805" s="13"/>
    </row>
    <row r="4806" spans="1:14" ht="31.5" hidden="1">
      <c r="A4806" s="22">
        <v>290</v>
      </c>
      <c r="B4806" s="291"/>
      <c r="C4806" s="285">
        <v>3306</v>
      </c>
      <c r="D4806" s="361" t="s">
        <v>1657</v>
      </c>
      <c r="E4806" s="287">
        <f t="shared" si="1172"/>
        <v>0</v>
      </c>
      <c r="F4806" s="490">
        <v>0</v>
      </c>
      <c r="G4806" s="491">
        <v>0</v>
      </c>
      <c r="H4806" s="175">
        <v>0</v>
      </c>
      <c r="I4806" s="490">
        <v>0</v>
      </c>
      <c r="J4806" s="491">
        <v>0</v>
      </c>
      <c r="K4806" s="175">
        <v>0</v>
      </c>
      <c r="L4806" s="287">
        <f t="shared" si="1173"/>
        <v>0</v>
      </c>
      <c r="M4806" s="12" t="str">
        <f t="shared" si="1155"/>
        <v/>
      </c>
      <c r="N4806" s="13"/>
    </row>
    <row r="4807" spans="1:14" hidden="1">
      <c r="A4807" s="39">
        <v>320</v>
      </c>
      <c r="B4807" s="272">
        <v>3900</v>
      </c>
      <c r="C4807" s="1856" t="s">
        <v>233</v>
      </c>
      <c r="D4807" s="1857"/>
      <c r="E4807" s="310">
        <f t="shared" si="1172"/>
        <v>0</v>
      </c>
      <c r="F4807" s="1471">
        <v>0</v>
      </c>
      <c r="G4807" s="1472">
        <v>0</v>
      </c>
      <c r="H4807" s="1473">
        <v>0</v>
      </c>
      <c r="I4807" s="1471">
        <v>0</v>
      </c>
      <c r="J4807" s="1472">
        <v>0</v>
      </c>
      <c r="K4807" s="1473">
        <v>0</v>
      </c>
      <c r="L4807" s="310">
        <f t="shared" si="1173"/>
        <v>0</v>
      </c>
      <c r="M4807" s="12" t="str">
        <f t="shared" ref="M4807:M4853" si="1174">(IF($E4807&lt;&gt;0,$M$2,IF($L4807&lt;&gt;0,$M$2,"")))</f>
        <v/>
      </c>
      <c r="N4807" s="13"/>
    </row>
    <row r="4808" spans="1:14" hidden="1">
      <c r="A4808" s="22">
        <v>330</v>
      </c>
      <c r="B4808" s="272">
        <v>4000</v>
      </c>
      <c r="C4808" s="1856" t="s">
        <v>234</v>
      </c>
      <c r="D4808" s="1857"/>
      <c r="E4808" s="310">
        <f t="shared" si="1172"/>
        <v>0</v>
      </c>
      <c r="F4808" s="1422"/>
      <c r="G4808" s="1423"/>
      <c r="H4808" s="1424"/>
      <c r="I4808" s="1422"/>
      <c r="J4808" s="1423"/>
      <c r="K4808" s="1424"/>
      <c r="L4808" s="310">
        <f t="shared" si="1173"/>
        <v>0</v>
      </c>
      <c r="M4808" s="12" t="str">
        <f t="shared" si="1174"/>
        <v/>
      </c>
      <c r="N4808" s="13"/>
    </row>
    <row r="4809" spans="1:14" hidden="1">
      <c r="A4809" s="22">
        <v>350</v>
      </c>
      <c r="B4809" s="272">
        <v>4100</v>
      </c>
      <c r="C4809" s="1856" t="s">
        <v>235</v>
      </c>
      <c r="D4809" s="1857"/>
      <c r="E4809" s="310">
        <f t="shared" si="1172"/>
        <v>0</v>
      </c>
      <c r="F4809" s="1472">
        <v>0</v>
      </c>
      <c r="G4809" s="1472">
        <v>0</v>
      </c>
      <c r="H4809" s="1473">
        <v>0</v>
      </c>
      <c r="I4809" s="1771">
        <v>0</v>
      </c>
      <c r="J4809" s="1472">
        <v>0</v>
      </c>
      <c r="K4809" s="1472">
        <v>0</v>
      </c>
      <c r="L4809" s="310">
        <f t="shared" si="1173"/>
        <v>0</v>
      </c>
      <c r="M4809" s="12" t="str">
        <f t="shared" si="1174"/>
        <v/>
      </c>
      <c r="N4809" s="13"/>
    </row>
    <row r="4810" spans="1:14" hidden="1">
      <c r="A4810" s="23">
        <v>355</v>
      </c>
      <c r="B4810" s="272">
        <v>4200</v>
      </c>
      <c r="C4810" s="1856" t="s">
        <v>236</v>
      </c>
      <c r="D4810" s="1857"/>
      <c r="E4810" s="310">
        <f t="shared" ref="E4810:L4810" si="1175">SUM(E4811:E4816)</f>
        <v>0</v>
      </c>
      <c r="F4810" s="274">
        <f t="shared" si="1175"/>
        <v>0</v>
      </c>
      <c r="G4810" s="275">
        <f t="shared" si="1175"/>
        <v>0</v>
      </c>
      <c r="H4810" s="276">
        <f>SUM(H4811:H4816)</f>
        <v>0</v>
      </c>
      <c r="I4810" s="274">
        <f t="shared" si="1175"/>
        <v>0</v>
      </c>
      <c r="J4810" s="275">
        <f t="shared" si="1175"/>
        <v>0</v>
      </c>
      <c r="K4810" s="276">
        <f t="shared" si="1175"/>
        <v>0</v>
      </c>
      <c r="L4810" s="310">
        <f t="shared" si="1175"/>
        <v>0</v>
      </c>
      <c r="M4810" s="12" t="str">
        <f t="shared" si="1174"/>
        <v/>
      </c>
      <c r="N4810" s="13"/>
    </row>
    <row r="4811" spans="1:14" hidden="1">
      <c r="A4811" s="23">
        <v>355</v>
      </c>
      <c r="B4811" s="362"/>
      <c r="C4811" s="279">
        <v>4201</v>
      </c>
      <c r="D4811" s="280" t="s">
        <v>237</v>
      </c>
      <c r="E4811" s="281">
        <f t="shared" ref="E4811:E4816" si="1176">F4811+G4811+H4811</f>
        <v>0</v>
      </c>
      <c r="F4811" s="152"/>
      <c r="G4811" s="153"/>
      <c r="H4811" s="1418"/>
      <c r="I4811" s="152"/>
      <c r="J4811" s="153"/>
      <c r="K4811" s="1418"/>
      <c r="L4811" s="281">
        <f t="shared" ref="L4811:L4816" si="1177">I4811+J4811+K4811</f>
        <v>0</v>
      </c>
      <c r="M4811" s="12" t="str">
        <f t="shared" si="1174"/>
        <v/>
      </c>
      <c r="N4811" s="13"/>
    </row>
    <row r="4812" spans="1:14" hidden="1">
      <c r="A4812" s="23">
        <v>375</v>
      </c>
      <c r="B4812" s="362"/>
      <c r="C4812" s="293">
        <v>4202</v>
      </c>
      <c r="D4812" s="363" t="s">
        <v>238</v>
      </c>
      <c r="E4812" s="295">
        <f t="shared" si="1176"/>
        <v>0</v>
      </c>
      <c r="F4812" s="158"/>
      <c r="G4812" s="159"/>
      <c r="H4812" s="1420"/>
      <c r="I4812" s="158"/>
      <c r="J4812" s="159"/>
      <c r="K4812" s="1420"/>
      <c r="L4812" s="295">
        <f t="shared" si="1177"/>
        <v>0</v>
      </c>
      <c r="M4812" s="12" t="str">
        <f t="shared" si="1174"/>
        <v/>
      </c>
      <c r="N4812" s="13"/>
    </row>
    <row r="4813" spans="1:14" hidden="1">
      <c r="A4813" s="23">
        <v>380</v>
      </c>
      <c r="B4813" s="362"/>
      <c r="C4813" s="293">
        <v>4214</v>
      </c>
      <c r="D4813" s="363" t="s">
        <v>239</v>
      </c>
      <c r="E4813" s="295">
        <f t="shared" si="1176"/>
        <v>0</v>
      </c>
      <c r="F4813" s="158"/>
      <c r="G4813" s="159"/>
      <c r="H4813" s="1420"/>
      <c r="I4813" s="158"/>
      <c r="J4813" s="159"/>
      <c r="K4813" s="1420"/>
      <c r="L4813" s="295">
        <f t="shared" si="1177"/>
        <v>0</v>
      </c>
      <c r="M4813" s="12" t="str">
        <f t="shared" si="1174"/>
        <v/>
      </c>
      <c r="N4813" s="13"/>
    </row>
    <row r="4814" spans="1:14" hidden="1">
      <c r="A4814" s="23">
        <v>385</v>
      </c>
      <c r="B4814" s="362"/>
      <c r="C4814" s="293">
        <v>4217</v>
      </c>
      <c r="D4814" s="363" t="s">
        <v>240</v>
      </c>
      <c r="E4814" s="295">
        <f t="shared" si="1176"/>
        <v>0</v>
      </c>
      <c r="F4814" s="158"/>
      <c r="G4814" s="159"/>
      <c r="H4814" s="1420"/>
      <c r="I4814" s="158"/>
      <c r="J4814" s="159"/>
      <c r="K4814" s="1420"/>
      <c r="L4814" s="295">
        <f t="shared" si="1177"/>
        <v>0</v>
      </c>
      <c r="M4814" s="12" t="str">
        <f t="shared" si="1174"/>
        <v/>
      </c>
      <c r="N4814" s="13"/>
    </row>
    <row r="4815" spans="1:14" hidden="1">
      <c r="A4815" s="23">
        <v>390</v>
      </c>
      <c r="B4815" s="362"/>
      <c r="C4815" s="293">
        <v>4218</v>
      </c>
      <c r="D4815" s="294" t="s">
        <v>241</v>
      </c>
      <c r="E4815" s="295">
        <f t="shared" si="1176"/>
        <v>0</v>
      </c>
      <c r="F4815" s="158"/>
      <c r="G4815" s="159"/>
      <c r="H4815" s="1420"/>
      <c r="I4815" s="158"/>
      <c r="J4815" s="159"/>
      <c r="K4815" s="1420"/>
      <c r="L4815" s="295">
        <f t="shared" si="1177"/>
        <v>0</v>
      </c>
      <c r="M4815" s="12" t="str">
        <f t="shared" si="1174"/>
        <v/>
      </c>
      <c r="N4815" s="13"/>
    </row>
    <row r="4816" spans="1:14" hidden="1">
      <c r="A4816" s="23">
        <v>390</v>
      </c>
      <c r="B4816" s="362"/>
      <c r="C4816" s="285">
        <v>4219</v>
      </c>
      <c r="D4816" s="343" t="s">
        <v>242</v>
      </c>
      <c r="E4816" s="287">
        <f t="shared" si="1176"/>
        <v>0</v>
      </c>
      <c r="F4816" s="173"/>
      <c r="G4816" s="174"/>
      <c r="H4816" s="1421"/>
      <c r="I4816" s="173"/>
      <c r="J4816" s="174"/>
      <c r="K4816" s="1421"/>
      <c r="L4816" s="287">
        <f t="shared" si="1177"/>
        <v>0</v>
      </c>
      <c r="M4816" s="12" t="str">
        <f t="shared" si="1174"/>
        <v/>
      </c>
      <c r="N4816" s="13"/>
    </row>
    <row r="4817" spans="1:14" hidden="1">
      <c r="A4817" s="23">
        <v>395</v>
      </c>
      <c r="B4817" s="272">
        <v>4300</v>
      </c>
      <c r="C4817" s="1856" t="s">
        <v>1661</v>
      </c>
      <c r="D4817" s="1857"/>
      <c r="E4817" s="310">
        <f t="shared" ref="E4817:L4817" si="1178">SUM(E4818:E4820)</f>
        <v>0</v>
      </c>
      <c r="F4817" s="274">
        <f t="shared" si="1178"/>
        <v>0</v>
      </c>
      <c r="G4817" s="275">
        <f t="shared" si="1178"/>
        <v>0</v>
      </c>
      <c r="H4817" s="276">
        <f>SUM(H4818:H4820)</f>
        <v>0</v>
      </c>
      <c r="I4817" s="274">
        <f t="shared" si="1178"/>
        <v>0</v>
      </c>
      <c r="J4817" s="275">
        <f t="shared" si="1178"/>
        <v>0</v>
      </c>
      <c r="K4817" s="276">
        <f t="shared" si="1178"/>
        <v>0</v>
      </c>
      <c r="L4817" s="310">
        <f t="shared" si="1178"/>
        <v>0</v>
      </c>
      <c r="M4817" s="12" t="str">
        <f t="shared" si="1174"/>
        <v/>
      </c>
      <c r="N4817" s="13"/>
    </row>
    <row r="4818" spans="1:14" hidden="1">
      <c r="A4818" s="18">
        <v>397</v>
      </c>
      <c r="B4818" s="362"/>
      <c r="C4818" s="279">
        <v>4301</v>
      </c>
      <c r="D4818" s="311" t="s">
        <v>243</v>
      </c>
      <c r="E4818" s="281">
        <f t="shared" ref="E4818:E4823" si="1179">F4818+G4818+H4818</f>
        <v>0</v>
      </c>
      <c r="F4818" s="152"/>
      <c r="G4818" s="153"/>
      <c r="H4818" s="1418"/>
      <c r="I4818" s="152"/>
      <c r="J4818" s="153"/>
      <c r="K4818" s="1418"/>
      <c r="L4818" s="281">
        <f t="shared" ref="L4818:L4823" si="1180">I4818+J4818+K4818</f>
        <v>0</v>
      </c>
      <c r="M4818" s="12" t="str">
        <f t="shared" si="1174"/>
        <v/>
      </c>
      <c r="N4818" s="13"/>
    </row>
    <row r="4819" spans="1:14" hidden="1">
      <c r="A4819" s="14">
        <v>398</v>
      </c>
      <c r="B4819" s="362"/>
      <c r="C4819" s="293">
        <v>4302</v>
      </c>
      <c r="D4819" s="363" t="s">
        <v>244</v>
      </c>
      <c r="E4819" s="295">
        <f t="shared" si="1179"/>
        <v>0</v>
      </c>
      <c r="F4819" s="158"/>
      <c r="G4819" s="159"/>
      <c r="H4819" s="1420"/>
      <c r="I4819" s="158"/>
      <c r="J4819" s="159"/>
      <c r="K4819" s="1420"/>
      <c r="L4819" s="295">
        <f t="shared" si="1180"/>
        <v>0</v>
      </c>
      <c r="M4819" s="12" t="str">
        <f t="shared" si="1174"/>
        <v/>
      </c>
      <c r="N4819" s="13"/>
    </row>
    <row r="4820" spans="1:14" hidden="1">
      <c r="A4820" s="14">
        <v>399</v>
      </c>
      <c r="B4820" s="362"/>
      <c r="C4820" s="285">
        <v>4309</v>
      </c>
      <c r="D4820" s="301" t="s">
        <v>245</v>
      </c>
      <c r="E4820" s="287">
        <f t="shared" si="1179"/>
        <v>0</v>
      </c>
      <c r="F4820" s="173"/>
      <c r="G4820" s="174"/>
      <c r="H4820" s="1421"/>
      <c r="I4820" s="173"/>
      <c r="J4820" s="174"/>
      <c r="K4820" s="1421"/>
      <c r="L4820" s="287">
        <f t="shared" si="1180"/>
        <v>0</v>
      </c>
      <c r="M4820" s="12" t="str">
        <f t="shared" si="1174"/>
        <v/>
      </c>
      <c r="N4820" s="13"/>
    </row>
    <row r="4821" spans="1:14" hidden="1">
      <c r="A4821" s="14">
        <v>400</v>
      </c>
      <c r="B4821" s="272">
        <v>4400</v>
      </c>
      <c r="C4821" s="1856" t="s">
        <v>1658</v>
      </c>
      <c r="D4821" s="1857"/>
      <c r="E4821" s="310">
        <f t="shared" si="1179"/>
        <v>0</v>
      </c>
      <c r="F4821" s="1422"/>
      <c r="G4821" s="1423"/>
      <c r="H4821" s="1424"/>
      <c r="I4821" s="1422"/>
      <c r="J4821" s="1423"/>
      <c r="K4821" s="1424"/>
      <c r="L4821" s="310">
        <f t="shared" si="1180"/>
        <v>0</v>
      </c>
      <c r="M4821" s="12" t="str">
        <f t="shared" si="1174"/>
        <v/>
      </c>
      <c r="N4821" s="13"/>
    </row>
    <row r="4822" spans="1:14" hidden="1">
      <c r="A4822" s="14">
        <v>401</v>
      </c>
      <c r="B4822" s="272">
        <v>4500</v>
      </c>
      <c r="C4822" s="1856" t="s">
        <v>1659</v>
      </c>
      <c r="D4822" s="1857"/>
      <c r="E4822" s="310">
        <f t="shared" si="1179"/>
        <v>0</v>
      </c>
      <c r="F4822" s="1422"/>
      <c r="G4822" s="1423"/>
      <c r="H4822" s="1424"/>
      <c r="I4822" s="1422"/>
      <c r="J4822" s="1423"/>
      <c r="K4822" s="1424"/>
      <c r="L4822" s="310">
        <f t="shared" si="1180"/>
        <v>0</v>
      </c>
      <c r="M4822" s="12" t="str">
        <f t="shared" si="1174"/>
        <v/>
      </c>
      <c r="N4822" s="13"/>
    </row>
    <row r="4823" spans="1:14" hidden="1">
      <c r="A4823" s="40">
        <v>404</v>
      </c>
      <c r="B4823" s="272">
        <v>4600</v>
      </c>
      <c r="C4823" s="1862" t="s">
        <v>246</v>
      </c>
      <c r="D4823" s="1863"/>
      <c r="E4823" s="310">
        <f t="shared" si="1179"/>
        <v>0</v>
      </c>
      <c r="F4823" s="1422"/>
      <c r="G4823" s="1423"/>
      <c r="H4823" s="1424"/>
      <c r="I4823" s="1422"/>
      <c r="J4823" s="1423"/>
      <c r="K4823" s="1424"/>
      <c r="L4823" s="310">
        <f t="shared" si="1180"/>
        <v>0</v>
      </c>
      <c r="M4823" s="12" t="str">
        <f t="shared" si="1174"/>
        <v/>
      </c>
      <c r="N4823" s="13"/>
    </row>
    <row r="4824" spans="1:14" hidden="1">
      <c r="A4824" s="40">
        <v>404</v>
      </c>
      <c r="B4824" s="272">
        <v>4900</v>
      </c>
      <c r="C4824" s="1856" t="s">
        <v>273</v>
      </c>
      <c r="D4824" s="1857"/>
      <c r="E4824" s="310">
        <f t="shared" ref="E4824:L4824" si="1181">+E4825+E4826</f>
        <v>0</v>
      </c>
      <c r="F4824" s="274">
        <f t="shared" si="1181"/>
        <v>0</v>
      </c>
      <c r="G4824" s="275">
        <f t="shared" si="1181"/>
        <v>0</v>
      </c>
      <c r="H4824" s="276">
        <f>+H4825+H4826</f>
        <v>0</v>
      </c>
      <c r="I4824" s="274">
        <f t="shared" si="1181"/>
        <v>0</v>
      </c>
      <c r="J4824" s="275">
        <f t="shared" si="1181"/>
        <v>0</v>
      </c>
      <c r="K4824" s="276">
        <f t="shared" si="1181"/>
        <v>0</v>
      </c>
      <c r="L4824" s="310">
        <f t="shared" si="1181"/>
        <v>0</v>
      </c>
      <c r="M4824" s="12" t="str">
        <f t="shared" si="1174"/>
        <v/>
      </c>
      <c r="N4824" s="13"/>
    </row>
    <row r="4825" spans="1:14" hidden="1">
      <c r="A4825" s="22">
        <v>440</v>
      </c>
      <c r="B4825" s="362"/>
      <c r="C4825" s="279">
        <v>4901</v>
      </c>
      <c r="D4825" s="364" t="s">
        <v>274</v>
      </c>
      <c r="E4825" s="281">
        <f>F4825+G4825+H4825</f>
        <v>0</v>
      </c>
      <c r="F4825" s="152"/>
      <c r="G4825" s="153"/>
      <c r="H4825" s="1418"/>
      <c r="I4825" s="152"/>
      <c r="J4825" s="153"/>
      <c r="K4825" s="1418"/>
      <c r="L4825" s="281">
        <f>I4825+J4825+K4825</f>
        <v>0</v>
      </c>
      <c r="M4825" s="12" t="str">
        <f t="shared" si="1174"/>
        <v/>
      </c>
      <c r="N4825" s="13"/>
    </row>
    <row r="4826" spans="1:14" hidden="1">
      <c r="A4826" s="22">
        <v>450</v>
      </c>
      <c r="B4826" s="362"/>
      <c r="C4826" s="285">
        <v>4902</v>
      </c>
      <c r="D4826" s="301" t="s">
        <v>275</v>
      </c>
      <c r="E4826" s="287">
        <f>F4826+G4826+H4826</f>
        <v>0</v>
      </c>
      <c r="F4826" s="173"/>
      <c r="G4826" s="174"/>
      <c r="H4826" s="1421"/>
      <c r="I4826" s="173"/>
      <c r="J4826" s="174"/>
      <c r="K4826" s="1421"/>
      <c r="L4826" s="287">
        <f>I4826+J4826+K4826</f>
        <v>0</v>
      </c>
      <c r="M4826" s="12" t="str">
        <f t="shared" si="1174"/>
        <v/>
      </c>
      <c r="N4826" s="13"/>
    </row>
    <row r="4827" spans="1:14" hidden="1">
      <c r="A4827" s="22">
        <v>495</v>
      </c>
      <c r="B4827" s="365">
        <v>5100</v>
      </c>
      <c r="C4827" s="1854" t="s">
        <v>247</v>
      </c>
      <c r="D4827" s="1855"/>
      <c r="E4827" s="310">
        <f>F4827+G4827+H4827</f>
        <v>0</v>
      </c>
      <c r="F4827" s="1422"/>
      <c r="G4827" s="1423"/>
      <c r="H4827" s="1424"/>
      <c r="I4827" s="1422"/>
      <c r="J4827" s="1423"/>
      <c r="K4827" s="1424"/>
      <c r="L4827" s="310">
        <f>I4827+J4827+K4827</f>
        <v>0</v>
      </c>
      <c r="M4827" s="12" t="str">
        <f t="shared" si="1174"/>
        <v/>
      </c>
      <c r="N4827" s="13"/>
    </row>
    <row r="4828" spans="1:14" hidden="1">
      <c r="A4828" s="23">
        <v>500</v>
      </c>
      <c r="B4828" s="365">
        <v>5200</v>
      </c>
      <c r="C4828" s="1854" t="s">
        <v>248</v>
      </c>
      <c r="D4828" s="1855"/>
      <c r="E4828" s="310">
        <f t="shared" ref="E4828:L4828" si="1182">SUM(E4829:E4835)</f>
        <v>0</v>
      </c>
      <c r="F4828" s="274">
        <f t="shared" si="1182"/>
        <v>0</v>
      </c>
      <c r="G4828" s="275">
        <f t="shared" si="1182"/>
        <v>0</v>
      </c>
      <c r="H4828" s="276">
        <f>SUM(H4829:H4835)</f>
        <v>0</v>
      </c>
      <c r="I4828" s="274">
        <f t="shared" si="1182"/>
        <v>0</v>
      </c>
      <c r="J4828" s="275">
        <f t="shared" si="1182"/>
        <v>0</v>
      </c>
      <c r="K4828" s="276">
        <f t="shared" si="1182"/>
        <v>0</v>
      </c>
      <c r="L4828" s="310">
        <f t="shared" si="1182"/>
        <v>0</v>
      </c>
      <c r="M4828" s="12" t="str">
        <f t="shared" si="1174"/>
        <v/>
      </c>
      <c r="N4828" s="13"/>
    </row>
    <row r="4829" spans="1:14" hidden="1">
      <c r="A4829" s="23">
        <v>505</v>
      </c>
      <c r="B4829" s="366"/>
      <c r="C4829" s="367">
        <v>5201</v>
      </c>
      <c r="D4829" s="368" t="s">
        <v>249</v>
      </c>
      <c r="E4829" s="281">
        <f t="shared" ref="E4829:E4835" si="1183">F4829+G4829+H4829</f>
        <v>0</v>
      </c>
      <c r="F4829" s="152"/>
      <c r="G4829" s="153"/>
      <c r="H4829" s="1418"/>
      <c r="I4829" s="152"/>
      <c r="J4829" s="153"/>
      <c r="K4829" s="1418"/>
      <c r="L4829" s="281">
        <f t="shared" ref="L4829:L4835" si="1184">I4829+J4829+K4829</f>
        <v>0</v>
      </c>
      <c r="M4829" s="12" t="str">
        <f t="shared" si="1174"/>
        <v/>
      </c>
      <c r="N4829" s="13"/>
    </row>
    <row r="4830" spans="1:14" hidden="1">
      <c r="A4830" s="23">
        <v>510</v>
      </c>
      <c r="B4830" s="366"/>
      <c r="C4830" s="369">
        <v>5202</v>
      </c>
      <c r="D4830" s="370" t="s">
        <v>250</v>
      </c>
      <c r="E4830" s="295">
        <f t="shared" si="1183"/>
        <v>0</v>
      </c>
      <c r="F4830" s="158"/>
      <c r="G4830" s="159"/>
      <c r="H4830" s="1420"/>
      <c r="I4830" s="158"/>
      <c r="J4830" s="159"/>
      <c r="K4830" s="1420"/>
      <c r="L4830" s="295">
        <f t="shared" si="1184"/>
        <v>0</v>
      </c>
      <c r="M4830" s="12" t="str">
        <f t="shared" si="1174"/>
        <v/>
      </c>
      <c r="N4830" s="13"/>
    </row>
    <row r="4831" spans="1:14" hidden="1">
      <c r="A4831" s="23">
        <v>515</v>
      </c>
      <c r="B4831" s="366"/>
      <c r="C4831" s="369">
        <v>5203</v>
      </c>
      <c r="D4831" s="370" t="s">
        <v>618</v>
      </c>
      <c r="E4831" s="295">
        <f t="shared" si="1183"/>
        <v>0</v>
      </c>
      <c r="F4831" s="158"/>
      <c r="G4831" s="159"/>
      <c r="H4831" s="1420"/>
      <c r="I4831" s="158"/>
      <c r="J4831" s="159"/>
      <c r="K4831" s="1420"/>
      <c r="L4831" s="295">
        <f t="shared" si="1184"/>
        <v>0</v>
      </c>
      <c r="M4831" s="12" t="str">
        <f t="shared" si="1174"/>
        <v/>
      </c>
      <c r="N4831" s="13"/>
    </row>
    <row r="4832" spans="1:14" hidden="1">
      <c r="A4832" s="23">
        <v>520</v>
      </c>
      <c r="B4832" s="366"/>
      <c r="C4832" s="369">
        <v>5204</v>
      </c>
      <c r="D4832" s="370" t="s">
        <v>619</v>
      </c>
      <c r="E4832" s="295">
        <f t="shared" si="1183"/>
        <v>0</v>
      </c>
      <c r="F4832" s="158"/>
      <c r="G4832" s="159"/>
      <c r="H4832" s="1420"/>
      <c r="I4832" s="158"/>
      <c r="J4832" s="159"/>
      <c r="K4832" s="1420"/>
      <c r="L4832" s="295">
        <f t="shared" si="1184"/>
        <v>0</v>
      </c>
      <c r="M4832" s="12" t="str">
        <f t="shared" si="1174"/>
        <v/>
      </c>
      <c r="N4832" s="13"/>
    </row>
    <row r="4833" spans="1:14" hidden="1">
      <c r="A4833" s="23">
        <v>525</v>
      </c>
      <c r="B4833" s="366"/>
      <c r="C4833" s="369">
        <v>5205</v>
      </c>
      <c r="D4833" s="370" t="s">
        <v>620</v>
      </c>
      <c r="E4833" s="295">
        <f t="shared" si="1183"/>
        <v>0</v>
      </c>
      <c r="F4833" s="158"/>
      <c r="G4833" s="159"/>
      <c r="H4833" s="1420"/>
      <c r="I4833" s="158"/>
      <c r="J4833" s="159"/>
      <c r="K4833" s="1420"/>
      <c r="L4833" s="295">
        <f t="shared" si="1184"/>
        <v>0</v>
      </c>
      <c r="M4833" s="12" t="str">
        <f t="shared" si="1174"/>
        <v/>
      </c>
      <c r="N4833" s="13"/>
    </row>
    <row r="4834" spans="1:14" hidden="1">
      <c r="A4834" s="22">
        <v>635</v>
      </c>
      <c r="B4834" s="366"/>
      <c r="C4834" s="369">
        <v>5206</v>
      </c>
      <c r="D4834" s="370" t="s">
        <v>621</v>
      </c>
      <c r="E4834" s="295">
        <f t="shared" si="1183"/>
        <v>0</v>
      </c>
      <c r="F4834" s="158"/>
      <c r="G4834" s="159"/>
      <c r="H4834" s="1420"/>
      <c r="I4834" s="158"/>
      <c r="J4834" s="159"/>
      <c r="K4834" s="1420"/>
      <c r="L4834" s="295">
        <f t="shared" si="1184"/>
        <v>0</v>
      </c>
      <c r="M4834" s="12" t="str">
        <f t="shared" si="1174"/>
        <v/>
      </c>
      <c r="N4834" s="13"/>
    </row>
    <row r="4835" spans="1:14" hidden="1">
      <c r="A4835" s="23">
        <v>640</v>
      </c>
      <c r="B4835" s="366"/>
      <c r="C4835" s="371">
        <v>5219</v>
      </c>
      <c r="D4835" s="372" t="s">
        <v>622</v>
      </c>
      <c r="E4835" s="287">
        <f t="shared" si="1183"/>
        <v>0</v>
      </c>
      <c r="F4835" s="173"/>
      <c r="G4835" s="174"/>
      <c r="H4835" s="1421"/>
      <c r="I4835" s="173"/>
      <c r="J4835" s="174"/>
      <c r="K4835" s="1421"/>
      <c r="L4835" s="287">
        <f t="shared" si="1184"/>
        <v>0</v>
      </c>
      <c r="M4835" s="12" t="str">
        <f t="shared" si="1174"/>
        <v/>
      </c>
      <c r="N4835" s="13"/>
    </row>
    <row r="4836" spans="1:14" hidden="1">
      <c r="A4836" s="23">
        <v>645</v>
      </c>
      <c r="B4836" s="365">
        <v>5300</v>
      </c>
      <c r="C4836" s="1854" t="s">
        <v>623</v>
      </c>
      <c r="D4836" s="1855"/>
      <c r="E4836" s="310">
        <f t="shared" ref="E4836:L4836" si="1185">SUM(E4837:E4838)</f>
        <v>0</v>
      </c>
      <c r="F4836" s="274">
        <f t="shared" si="1185"/>
        <v>0</v>
      </c>
      <c r="G4836" s="275">
        <f t="shared" si="1185"/>
        <v>0</v>
      </c>
      <c r="H4836" s="276">
        <f>SUM(H4837:H4838)</f>
        <v>0</v>
      </c>
      <c r="I4836" s="274">
        <f t="shared" si="1185"/>
        <v>0</v>
      </c>
      <c r="J4836" s="275">
        <f t="shared" si="1185"/>
        <v>0</v>
      </c>
      <c r="K4836" s="276">
        <f t="shared" si="1185"/>
        <v>0</v>
      </c>
      <c r="L4836" s="310">
        <f t="shared" si="1185"/>
        <v>0</v>
      </c>
      <c r="M4836" s="12" t="str">
        <f t="shared" si="1174"/>
        <v/>
      </c>
      <c r="N4836" s="13"/>
    </row>
    <row r="4837" spans="1:14" hidden="1">
      <c r="A4837" s="23">
        <v>650</v>
      </c>
      <c r="B4837" s="366"/>
      <c r="C4837" s="367">
        <v>5301</v>
      </c>
      <c r="D4837" s="368" t="s">
        <v>307</v>
      </c>
      <c r="E4837" s="281">
        <f>F4837+G4837+H4837</f>
        <v>0</v>
      </c>
      <c r="F4837" s="152"/>
      <c r="G4837" s="153"/>
      <c r="H4837" s="1418"/>
      <c r="I4837" s="152"/>
      <c r="J4837" s="153"/>
      <c r="K4837" s="1418"/>
      <c r="L4837" s="281">
        <f>I4837+J4837+K4837</f>
        <v>0</v>
      </c>
      <c r="M4837" s="12" t="str">
        <f t="shared" si="1174"/>
        <v/>
      </c>
      <c r="N4837" s="13"/>
    </row>
    <row r="4838" spans="1:14" hidden="1">
      <c r="A4838" s="22">
        <v>655</v>
      </c>
      <c r="B4838" s="366"/>
      <c r="C4838" s="371">
        <v>5309</v>
      </c>
      <c r="D4838" s="372" t="s">
        <v>624</v>
      </c>
      <c r="E4838" s="287">
        <f>F4838+G4838+H4838</f>
        <v>0</v>
      </c>
      <c r="F4838" s="173"/>
      <c r="G4838" s="174"/>
      <c r="H4838" s="1421"/>
      <c r="I4838" s="173"/>
      <c r="J4838" s="174"/>
      <c r="K4838" s="1421"/>
      <c r="L4838" s="287">
        <f>I4838+J4838+K4838</f>
        <v>0</v>
      </c>
      <c r="M4838" s="12" t="str">
        <f t="shared" si="1174"/>
        <v/>
      </c>
      <c r="N4838" s="13"/>
    </row>
    <row r="4839" spans="1:14" hidden="1">
      <c r="A4839" s="22">
        <v>665</v>
      </c>
      <c r="B4839" s="365">
        <v>5400</v>
      </c>
      <c r="C4839" s="1854" t="s">
        <v>685</v>
      </c>
      <c r="D4839" s="1855"/>
      <c r="E4839" s="310">
        <f>F4839+G4839+H4839</f>
        <v>0</v>
      </c>
      <c r="F4839" s="1422"/>
      <c r="G4839" s="1423"/>
      <c r="H4839" s="1424"/>
      <c r="I4839" s="1422"/>
      <c r="J4839" s="1423"/>
      <c r="K4839" s="1424"/>
      <c r="L4839" s="310">
        <f>I4839+J4839+K4839</f>
        <v>0</v>
      </c>
      <c r="M4839" s="12" t="str">
        <f t="shared" si="1174"/>
        <v/>
      </c>
      <c r="N4839" s="13"/>
    </row>
    <row r="4840" spans="1:14" hidden="1">
      <c r="A4840" s="22">
        <v>675</v>
      </c>
      <c r="B4840" s="272">
        <v>5500</v>
      </c>
      <c r="C4840" s="1856" t="s">
        <v>686</v>
      </c>
      <c r="D4840" s="1857"/>
      <c r="E4840" s="310">
        <f t="shared" ref="E4840:L4840" si="1186">SUM(E4841:E4844)</f>
        <v>0</v>
      </c>
      <c r="F4840" s="274">
        <f t="shared" si="1186"/>
        <v>0</v>
      </c>
      <c r="G4840" s="275">
        <f t="shared" si="1186"/>
        <v>0</v>
      </c>
      <c r="H4840" s="276">
        <f>SUM(H4841:H4844)</f>
        <v>0</v>
      </c>
      <c r="I4840" s="274">
        <f t="shared" si="1186"/>
        <v>0</v>
      </c>
      <c r="J4840" s="275">
        <f t="shared" si="1186"/>
        <v>0</v>
      </c>
      <c r="K4840" s="276">
        <f t="shared" si="1186"/>
        <v>0</v>
      </c>
      <c r="L4840" s="310">
        <f t="shared" si="1186"/>
        <v>0</v>
      </c>
      <c r="M4840" s="12" t="str">
        <f t="shared" si="1174"/>
        <v/>
      </c>
      <c r="N4840" s="13"/>
    </row>
    <row r="4841" spans="1:14" hidden="1">
      <c r="A4841" s="22">
        <v>685</v>
      </c>
      <c r="B4841" s="362"/>
      <c r="C4841" s="279">
        <v>5501</v>
      </c>
      <c r="D4841" s="311" t="s">
        <v>687</v>
      </c>
      <c r="E4841" s="281">
        <f>F4841+G4841+H4841</f>
        <v>0</v>
      </c>
      <c r="F4841" s="152"/>
      <c r="G4841" s="153"/>
      <c r="H4841" s="1418"/>
      <c r="I4841" s="152"/>
      <c r="J4841" s="153"/>
      <c r="K4841" s="1418"/>
      <c r="L4841" s="281">
        <f>I4841+J4841+K4841</f>
        <v>0</v>
      </c>
      <c r="M4841" s="12" t="str">
        <f t="shared" si="1174"/>
        <v/>
      </c>
      <c r="N4841" s="13"/>
    </row>
    <row r="4842" spans="1:14" hidden="1">
      <c r="A4842" s="23">
        <v>690</v>
      </c>
      <c r="B4842" s="362"/>
      <c r="C4842" s="293">
        <v>5502</v>
      </c>
      <c r="D4842" s="294" t="s">
        <v>688</v>
      </c>
      <c r="E4842" s="295">
        <f>F4842+G4842+H4842</f>
        <v>0</v>
      </c>
      <c r="F4842" s="158"/>
      <c r="G4842" s="159"/>
      <c r="H4842" s="1420"/>
      <c r="I4842" s="158"/>
      <c r="J4842" s="159"/>
      <c r="K4842" s="1420"/>
      <c r="L4842" s="295">
        <f>I4842+J4842+K4842</f>
        <v>0</v>
      </c>
      <c r="M4842" s="12" t="str">
        <f t="shared" si="1174"/>
        <v/>
      </c>
      <c r="N4842" s="13"/>
    </row>
    <row r="4843" spans="1:14" hidden="1">
      <c r="A4843" s="23">
        <v>695</v>
      </c>
      <c r="B4843" s="362"/>
      <c r="C4843" s="293">
        <v>5503</v>
      </c>
      <c r="D4843" s="363" t="s">
        <v>689</v>
      </c>
      <c r="E4843" s="295">
        <f>F4843+G4843+H4843</f>
        <v>0</v>
      </c>
      <c r="F4843" s="158"/>
      <c r="G4843" s="159"/>
      <c r="H4843" s="1420"/>
      <c r="I4843" s="158"/>
      <c r="J4843" s="159"/>
      <c r="K4843" s="1420"/>
      <c r="L4843" s="295">
        <f>I4843+J4843+K4843</f>
        <v>0</v>
      </c>
      <c r="M4843" s="12" t="str">
        <f t="shared" si="1174"/>
        <v/>
      </c>
      <c r="N4843" s="13"/>
    </row>
    <row r="4844" spans="1:14" hidden="1">
      <c r="A4844" s="22">
        <v>700</v>
      </c>
      <c r="B4844" s="362"/>
      <c r="C4844" s="285">
        <v>5504</v>
      </c>
      <c r="D4844" s="339" t="s">
        <v>690</v>
      </c>
      <c r="E4844" s="287">
        <f>F4844+G4844+H4844</f>
        <v>0</v>
      </c>
      <c r="F4844" s="173"/>
      <c r="G4844" s="174"/>
      <c r="H4844" s="1421"/>
      <c r="I4844" s="173"/>
      <c r="J4844" s="174"/>
      <c r="K4844" s="1421"/>
      <c r="L4844" s="287">
        <f>I4844+J4844+K4844</f>
        <v>0</v>
      </c>
      <c r="M4844" s="12" t="str">
        <f t="shared" si="1174"/>
        <v/>
      </c>
      <c r="N4844" s="13"/>
    </row>
    <row r="4845" spans="1:14" hidden="1">
      <c r="A4845" s="22">
        <v>710</v>
      </c>
      <c r="B4845" s="365">
        <v>5700</v>
      </c>
      <c r="C4845" s="1858" t="s">
        <v>914</v>
      </c>
      <c r="D4845" s="1859"/>
      <c r="E4845" s="310">
        <f>SUM(E4846:E4848)</f>
        <v>0</v>
      </c>
      <c r="F4845" s="1471">
        <v>0</v>
      </c>
      <c r="G4845" s="1471">
        <v>0</v>
      </c>
      <c r="H4845" s="1471">
        <v>0</v>
      </c>
      <c r="I4845" s="1471">
        <v>0</v>
      </c>
      <c r="J4845" s="1471">
        <v>0</v>
      </c>
      <c r="K4845" s="1471">
        <v>0</v>
      </c>
      <c r="L4845" s="310">
        <f>SUM(L4846:L4848)</f>
        <v>0</v>
      </c>
      <c r="M4845" s="12" t="str">
        <f t="shared" si="1174"/>
        <v/>
      </c>
      <c r="N4845" s="13"/>
    </row>
    <row r="4846" spans="1:14" hidden="1">
      <c r="A4846" s="23">
        <v>715</v>
      </c>
      <c r="B4846" s="366"/>
      <c r="C4846" s="367">
        <v>5701</v>
      </c>
      <c r="D4846" s="368" t="s">
        <v>691</v>
      </c>
      <c r="E4846" s="281">
        <f>F4846+G4846+H4846</f>
        <v>0</v>
      </c>
      <c r="F4846" s="1472">
        <v>0</v>
      </c>
      <c r="G4846" s="1472">
        <v>0</v>
      </c>
      <c r="H4846" s="1473">
        <v>0</v>
      </c>
      <c r="I4846" s="1771">
        <v>0</v>
      </c>
      <c r="J4846" s="1472">
        <v>0</v>
      </c>
      <c r="K4846" s="1472">
        <v>0</v>
      </c>
      <c r="L4846" s="281">
        <f>I4846+J4846+K4846</f>
        <v>0</v>
      </c>
      <c r="M4846" s="12" t="str">
        <f t="shared" si="1174"/>
        <v/>
      </c>
      <c r="N4846" s="13"/>
    </row>
    <row r="4847" spans="1:14" hidden="1">
      <c r="A4847" s="23">
        <v>720</v>
      </c>
      <c r="B4847" s="366"/>
      <c r="C4847" s="373">
        <v>5702</v>
      </c>
      <c r="D4847" s="374" t="s">
        <v>692</v>
      </c>
      <c r="E4847" s="314">
        <f>F4847+G4847+H4847</f>
        <v>0</v>
      </c>
      <c r="F4847" s="1472">
        <v>0</v>
      </c>
      <c r="G4847" s="1472">
        <v>0</v>
      </c>
      <c r="H4847" s="1473">
        <v>0</v>
      </c>
      <c r="I4847" s="1771">
        <v>0</v>
      </c>
      <c r="J4847" s="1472">
        <v>0</v>
      </c>
      <c r="K4847" s="1472">
        <v>0</v>
      </c>
      <c r="L4847" s="314">
        <f>I4847+J4847+K4847</f>
        <v>0</v>
      </c>
      <c r="M4847" s="12" t="str">
        <f t="shared" si="1174"/>
        <v/>
      </c>
      <c r="N4847" s="13"/>
    </row>
    <row r="4848" spans="1:14" hidden="1">
      <c r="A4848" s="23">
        <v>725</v>
      </c>
      <c r="B4848" s="292"/>
      <c r="C4848" s="375">
        <v>4071</v>
      </c>
      <c r="D4848" s="376" t="s">
        <v>693</v>
      </c>
      <c r="E4848" s="377">
        <f>F4848+G4848+H4848</f>
        <v>0</v>
      </c>
      <c r="F4848" s="1472">
        <v>0</v>
      </c>
      <c r="G4848" s="1472">
        <v>0</v>
      </c>
      <c r="H4848" s="1473">
        <v>0</v>
      </c>
      <c r="I4848" s="1771">
        <v>0</v>
      </c>
      <c r="J4848" s="1472">
        <v>0</v>
      </c>
      <c r="K4848" s="1472">
        <v>0</v>
      </c>
      <c r="L4848" s="377">
        <f>I4848+J4848+K4848</f>
        <v>0</v>
      </c>
      <c r="M4848" s="12" t="str">
        <f t="shared" si="1174"/>
        <v/>
      </c>
      <c r="N4848" s="13"/>
    </row>
    <row r="4849" spans="1:14" hidden="1">
      <c r="A4849" s="23">
        <v>730</v>
      </c>
      <c r="B4849" s="582"/>
      <c r="C4849" s="1860" t="s">
        <v>694</v>
      </c>
      <c r="D4849" s="1861"/>
      <c r="E4849" s="1438"/>
      <c r="F4849" s="1438"/>
      <c r="G4849" s="1438"/>
      <c r="H4849" s="1438"/>
      <c r="I4849" s="1438"/>
      <c r="J4849" s="1438"/>
      <c r="K4849" s="1438"/>
      <c r="L4849" s="1439"/>
      <c r="M4849" s="12" t="str">
        <f t="shared" si="1174"/>
        <v/>
      </c>
      <c r="N4849" s="13"/>
    </row>
    <row r="4850" spans="1:14" hidden="1">
      <c r="A4850" s="23">
        <v>735</v>
      </c>
      <c r="B4850" s="381">
        <v>98</v>
      </c>
      <c r="C4850" s="1860" t="s">
        <v>694</v>
      </c>
      <c r="D4850" s="1861"/>
      <c r="E4850" s="382">
        <f>F4850+G4850+H4850</f>
        <v>0</v>
      </c>
      <c r="F4850" s="1429"/>
      <c r="G4850" s="1430"/>
      <c r="H4850" s="1431"/>
      <c r="I4850" s="1461">
        <v>0</v>
      </c>
      <c r="J4850" s="1462">
        <v>0</v>
      </c>
      <c r="K4850" s="1463">
        <v>0</v>
      </c>
      <c r="L4850" s="382">
        <f>I4850+J4850+K4850</f>
        <v>0</v>
      </c>
      <c r="M4850" s="12" t="str">
        <f t="shared" si="1174"/>
        <v/>
      </c>
      <c r="N4850" s="13"/>
    </row>
    <row r="4851" spans="1:14" hidden="1">
      <c r="A4851" s="23">
        <v>740</v>
      </c>
      <c r="B4851" s="1433"/>
      <c r="C4851" s="1434"/>
      <c r="D4851" s="1435"/>
      <c r="E4851" s="269"/>
      <c r="F4851" s="269"/>
      <c r="G4851" s="269"/>
      <c r="H4851" s="269"/>
      <c r="I4851" s="269"/>
      <c r="J4851" s="269"/>
      <c r="K4851" s="269"/>
      <c r="L4851" s="270"/>
      <c r="M4851" s="12" t="str">
        <f t="shared" si="1174"/>
        <v/>
      </c>
      <c r="N4851" s="13"/>
    </row>
    <row r="4852" spans="1:14" hidden="1">
      <c r="A4852" s="23">
        <v>745</v>
      </c>
      <c r="B4852" s="1436"/>
      <c r="C4852" s="111"/>
      <c r="D4852" s="1437"/>
      <c r="E4852" s="218"/>
      <c r="F4852" s="218"/>
      <c r="G4852" s="218"/>
      <c r="H4852" s="218"/>
      <c r="I4852" s="218"/>
      <c r="J4852" s="218"/>
      <c r="K4852" s="218"/>
      <c r="L4852" s="389"/>
      <c r="M4852" s="12" t="str">
        <f t="shared" si="1174"/>
        <v/>
      </c>
      <c r="N4852" s="13"/>
    </row>
    <row r="4853" spans="1:14" hidden="1">
      <c r="A4853" s="22">
        <v>750</v>
      </c>
      <c r="B4853" s="1436"/>
      <c r="C4853" s="111"/>
      <c r="D4853" s="1437"/>
      <c r="E4853" s="218"/>
      <c r="F4853" s="218"/>
      <c r="G4853" s="218"/>
      <c r="H4853" s="218"/>
      <c r="I4853" s="218"/>
      <c r="J4853" s="218"/>
      <c r="K4853" s="218"/>
      <c r="L4853" s="389"/>
      <c r="M4853" s="12" t="str">
        <f t="shared" si="1174"/>
        <v/>
      </c>
      <c r="N4853" s="13"/>
    </row>
    <row r="4854" spans="1:14" ht="16.5" hidden="1" thickBot="1">
      <c r="A4854" s="23">
        <v>755</v>
      </c>
      <c r="B4854" s="1464"/>
      <c r="C4854" s="393" t="s">
        <v>741</v>
      </c>
      <c r="D4854" s="1432">
        <f>+B4854</f>
        <v>0</v>
      </c>
      <c r="E4854" s="395">
        <f t="shared" ref="E4854:L4854" si="1187">SUM(E4739,E4742,E4748,E4756,E4757,E4775,E4779,E4785,E4788,E4789,E4790,E4791,E4792,E4801,E4807,E4808,E4809,E4810,E4817,E4821,E4822,E4823,E4824,E4827,E4828,E4836,E4839,E4840,E4845)+E4850</f>
        <v>0</v>
      </c>
      <c r="F4854" s="396">
        <f t="shared" si="1187"/>
        <v>0</v>
      </c>
      <c r="G4854" s="397">
        <f t="shared" si="1187"/>
        <v>0</v>
      </c>
      <c r="H4854" s="398">
        <f t="shared" si="1187"/>
        <v>0</v>
      </c>
      <c r="I4854" s="396">
        <f t="shared" si="1187"/>
        <v>0</v>
      </c>
      <c r="J4854" s="397">
        <f t="shared" si="1187"/>
        <v>0</v>
      </c>
      <c r="K4854" s="398">
        <f t="shared" si="1187"/>
        <v>0</v>
      </c>
      <c r="L4854" s="395">
        <f t="shared" si="1187"/>
        <v>0</v>
      </c>
      <c r="M4854" s="12" t="str">
        <f>(IF($E4854&lt;&gt;0,$M$2,IF($L4854&lt;&gt;0,$M$2,"")))</f>
        <v/>
      </c>
      <c r="N4854" s="73" t="str">
        <f>LEFT(C4736,1)</f>
        <v>6</v>
      </c>
    </row>
    <row r="4855" spans="1:14" hidden="1">
      <c r="A4855" s="23">
        <v>760</v>
      </c>
      <c r="B4855" s="79" t="s">
        <v>120</v>
      </c>
      <c r="C4855" s="1"/>
      <c r="L4855" s="6"/>
      <c r="M4855" s="7" t="str">
        <f>(IF($E4854&lt;&gt;0,$M$2,IF($L4854&lt;&gt;0,$M$2,"")))</f>
        <v/>
      </c>
    </row>
    <row r="4856" spans="1:14" hidden="1">
      <c r="A4856" s="22">
        <v>765</v>
      </c>
      <c r="B4856" s="1367"/>
      <c r="C4856" s="1367"/>
      <c r="D4856" s="1368"/>
      <c r="E4856" s="1367"/>
      <c r="F4856" s="1367"/>
      <c r="G4856" s="1367"/>
      <c r="H4856" s="1367"/>
      <c r="I4856" s="1367"/>
      <c r="J4856" s="1367"/>
      <c r="K4856" s="1367"/>
      <c r="L4856" s="1369"/>
      <c r="M4856" s="7" t="str">
        <f>(IF($E4854&lt;&gt;0,$M$2,IF($L4854&lt;&gt;0,$M$2,"")))</f>
        <v/>
      </c>
    </row>
    <row r="4857" spans="1:14" ht="18.75" hidden="1">
      <c r="A4857" s="22">
        <v>775</v>
      </c>
      <c r="B4857" s="65"/>
      <c r="C4857" s="65"/>
      <c r="D4857" s="65"/>
      <c r="E4857" s="65"/>
      <c r="F4857" s="65"/>
      <c r="G4857" s="65"/>
      <c r="H4857" s="65"/>
      <c r="I4857" s="65"/>
      <c r="J4857" s="65"/>
      <c r="K4857" s="65"/>
      <c r="L4857" s="77"/>
      <c r="M4857" s="74" t="str">
        <f>(IF(E4852&lt;&gt;0,$G$2,IF(L4852&lt;&gt;0,$G$2,"")))</f>
        <v/>
      </c>
      <c r="N4857" s="65"/>
    </row>
    <row r="4858" spans="1:14" hidden="1">
      <c r="A4858" s="23">
        <v>780</v>
      </c>
      <c r="B4858" s="6"/>
      <c r="C4858" s="6"/>
      <c r="D4858" s="521"/>
      <c r="E4858" s="38"/>
      <c r="F4858" s="38"/>
      <c r="G4858" s="38"/>
      <c r="H4858" s="38"/>
      <c r="I4858" s="38"/>
      <c r="J4858" s="38"/>
      <c r="K4858" s="38"/>
      <c r="L4858" s="38"/>
      <c r="M4858" s="7" t="str">
        <f>(IF($E4991&lt;&gt;0,$M$2,IF($L4991&lt;&gt;0,$M$2,"")))</f>
        <v/>
      </c>
    </row>
    <row r="4859" spans="1:14" hidden="1">
      <c r="A4859" s="23">
        <v>785</v>
      </c>
      <c r="B4859" s="6"/>
      <c r="C4859" s="1365"/>
      <c r="D4859" s="1366"/>
      <c r="E4859" s="38"/>
      <c r="F4859" s="38"/>
      <c r="G4859" s="38"/>
      <c r="H4859" s="38"/>
      <c r="I4859" s="38"/>
      <c r="J4859" s="38"/>
      <c r="K4859" s="38"/>
      <c r="L4859" s="38"/>
      <c r="M4859" s="7" t="str">
        <f>(IF($E4991&lt;&gt;0,$M$2,IF($L4991&lt;&gt;0,$M$2,"")))</f>
        <v/>
      </c>
    </row>
    <row r="4860" spans="1:14" hidden="1">
      <c r="A4860" s="23">
        <v>790</v>
      </c>
      <c r="B4860" s="1870" t="str">
        <f>$B$7</f>
        <v>ОТЧЕТНИ ДАННИ ПО ЕБК ЗА ИЗПЪЛНЕНИЕТО НА БЮДЖЕТА</v>
      </c>
      <c r="C4860" s="1871"/>
      <c r="D4860" s="1871"/>
      <c r="E4860" s="242"/>
      <c r="F4860" s="242"/>
      <c r="G4860" s="237"/>
      <c r="H4860" s="237"/>
      <c r="I4860" s="237"/>
      <c r="J4860" s="237"/>
      <c r="K4860" s="237"/>
      <c r="L4860" s="237"/>
      <c r="M4860" s="7" t="str">
        <f>(IF($E4991&lt;&gt;0,$M$2,IF($L4991&lt;&gt;0,$M$2,"")))</f>
        <v/>
      </c>
    </row>
    <row r="4861" spans="1:14" hidden="1">
      <c r="A4861" s="23">
        <v>795</v>
      </c>
      <c r="B4861" s="228"/>
      <c r="C4861" s="391"/>
      <c r="D4861" s="400"/>
      <c r="E4861" s="406" t="s">
        <v>464</v>
      </c>
      <c r="F4861" s="406" t="s">
        <v>835</v>
      </c>
      <c r="G4861" s="237"/>
      <c r="H4861" s="1362" t="s">
        <v>1251</v>
      </c>
      <c r="I4861" s="1363"/>
      <c r="J4861" s="1364"/>
      <c r="K4861" s="237"/>
      <c r="L4861" s="237"/>
      <c r="M4861" s="7" t="str">
        <f>(IF($E4991&lt;&gt;0,$M$2,IF($L4991&lt;&gt;0,$M$2,"")))</f>
        <v/>
      </c>
    </row>
    <row r="4862" spans="1:14" ht="18.75" hidden="1">
      <c r="A4862" s="22">
        <v>805</v>
      </c>
      <c r="B4862" s="1872" t="str">
        <f>$B$9</f>
        <v>ДГ ЩАСТЛИВО ДЕТСТВО</v>
      </c>
      <c r="C4862" s="1873"/>
      <c r="D4862" s="1874"/>
      <c r="E4862" s="115">
        <f>$E$9</f>
        <v>43831</v>
      </c>
      <c r="F4862" s="226" t="str">
        <f>$F$9</f>
        <v>30.06.2020</v>
      </c>
      <c r="G4862" s="237"/>
      <c r="H4862" s="237"/>
      <c r="I4862" s="237"/>
      <c r="J4862" s="237"/>
      <c r="K4862" s="237"/>
      <c r="L4862" s="237"/>
      <c r="M4862" s="7" t="str">
        <f>(IF($E4991&lt;&gt;0,$M$2,IF($L4991&lt;&gt;0,$M$2,"")))</f>
        <v/>
      </c>
    </row>
    <row r="4863" spans="1:14" hidden="1">
      <c r="A4863" s="23">
        <v>810</v>
      </c>
      <c r="B4863" s="227" t="str">
        <f>$B$10</f>
        <v>(наименование на разпоредителя с бюджет)</v>
      </c>
      <c r="C4863" s="228"/>
      <c r="D4863" s="229"/>
      <c r="E4863" s="237"/>
      <c r="F4863" s="237"/>
      <c r="G4863" s="237"/>
      <c r="H4863" s="237"/>
      <c r="I4863" s="237"/>
      <c r="J4863" s="237"/>
      <c r="K4863" s="237"/>
      <c r="L4863" s="237"/>
      <c r="M4863" s="7" t="str">
        <f>(IF($E4991&lt;&gt;0,$M$2,IF($L4991&lt;&gt;0,$M$2,"")))</f>
        <v/>
      </c>
    </row>
    <row r="4864" spans="1:14" hidden="1">
      <c r="A4864" s="23">
        <v>815</v>
      </c>
      <c r="B4864" s="227"/>
      <c r="C4864" s="228"/>
      <c r="D4864" s="229"/>
      <c r="E4864" s="237"/>
      <c r="F4864" s="237"/>
      <c r="G4864" s="237"/>
      <c r="H4864" s="237"/>
      <c r="I4864" s="237"/>
      <c r="J4864" s="237"/>
      <c r="K4864" s="237"/>
      <c r="L4864" s="237"/>
      <c r="M4864" s="7" t="str">
        <f>(IF($E4991&lt;&gt;0,$M$2,IF($L4991&lt;&gt;0,$M$2,"")))</f>
        <v/>
      </c>
    </row>
    <row r="4865" spans="1:14" ht="19.5" hidden="1">
      <c r="A4865" s="28">
        <v>525</v>
      </c>
      <c r="B4865" s="1875" t="str">
        <f>$B$12</f>
        <v>Раковски</v>
      </c>
      <c r="C4865" s="1876"/>
      <c r="D4865" s="1877"/>
      <c r="E4865" s="410" t="s">
        <v>890</v>
      </c>
      <c r="F4865" s="1360" t="str">
        <f>$F$12</f>
        <v>6611</v>
      </c>
      <c r="G4865" s="237"/>
      <c r="H4865" s="237"/>
      <c r="I4865" s="237"/>
      <c r="J4865" s="237"/>
      <c r="K4865" s="237"/>
      <c r="L4865" s="237"/>
      <c r="M4865" s="7" t="str">
        <f>(IF($E4991&lt;&gt;0,$M$2,IF($L4991&lt;&gt;0,$M$2,"")))</f>
        <v/>
      </c>
    </row>
    <row r="4866" spans="1:14" hidden="1">
      <c r="A4866" s="22">
        <v>820</v>
      </c>
      <c r="B4866" s="233" t="str">
        <f>$B$13</f>
        <v>(наименование на първостепенния разпоредител с бюджет)</v>
      </c>
      <c r="C4866" s="228"/>
      <c r="D4866" s="229"/>
      <c r="E4866" s="1361"/>
      <c r="F4866" s="242"/>
      <c r="G4866" s="237"/>
      <c r="H4866" s="237"/>
      <c r="I4866" s="237"/>
      <c r="J4866" s="237"/>
      <c r="K4866" s="237"/>
      <c r="L4866" s="237"/>
      <c r="M4866" s="7" t="str">
        <f>(IF($E4991&lt;&gt;0,$M$2,IF($L4991&lt;&gt;0,$M$2,"")))</f>
        <v/>
      </c>
    </row>
    <row r="4867" spans="1:14" ht="19.5" hidden="1">
      <c r="A4867" s="23">
        <v>821</v>
      </c>
      <c r="B4867" s="236"/>
      <c r="C4867" s="237"/>
      <c r="D4867" s="124" t="s">
        <v>891</v>
      </c>
      <c r="E4867" s="238">
        <f>$E$15</f>
        <v>0</v>
      </c>
      <c r="F4867" s="414" t="str">
        <f>$F$15</f>
        <v>БЮДЖЕТ</v>
      </c>
      <c r="G4867" s="218"/>
      <c r="H4867" s="218"/>
      <c r="I4867" s="218"/>
      <c r="J4867" s="218"/>
      <c r="K4867" s="218"/>
      <c r="L4867" s="218"/>
      <c r="M4867" s="7" t="str">
        <f>(IF($E4991&lt;&gt;0,$M$2,IF($L4991&lt;&gt;0,$M$2,"")))</f>
        <v/>
      </c>
    </row>
    <row r="4868" spans="1:14" hidden="1">
      <c r="A4868" s="23">
        <v>822</v>
      </c>
      <c r="B4868" s="228"/>
      <c r="C4868" s="391"/>
      <c r="D4868" s="400"/>
      <c r="E4868" s="237"/>
      <c r="F4868" s="409"/>
      <c r="G4868" s="409"/>
      <c r="H4868" s="409"/>
      <c r="I4868" s="409"/>
      <c r="J4868" s="409"/>
      <c r="K4868" s="409"/>
      <c r="L4868" s="1377" t="s">
        <v>465</v>
      </c>
      <c r="M4868" s="7" t="str">
        <f>(IF($E4991&lt;&gt;0,$M$2,IF($L4991&lt;&gt;0,$M$2,"")))</f>
        <v/>
      </c>
    </row>
    <row r="4869" spans="1:14" ht="24.95" hidden="1" customHeight="1">
      <c r="A4869" s="23">
        <v>823</v>
      </c>
      <c r="B4869" s="247"/>
      <c r="C4869" s="248"/>
      <c r="D4869" s="249" t="s">
        <v>712</v>
      </c>
      <c r="E4869" s="1878" t="s">
        <v>2108</v>
      </c>
      <c r="F4869" s="1879"/>
      <c r="G4869" s="1879"/>
      <c r="H4869" s="1880"/>
      <c r="I4869" s="1881" t="s">
        <v>2109</v>
      </c>
      <c r="J4869" s="1882"/>
      <c r="K4869" s="1882"/>
      <c r="L4869" s="1883"/>
      <c r="M4869" s="7" t="str">
        <f>(IF($E4991&lt;&gt;0,$M$2,IF($L4991&lt;&gt;0,$M$2,"")))</f>
        <v/>
      </c>
    </row>
    <row r="4870" spans="1:14" ht="54.95" hidden="1" customHeight="1" thickBot="1">
      <c r="A4870" s="23">
        <v>825</v>
      </c>
      <c r="B4870" s="250" t="s">
        <v>62</v>
      </c>
      <c r="C4870" s="251" t="s">
        <v>466</v>
      </c>
      <c r="D4870" s="252" t="s">
        <v>713</v>
      </c>
      <c r="E4870" s="1403" t="str">
        <f>$E$20</f>
        <v>Уточнен план                Общо</v>
      </c>
      <c r="F4870" s="1407" t="str">
        <f>$F$20</f>
        <v>държавни дейности</v>
      </c>
      <c r="G4870" s="1408" t="str">
        <f>$G$20</f>
        <v>местни дейности</v>
      </c>
      <c r="H4870" s="1409" t="str">
        <f>$H$20</f>
        <v>дофинансиране</v>
      </c>
      <c r="I4870" s="253" t="str">
        <f>$I$20</f>
        <v>държавни дейности -ОТЧЕТ</v>
      </c>
      <c r="J4870" s="254" t="str">
        <f>$J$20</f>
        <v>местни дейности - ОТЧЕТ</v>
      </c>
      <c r="K4870" s="255" t="str">
        <f>$K$20</f>
        <v>дофинансиране - ОТЧЕТ</v>
      </c>
      <c r="L4870" s="1735" t="str">
        <f>$L$20</f>
        <v>ОТЧЕТ                                    ОБЩО</v>
      </c>
      <c r="M4870" s="7" t="str">
        <f>(IF($E4991&lt;&gt;0,$M$2,IF($L4991&lt;&gt;0,$M$2,"")))</f>
        <v/>
      </c>
    </row>
    <row r="4871" spans="1:14" ht="18.75" hidden="1">
      <c r="A4871" s="23"/>
      <c r="B4871" s="258"/>
      <c r="C4871" s="259"/>
      <c r="D4871" s="260" t="s">
        <v>743</v>
      </c>
      <c r="E4871" s="1455" t="str">
        <f>$E$21</f>
        <v>(1)</v>
      </c>
      <c r="F4871" s="143" t="str">
        <f>$F$21</f>
        <v>(2)</v>
      </c>
      <c r="G4871" s="144" t="str">
        <f>$G$21</f>
        <v>(3)</v>
      </c>
      <c r="H4871" s="145" t="str">
        <f>$H$21</f>
        <v>(4)</v>
      </c>
      <c r="I4871" s="261" t="str">
        <f>$I$21</f>
        <v>(5)</v>
      </c>
      <c r="J4871" s="262" t="str">
        <f>$J$21</f>
        <v>(6)</v>
      </c>
      <c r="K4871" s="263" t="str">
        <f>$K$21</f>
        <v>(7)</v>
      </c>
      <c r="L4871" s="264" t="str">
        <f>$L$21</f>
        <v>(8)</v>
      </c>
      <c r="M4871" s="7" t="str">
        <f>(IF($E4991&lt;&gt;0,$M$2,IF($L4991&lt;&gt;0,$M$2,"")))</f>
        <v/>
      </c>
    </row>
    <row r="4872" spans="1:14" hidden="1">
      <c r="A4872" s="23"/>
      <c r="B4872" s="1451"/>
      <c r="C4872" s="1598" t="e">
        <f>VLOOKUP(D4872,OP_LIST2,2,FALSE)</f>
        <v>#N/A</v>
      </c>
      <c r="D4872" s="1458"/>
      <c r="E4872" s="389"/>
      <c r="F4872" s="1441"/>
      <c r="G4872" s="1442"/>
      <c r="H4872" s="1443"/>
      <c r="I4872" s="1441"/>
      <c r="J4872" s="1442"/>
      <c r="K4872" s="1443"/>
      <c r="L4872" s="1440"/>
      <c r="M4872" s="7" t="str">
        <f>(IF($E4991&lt;&gt;0,$M$2,IF($L4991&lt;&gt;0,$M$2,"")))</f>
        <v/>
      </c>
    </row>
    <row r="4873" spans="1:14" hidden="1">
      <c r="A4873" s="23"/>
      <c r="B4873" s="1454"/>
      <c r="C4873" s="1459">
        <f>VLOOKUP(D4874,EBK_DEIN2,2,FALSE)</f>
        <v>6629</v>
      </c>
      <c r="D4873" s="1458" t="s">
        <v>792</v>
      </c>
      <c r="E4873" s="389"/>
      <c r="F4873" s="1444"/>
      <c r="G4873" s="1445"/>
      <c r="H4873" s="1446"/>
      <c r="I4873" s="1444"/>
      <c r="J4873" s="1445"/>
      <c r="K4873" s="1446"/>
      <c r="L4873" s="1440"/>
      <c r="M4873" s="7" t="str">
        <f>(IF($E4991&lt;&gt;0,$M$2,IF($L4991&lt;&gt;0,$M$2,"")))</f>
        <v/>
      </c>
    </row>
    <row r="4874" spans="1:14" hidden="1">
      <c r="A4874" s="23"/>
      <c r="B4874" s="1450"/>
      <c r="C4874" s="1587">
        <f>+C4873</f>
        <v>6629</v>
      </c>
      <c r="D4874" s="1452" t="s">
        <v>486</v>
      </c>
      <c r="E4874" s="389"/>
      <c r="F4874" s="1444"/>
      <c r="G4874" s="1445"/>
      <c r="H4874" s="1446"/>
      <c r="I4874" s="1444"/>
      <c r="J4874" s="1445"/>
      <c r="K4874" s="1446"/>
      <c r="L4874" s="1440"/>
      <c r="M4874" s="7" t="str">
        <f>(IF($E4991&lt;&gt;0,$M$2,IF($L4991&lt;&gt;0,$M$2,"")))</f>
        <v/>
      </c>
    </row>
    <row r="4875" spans="1:14" hidden="1">
      <c r="A4875" s="23"/>
      <c r="B4875" s="1456"/>
      <c r="C4875" s="1453"/>
      <c r="D4875" s="1457" t="s">
        <v>714</v>
      </c>
      <c r="E4875" s="389"/>
      <c r="F4875" s="1447"/>
      <c r="G4875" s="1448"/>
      <c r="H4875" s="1449"/>
      <c r="I4875" s="1447"/>
      <c r="J4875" s="1448"/>
      <c r="K4875" s="1449"/>
      <c r="L4875" s="1440"/>
      <c r="M4875" s="7" t="str">
        <f>(IF($E4991&lt;&gt;0,$M$2,IF($L4991&lt;&gt;0,$M$2,"")))</f>
        <v/>
      </c>
    </row>
    <row r="4876" spans="1:14" hidden="1">
      <c r="A4876" s="23"/>
      <c r="B4876" s="272">
        <v>100</v>
      </c>
      <c r="C4876" s="1884" t="s">
        <v>744</v>
      </c>
      <c r="D4876" s="1885"/>
      <c r="E4876" s="273">
        <f t="shared" ref="E4876:L4876" si="1188">SUM(E4877:E4878)</f>
        <v>0</v>
      </c>
      <c r="F4876" s="274">
        <f t="shared" si="1188"/>
        <v>0</v>
      </c>
      <c r="G4876" s="275">
        <f t="shared" si="1188"/>
        <v>0</v>
      </c>
      <c r="H4876" s="276">
        <f>SUM(H4877:H4878)</f>
        <v>0</v>
      </c>
      <c r="I4876" s="274">
        <f t="shared" si="1188"/>
        <v>0</v>
      </c>
      <c r="J4876" s="275">
        <f t="shared" si="1188"/>
        <v>0</v>
      </c>
      <c r="K4876" s="276">
        <f t="shared" si="1188"/>
        <v>0</v>
      </c>
      <c r="L4876" s="273">
        <f t="shared" si="1188"/>
        <v>0</v>
      </c>
      <c r="M4876" s="12" t="str">
        <f>(IF($E4876&lt;&gt;0,$M$2,IF($L4876&lt;&gt;0,$M$2,"")))</f>
        <v/>
      </c>
      <c r="N4876" s="13"/>
    </row>
    <row r="4877" spans="1:14" hidden="1">
      <c r="A4877" s="23"/>
      <c r="B4877" s="278"/>
      <c r="C4877" s="279">
        <v>101</v>
      </c>
      <c r="D4877" s="280" t="s">
        <v>745</v>
      </c>
      <c r="E4877" s="281">
        <f>F4877+G4877+H4877</f>
        <v>0</v>
      </c>
      <c r="F4877" s="152"/>
      <c r="G4877" s="153"/>
      <c r="H4877" s="1418"/>
      <c r="I4877" s="152"/>
      <c r="J4877" s="153"/>
      <c r="K4877" s="1418"/>
      <c r="L4877" s="281">
        <f>I4877+J4877+K4877</f>
        <v>0</v>
      </c>
      <c r="M4877" s="12" t="str">
        <f t="shared" ref="M4877:M4943" si="1189">(IF($E4877&lt;&gt;0,$M$2,IF($L4877&lt;&gt;0,$M$2,"")))</f>
        <v/>
      </c>
      <c r="N4877" s="13"/>
    </row>
    <row r="4878" spans="1:14" hidden="1">
      <c r="A4878" s="10"/>
      <c r="B4878" s="278"/>
      <c r="C4878" s="285">
        <v>102</v>
      </c>
      <c r="D4878" s="286" t="s">
        <v>746</v>
      </c>
      <c r="E4878" s="287">
        <f>F4878+G4878+H4878</f>
        <v>0</v>
      </c>
      <c r="F4878" s="173"/>
      <c r="G4878" s="174"/>
      <c r="H4878" s="1421"/>
      <c r="I4878" s="173"/>
      <c r="J4878" s="174"/>
      <c r="K4878" s="1421"/>
      <c r="L4878" s="287">
        <f>I4878+J4878+K4878</f>
        <v>0</v>
      </c>
      <c r="M4878" s="12" t="str">
        <f t="shared" si="1189"/>
        <v/>
      </c>
      <c r="N4878" s="13"/>
    </row>
    <row r="4879" spans="1:14" hidden="1">
      <c r="A4879" s="10"/>
      <c r="B4879" s="272">
        <v>200</v>
      </c>
      <c r="C4879" s="1864" t="s">
        <v>747</v>
      </c>
      <c r="D4879" s="1865"/>
      <c r="E4879" s="273">
        <f t="shared" ref="E4879:L4879" si="1190">SUM(E4880:E4884)</f>
        <v>0</v>
      </c>
      <c r="F4879" s="274">
        <f t="shared" si="1190"/>
        <v>0</v>
      </c>
      <c r="G4879" s="275">
        <f t="shared" si="1190"/>
        <v>0</v>
      </c>
      <c r="H4879" s="276">
        <f>SUM(H4880:H4884)</f>
        <v>0</v>
      </c>
      <c r="I4879" s="274">
        <f t="shared" si="1190"/>
        <v>0</v>
      </c>
      <c r="J4879" s="275">
        <f t="shared" si="1190"/>
        <v>0</v>
      </c>
      <c r="K4879" s="276">
        <f t="shared" si="1190"/>
        <v>0</v>
      </c>
      <c r="L4879" s="273">
        <f t="shared" si="1190"/>
        <v>0</v>
      </c>
      <c r="M4879" s="12" t="str">
        <f t="shared" si="1189"/>
        <v/>
      </c>
      <c r="N4879" s="13"/>
    </row>
    <row r="4880" spans="1:14" hidden="1">
      <c r="A4880" s="10"/>
      <c r="B4880" s="291"/>
      <c r="C4880" s="279">
        <v>201</v>
      </c>
      <c r="D4880" s="280" t="s">
        <v>748</v>
      </c>
      <c r="E4880" s="281">
        <f>F4880+G4880+H4880</f>
        <v>0</v>
      </c>
      <c r="F4880" s="152"/>
      <c r="G4880" s="153"/>
      <c r="H4880" s="1418"/>
      <c r="I4880" s="152"/>
      <c r="J4880" s="153"/>
      <c r="K4880" s="1418"/>
      <c r="L4880" s="281">
        <f>I4880+J4880+K4880</f>
        <v>0</v>
      </c>
      <c r="M4880" s="12" t="str">
        <f t="shared" si="1189"/>
        <v/>
      </c>
      <c r="N4880" s="13"/>
    </row>
    <row r="4881" spans="1:14" hidden="1">
      <c r="A4881" s="10"/>
      <c r="B4881" s="292"/>
      <c r="C4881" s="293">
        <v>202</v>
      </c>
      <c r="D4881" s="294" t="s">
        <v>749</v>
      </c>
      <c r="E4881" s="295">
        <f>F4881+G4881+H4881</f>
        <v>0</v>
      </c>
      <c r="F4881" s="158"/>
      <c r="G4881" s="159"/>
      <c r="H4881" s="1420"/>
      <c r="I4881" s="158"/>
      <c r="J4881" s="159"/>
      <c r="K4881" s="1420"/>
      <c r="L4881" s="295">
        <f>I4881+J4881+K4881</f>
        <v>0</v>
      </c>
      <c r="M4881" s="12" t="str">
        <f t="shared" si="1189"/>
        <v/>
      </c>
      <c r="N4881" s="13"/>
    </row>
    <row r="4882" spans="1:14" ht="31.5" hidden="1">
      <c r="A4882" s="10"/>
      <c r="B4882" s="299"/>
      <c r="C4882" s="293">
        <v>205</v>
      </c>
      <c r="D4882" s="294" t="s">
        <v>595</v>
      </c>
      <c r="E4882" s="295">
        <f>F4882+G4882+H4882</f>
        <v>0</v>
      </c>
      <c r="F4882" s="158"/>
      <c r="G4882" s="159"/>
      <c r="H4882" s="1420"/>
      <c r="I4882" s="158"/>
      <c r="J4882" s="159"/>
      <c r="K4882" s="1420"/>
      <c r="L4882" s="295">
        <f>I4882+J4882+K4882</f>
        <v>0</v>
      </c>
      <c r="M4882" s="12" t="str">
        <f t="shared" si="1189"/>
        <v/>
      </c>
      <c r="N4882" s="13"/>
    </row>
    <row r="4883" spans="1:14" hidden="1">
      <c r="A4883" s="10"/>
      <c r="B4883" s="299"/>
      <c r="C4883" s="293">
        <v>208</v>
      </c>
      <c r="D4883" s="300" t="s">
        <v>596</v>
      </c>
      <c r="E4883" s="295">
        <f>F4883+G4883+H4883</f>
        <v>0</v>
      </c>
      <c r="F4883" s="158"/>
      <c r="G4883" s="159"/>
      <c r="H4883" s="1420"/>
      <c r="I4883" s="158"/>
      <c r="J4883" s="159"/>
      <c r="K4883" s="1420"/>
      <c r="L4883" s="295">
        <f>I4883+J4883+K4883</f>
        <v>0</v>
      </c>
      <c r="M4883" s="12" t="str">
        <f t="shared" si="1189"/>
        <v/>
      </c>
      <c r="N4883" s="13"/>
    </row>
    <row r="4884" spans="1:14" hidden="1">
      <c r="A4884" s="10"/>
      <c r="B4884" s="291"/>
      <c r="C4884" s="285">
        <v>209</v>
      </c>
      <c r="D4884" s="301" t="s">
        <v>597</v>
      </c>
      <c r="E4884" s="287">
        <f>F4884+G4884+H4884</f>
        <v>0</v>
      </c>
      <c r="F4884" s="173"/>
      <c r="G4884" s="174"/>
      <c r="H4884" s="1421"/>
      <c r="I4884" s="173"/>
      <c r="J4884" s="174"/>
      <c r="K4884" s="1421"/>
      <c r="L4884" s="287">
        <f>I4884+J4884+K4884</f>
        <v>0</v>
      </c>
      <c r="M4884" s="12" t="str">
        <f t="shared" si="1189"/>
        <v/>
      </c>
      <c r="N4884" s="13"/>
    </row>
    <row r="4885" spans="1:14" hidden="1">
      <c r="A4885" s="10"/>
      <c r="B4885" s="272">
        <v>500</v>
      </c>
      <c r="C4885" s="1866" t="s">
        <v>193</v>
      </c>
      <c r="D4885" s="1867"/>
      <c r="E4885" s="273">
        <f t="shared" ref="E4885:L4885" si="1191">SUM(E4886:E4892)</f>
        <v>0</v>
      </c>
      <c r="F4885" s="274">
        <f t="shared" si="1191"/>
        <v>0</v>
      </c>
      <c r="G4885" s="275">
        <f t="shared" si="1191"/>
        <v>0</v>
      </c>
      <c r="H4885" s="276">
        <f>SUM(H4886:H4892)</f>
        <v>0</v>
      </c>
      <c r="I4885" s="274">
        <f t="shared" si="1191"/>
        <v>0</v>
      </c>
      <c r="J4885" s="275">
        <f t="shared" si="1191"/>
        <v>0</v>
      </c>
      <c r="K4885" s="276">
        <f t="shared" si="1191"/>
        <v>0</v>
      </c>
      <c r="L4885" s="273">
        <f t="shared" si="1191"/>
        <v>0</v>
      </c>
      <c r="M4885" s="12" t="str">
        <f t="shared" si="1189"/>
        <v/>
      </c>
      <c r="N4885" s="13"/>
    </row>
    <row r="4886" spans="1:14" ht="18" hidden="1" customHeight="1">
      <c r="A4886" s="10"/>
      <c r="B4886" s="291"/>
      <c r="C4886" s="302">
        <v>551</v>
      </c>
      <c r="D4886" s="303" t="s">
        <v>194</v>
      </c>
      <c r="E4886" s="281">
        <f t="shared" ref="E4886:E4893" si="1192">F4886+G4886+H4886</f>
        <v>0</v>
      </c>
      <c r="F4886" s="152"/>
      <c r="G4886" s="153"/>
      <c r="H4886" s="1418"/>
      <c r="I4886" s="152"/>
      <c r="J4886" s="153"/>
      <c r="K4886" s="1418"/>
      <c r="L4886" s="281">
        <f t="shared" ref="L4886:L4893" si="1193">I4886+J4886+K4886</f>
        <v>0</v>
      </c>
      <c r="M4886" s="12" t="str">
        <f t="shared" si="1189"/>
        <v/>
      </c>
      <c r="N4886" s="13"/>
    </row>
    <row r="4887" spans="1:14" hidden="1">
      <c r="A4887" s="10"/>
      <c r="B4887" s="291"/>
      <c r="C4887" s="304">
        <v>552</v>
      </c>
      <c r="D4887" s="305" t="s">
        <v>909</v>
      </c>
      <c r="E4887" s="295">
        <f t="shared" si="1192"/>
        <v>0</v>
      </c>
      <c r="F4887" s="158"/>
      <c r="G4887" s="159"/>
      <c r="H4887" s="1420"/>
      <c r="I4887" s="158"/>
      <c r="J4887" s="159"/>
      <c r="K4887" s="1420"/>
      <c r="L4887" s="295">
        <f t="shared" si="1193"/>
        <v>0</v>
      </c>
      <c r="M4887" s="12" t="str">
        <f t="shared" si="1189"/>
        <v/>
      </c>
      <c r="N4887" s="13"/>
    </row>
    <row r="4888" spans="1:14" hidden="1">
      <c r="A4888" s="10"/>
      <c r="B4888" s="306"/>
      <c r="C4888" s="304">
        <v>558</v>
      </c>
      <c r="D4888" s="307" t="s">
        <v>871</v>
      </c>
      <c r="E4888" s="295">
        <f>F4888+G4888+H4888</f>
        <v>0</v>
      </c>
      <c r="F4888" s="488">
        <v>0</v>
      </c>
      <c r="G4888" s="489">
        <v>0</v>
      </c>
      <c r="H4888" s="160">
        <v>0</v>
      </c>
      <c r="I4888" s="488">
        <v>0</v>
      </c>
      <c r="J4888" s="489">
        <v>0</v>
      </c>
      <c r="K4888" s="160">
        <v>0</v>
      </c>
      <c r="L4888" s="295">
        <f>I4888+J4888+K4888</f>
        <v>0</v>
      </c>
      <c r="M4888" s="12" t="str">
        <f t="shared" si="1189"/>
        <v/>
      </c>
      <c r="N4888" s="13"/>
    </row>
    <row r="4889" spans="1:14" hidden="1">
      <c r="A4889" s="10"/>
      <c r="B4889" s="306"/>
      <c r="C4889" s="304">
        <v>560</v>
      </c>
      <c r="D4889" s="307" t="s">
        <v>195</v>
      </c>
      <c r="E4889" s="295">
        <f t="shared" si="1192"/>
        <v>0</v>
      </c>
      <c r="F4889" s="158"/>
      <c r="G4889" s="159"/>
      <c r="H4889" s="1420"/>
      <c r="I4889" s="158"/>
      <c r="J4889" s="159"/>
      <c r="K4889" s="1420"/>
      <c r="L4889" s="295">
        <f t="shared" si="1193"/>
        <v>0</v>
      </c>
      <c r="M4889" s="12" t="str">
        <f t="shared" si="1189"/>
        <v/>
      </c>
      <c r="N4889" s="13"/>
    </row>
    <row r="4890" spans="1:14" hidden="1">
      <c r="A4890" s="10"/>
      <c r="B4890" s="306"/>
      <c r="C4890" s="304">
        <v>580</v>
      </c>
      <c r="D4890" s="305" t="s">
        <v>196</v>
      </c>
      <c r="E4890" s="295">
        <f t="shared" si="1192"/>
        <v>0</v>
      </c>
      <c r="F4890" s="158"/>
      <c r="G4890" s="159"/>
      <c r="H4890" s="1420"/>
      <c r="I4890" s="158"/>
      <c r="J4890" s="159"/>
      <c r="K4890" s="1420"/>
      <c r="L4890" s="295">
        <f t="shared" si="1193"/>
        <v>0</v>
      </c>
      <c r="M4890" s="12" t="str">
        <f t="shared" si="1189"/>
        <v/>
      </c>
      <c r="N4890" s="13"/>
    </row>
    <row r="4891" spans="1:14" hidden="1">
      <c r="A4891" s="10"/>
      <c r="B4891" s="291"/>
      <c r="C4891" s="304">
        <v>588</v>
      </c>
      <c r="D4891" s="305" t="s">
        <v>873</v>
      </c>
      <c r="E4891" s="295">
        <f>F4891+G4891+H4891</f>
        <v>0</v>
      </c>
      <c r="F4891" s="488">
        <v>0</v>
      </c>
      <c r="G4891" s="489">
        <v>0</v>
      </c>
      <c r="H4891" s="160">
        <v>0</v>
      </c>
      <c r="I4891" s="488">
        <v>0</v>
      </c>
      <c r="J4891" s="489">
        <v>0</v>
      </c>
      <c r="K4891" s="160">
        <v>0</v>
      </c>
      <c r="L4891" s="295">
        <f>I4891+J4891+K4891</f>
        <v>0</v>
      </c>
      <c r="M4891" s="12" t="str">
        <f t="shared" si="1189"/>
        <v/>
      </c>
      <c r="N4891" s="13"/>
    </row>
    <row r="4892" spans="1:14" ht="31.5" hidden="1">
      <c r="A4892" s="10"/>
      <c r="B4892" s="291"/>
      <c r="C4892" s="308">
        <v>590</v>
      </c>
      <c r="D4892" s="309" t="s">
        <v>197</v>
      </c>
      <c r="E4892" s="287">
        <f t="shared" si="1192"/>
        <v>0</v>
      </c>
      <c r="F4892" s="173"/>
      <c r="G4892" s="174"/>
      <c r="H4892" s="1421"/>
      <c r="I4892" s="173"/>
      <c r="J4892" s="174"/>
      <c r="K4892" s="1421"/>
      <c r="L4892" s="287">
        <f t="shared" si="1193"/>
        <v>0</v>
      </c>
      <c r="M4892" s="12" t="str">
        <f t="shared" si="1189"/>
        <v/>
      </c>
      <c r="N4892" s="13"/>
    </row>
    <row r="4893" spans="1:14" hidden="1">
      <c r="A4893" s="22">
        <v>5</v>
      </c>
      <c r="B4893" s="272">
        <v>800</v>
      </c>
      <c r="C4893" s="1868" t="s">
        <v>198</v>
      </c>
      <c r="D4893" s="1869"/>
      <c r="E4893" s="310">
        <f t="shared" si="1192"/>
        <v>0</v>
      </c>
      <c r="F4893" s="1422"/>
      <c r="G4893" s="1423"/>
      <c r="H4893" s="1424"/>
      <c r="I4893" s="1422"/>
      <c r="J4893" s="1423"/>
      <c r="K4893" s="1424"/>
      <c r="L4893" s="310">
        <f t="shared" si="1193"/>
        <v>0</v>
      </c>
      <c r="M4893" s="12" t="str">
        <f t="shared" si="1189"/>
        <v/>
      </c>
      <c r="N4893" s="13"/>
    </row>
    <row r="4894" spans="1:14" hidden="1">
      <c r="A4894" s="23">
        <v>10</v>
      </c>
      <c r="B4894" s="272">
        <v>1000</v>
      </c>
      <c r="C4894" s="1864" t="s">
        <v>199</v>
      </c>
      <c r="D4894" s="1865"/>
      <c r="E4894" s="310">
        <f t="shared" ref="E4894:L4894" si="1194">SUM(E4895:E4911)</f>
        <v>0</v>
      </c>
      <c r="F4894" s="274">
        <f t="shared" si="1194"/>
        <v>0</v>
      </c>
      <c r="G4894" s="275">
        <f t="shared" si="1194"/>
        <v>0</v>
      </c>
      <c r="H4894" s="276">
        <f>SUM(H4895:H4911)</f>
        <v>0</v>
      </c>
      <c r="I4894" s="274">
        <f t="shared" si="1194"/>
        <v>0</v>
      </c>
      <c r="J4894" s="275">
        <f t="shared" si="1194"/>
        <v>0</v>
      </c>
      <c r="K4894" s="276">
        <f t="shared" si="1194"/>
        <v>0</v>
      </c>
      <c r="L4894" s="310">
        <f t="shared" si="1194"/>
        <v>0</v>
      </c>
      <c r="M4894" s="12" t="str">
        <f t="shared" si="1189"/>
        <v/>
      </c>
      <c r="N4894" s="13"/>
    </row>
    <row r="4895" spans="1:14" hidden="1">
      <c r="A4895" s="23">
        <v>15</v>
      </c>
      <c r="B4895" s="292"/>
      <c r="C4895" s="279">
        <v>1011</v>
      </c>
      <c r="D4895" s="311" t="s">
        <v>200</v>
      </c>
      <c r="E4895" s="281">
        <f t="shared" ref="E4895:E4911" si="1195">F4895+G4895+H4895</f>
        <v>0</v>
      </c>
      <c r="F4895" s="152"/>
      <c r="G4895" s="153"/>
      <c r="H4895" s="1418"/>
      <c r="I4895" s="152"/>
      <c r="J4895" s="153"/>
      <c r="K4895" s="1418"/>
      <c r="L4895" s="281">
        <f t="shared" ref="L4895:L4911" si="1196">I4895+J4895+K4895</f>
        <v>0</v>
      </c>
      <c r="M4895" s="12" t="str">
        <f t="shared" si="1189"/>
        <v/>
      </c>
      <c r="N4895" s="13"/>
    </row>
    <row r="4896" spans="1:14" hidden="1">
      <c r="A4896" s="22">
        <v>35</v>
      </c>
      <c r="B4896" s="292"/>
      <c r="C4896" s="293">
        <v>1012</v>
      </c>
      <c r="D4896" s="294" t="s">
        <v>201</v>
      </c>
      <c r="E4896" s="295">
        <f t="shared" si="1195"/>
        <v>0</v>
      </c>
      <c r="F4896" s="158"/>
      <c r="G4896" s="159"/>
      <c r="H4896" s="1420"/>
      <c r="I4896" s="158"/>
      <c r="J4896" s="159"/>
      <c r="K4896" s="1420"/>
      <c r="L4896" s="295">
        <f t="shared" si="1196"/>
        <v>0</v>
      </c>
      <c r="M4896" s="12" t="str">
        <f t="shared" si="1189"/>
        <v/>
      </c>
      <c r="N4896" s="13"/>
    </row>
    <row r="4897" spans="1:14" hidden="1">
      <c r="A4897" s="23">
        <v>40</v>
      </c>
      <c r="B4897" s="292"/>
      <c r="C4897" s="293">
        <v>1013</v>
      </c>
      <c r="D4897" s="294" t="s">
        <v>202</v>
      </c>
      <c r="E4897" s="295">
        <f t="shared" si="1195"/>
        <v>0</v>
      </c>
      <c r="F4897" s="158"/>
      <c r="G4897" s="159"/>
      <c r="H4897" s="1420"/>
      <c r="I4897" s="158"/>
      <c r="J4897" s="159"/>
      <c r="K4897" s="1420"/>
      <c r="L4897" s="295">
        <f t="shared" si="1196"/>
        <v>0</v>
      </c>
      <c r="M4897" s="12" t="str">
        <f t="shared" si="1189"/>
        <v/>
      </c>
      <c r="N4897" s="13"/>
    </row>
    <row r="4898" spans="1:14" hidden="1">
      <c r="A4898" s="23">
        <v>45</v>
      </c>
      <c r="B4898" s="292"/>
      <c r="C4898" s="293">
        <v>1014</v>
      </c>
      <c r="D4898" s="294" t="s">
        <v>203</v>
      </c>
      <c r="E4898" s="295">
        <f t="shared" si="1195"/>
        <v>0</v>
      </c>
      <c r="F4898" s="158"/>
      <c r="G4898" s="159"/>
      <c r="H4898" s="1420"/>
      <c r="I4898" s="158"/>
      <c r="J4898" s="159"/>
      <c r="K4898" s="1420"/>
      <c r="L4898" s="295">
        <f t="shared" si="1196"/>
        <v>0</v>
      </c>
      <c r="M4898" s="12" t="str">
        <f t="shared" si="1189"/>
        <v/>
      </c>
      <c r="N4898" s="13"/>
    </row>
    <row r="4899" spans="1:14" hidden="1">
      <c r="A4899" s="23">
        <v>50</v>
      </c>
      <c r="B4899" s="292"/>
      <c r="C4899" s="293">
        <v>1015</v>
      </c>
      <c r="D4899" s="294" t="s">
        <v>204</v>
      </c>
      <c r="E4899" s="295">
        <f t="shared" si="1195"/>
        <v>0</v>
      </c>
      <c r="F4899" s="158"/>
      <c r="G4899" s="159"/>
      <c r="H4899" s="1420"/>
      <c r="I4899" s="158"/>
      <c r="J4899" s="159"/>
      <c r="K4899" s="1420"/>
      <c r="L4899" s="295">
        <f t="shared" si="1196"/>
        <v>0</v>
      </c>
      <c r="M4899" s="12" t="str">
        <f t="shared" si="1189"/>
        <v/>
      </c>
      <c r="N4899" s="13"/>
    </row>
    <row r="4900" spans="1:14" hidden="1">
      <c r="A4900" s="23">
        <v>55</v>
      </c>
      <c r="B4900" s="292"/>
      <c r="C4900" s="312">
        <v>1016</v>
      </c>
      <c r="D4900" s="313" t="s">
        <v>205</v>
      </c>
      <c r="E4900" s="314">
        <f t="shared" si="1195"/>
        <v>0</v>
      </c>
      <c r="F4900" s="164"/>
      <c r="G4900" s="165"/>
      <c r="H4900" s="1419"/>
      <c r="I4900" s="164"/>
      <c r="J4900" s="165"/>
      <c r="K4900" s="1419"/>
      <c r="L4900" s="314">
        <f t="shared" si="1196"/>
        <v>0</v>
      </c>
      <c r="M4900" s="12" t="str">
        <f t="shared" si="1189"/>
        <v/>
      </c>
      <c r="N4900" s="13"/>
    </row>
    <row r="4901" spans="1:14" hidden="1">
      <c r="A4901" s="23">
        <v>60</v>
      </c>
      <c r="B4901" s="278"/>
      <c r="C4901" s="318">
        <v>1020</v>
      </c>
      <c r="D4901" s="319" t="s">
        <v>206</v>
      </c>
      <c r="E4901" s="320">
        <f t="shared" si="1195"/>
        <v>0</v>
      </c>
      <c r="F4901" s="454"/>
      <c r="G4901" s="455"/>
      <c r="H4901" s="1428"/>
      <c r="I4901" s="454"/>
      <c r="J4901" s="455"/>
      <c r="K4901" s="1428"/>
      <c r="L4901" s="320">
        <f t="shared" si="1196"/>
        <v>0</v>
      </c>
      <c r="M4901" s="12" t="str">
        <f t="shared" si="1189"/>
        <v/>
      </c>
      <c r="N4901" s="13"/>
    </row>
    <row r="4902" spans="1:14" hidden="1">
      <c r="A4902" s="22">
        <v>65</v>
      </c>
      <c r="B4902" s="292"/>
      <c r="C4902" s="324">
        <v>1030</v>
      </c>
      <c r="D4902" s="325" t="s">
        <v>207</v>
      </c>
      <c r="E4902" s="326">
        <f t="shared" si="1195"/>
        <v>0</v>
      </c>
      <c r="F4902" s="449"/>
      <c r="G4902" s="450"/>
      <c r="H4902" s="1425"/>
      <c r="I4902" s="449"/>
      <c r="J4902" s="450"/>
      <c r="K4902" s="1425"/>
      <c r="L4902" s="326">
        <f t="shared" si="1196"/>
        <v>0</v>
      </c>
      <c r="M4902" s="12" t="str">
        <f t="shared" si="1189"/>
        <v/>
      </c>
      <c r="N4902" s="13"/>
    </row>
    <row r="4903" spans="1:14" hidden="1">
      <c r="A4903" s="23">
        <v>70</v>
      </c>
      <c r="B4903" s="292"/>
      <c r="C4903" s="318">
        <v>1051</v>
      </c>
      <c r="D4903" s="331" t="s">
        <v>208</v>
      </c>
      <c r="E4903" s="320">
        <f t="shared" si="1195"/>
        <v>0</v>
      </c>
      <c r="F4903" s="454"/>
      <c r="G4903" s="455"/>
      <c r="H4903" s="1428"/>
      <c r="I4903" s="454"/>
      <c r="J4903" s="455"/>
      <c r="K4903" s="1428"/>
      <c r="L4903" s="320">
        <f t="shared" si="1196"/>
        <v>0</v>
      </c>
      <c r="M4903" s="12" t="str">
        <f t="shared" si="1189"/>
        <v/>
      </c>
      <c r="N4903" s="13"/>
    </row>
    <row r="4904" spans="1:14" hidden="1">
      <c r="A4904" s="23">
        <v>75</v>
      </c>
      <c r="B4904" s="292"/>
      <c r="C4904" s="293">
        <v>1052</v>
      </c>
      <c r="D4904" s="294" t="s">
        <v>209</v>
      </c>
      <c r="E4904" s="295">
        <f t="shared" si="1195"/>
        <v>0</v>
      </c>
      <c r="F4904" s="158"/>
      <c r="G4904" s="159"/>
      <c r="H4904" s="1420"/>
      <c r="I4904" s="158"/>
      <c r="J4904" s="159"/>
      <c r="K4904" s="1420"/>
      <c r="L4904" s="295">
        <f t="shared" si="1196"/>
        <v>0</v>
      </c>
      <c r="M4904" s="12" t="str">
        <f t="shared" si="1189"/>
        <v/>
      </c>
      <c r="N4904" s="13"/>
    </row>
    <row r="4905" spans="1:14" hidden="1">
      <c r="A4905" s="23">
        <v>80</v>
      </c>
      <c r="B4905" s="292"/>
      <c r="C4905" s="324">
        <v>1053</v>
      </c>
      <c r="D4905" s="325" t="s">
        <v>874</v>
      </c>
      <c r="E4905" s="326">
        <f t="shared" si="1195"/>
        <v>0</v>
      </c>
      <c r="F4905" s="449"/>
      <c r="G4905" s="450"/>
      <c r="H4905" s="1425"/>
      <c r="I4905" s="449"/>
      <c r="J4905" s="450"/>
      <c r="K4905" s="1425"/>
      <c r="L4905" s="326">
        <f t="shared" si="1196"/>
        <v>0</v>
      </c>
      <c r="M4905" s="12" t="str">
        <f t="shared" si="1189"/>
        <v/>
      </c>
      <c r="N4905" s="13"/>
    </row>
    <row r="4906" spans="1:14" hidden="1">
      <c r="A4906" s="23">
        <v>80</v>
      </c>
      <c r="B4906" s="292"/>
      <c r="C4906" s="318">
        <v>1062</v>
      </c>
      <c r="D4906" s="319" t="s">
        <v>210</v>
      </c>
      <c r="E4906" s="320">
        <f t="shared" si="1195"/>
        <v>0</v>
      </c>
      <c r="F4906" s="454"/>
      <c r="G4906" s="455"/>
      <c r="H4906" s="1428"/>
      <c r="I4906" s="454"/>
      <c r="J4906" s="455"/>
      <c r="K4906" s="1428"/>
      <c r="L4906" s="320">
        <f t="shared" si="1196"/>
        <v>0</v>
      </c>
      <c r="M4906" s="12" t="str">
        <f t="shared" si="1189"/>
        <v/>
      </c>
      <c r="N4906" s="13"/>
    </row>
    <row r="4907" spans="1:14" hidden="1">
      <c r="A4907" s="23">
        <v>85</v>
      </c>
      <c r="B4907" s="292"/>
      <c r="C4907" s="324">
        <v>1063</v>
      </c>
      <c r="D4907" s="332" t="s">
        <v>801</v>
      </c>
      <c r="E4907" s="326">
        <f t="shared" si="1195"/>
        <v>0</v>
      </c>
      <c r="F4907" s="449"/>
      <c r="G4907" s="450"/>
      <c r="H4907" s="1425"/>
      <c r="I4907" s="449"/>
      <c r="J4907" s="450"/>
      <c r="K4907" s="1425"/>
      <c r="L4907" s="326">
        <f t="shared" si="1196"/>
        <v>0</v>
      </c>
      <c r="M4907" s="12" t="str">
        <f t="shared" si="1189"/>
        <v/>
      </c>
      <c r="N4907" s="13"/>
    </row>
    <row r="4908" spans="1:14" hidden="1">
      <c r="A4908" s="23">
        <v>90</v>
      </c>
      <c r="B4908" s="292"/>
      <c r="C4908" s="333">
        <v>1069</v>
      </c>
      <c r="D4908" s="334" t="s">
        <v>211</v>
      </c>
      <c r="E4908" s="335">
        <f t="shared" si="1195"/>
        <v>0</v>
      </c>
      <c r="F4908" s="600"/>
      <c r="G4908" s="601"/>
      <c r="H4908" s="1427"/>
      <c r="I4908" s="600"/>
      <c r="J4908" s="601"/>
      <c r="K4908" s="1427"/>
      <c r="L4908" s="335">
        <f t="shared" si="1196"/>
        <v>0</v>
      </c>
      <c r="M4908" s="12" t="str">
        <f t="shared" si="1189"/>
        <v/>
      </c>
      <c r="N4908" s="13"/>
    </row>
    <row r="4909" spans="1:14" hidden="1">
      <c r="A4909" s="23">
        <v>90</v>
      </c>
      <c r="B4909" s="278"/>
      <c r="C4909" s="318">
        <v>1091</v>
      </c>
      <c r="D4909" s="331" t="s">
        <v>910</v>
      </c>
      <c r="E4909" s="320">
        <f t="shared" si="1195"/>
        <v>0</v>
      </c>
      <c r="F4909" s="454"/>
      <c r="G4909" s="455"/>
      <c r="H4909" s="1428"/>
      <c r="I4909" s="454"/>
      <c r="J4909" s="455"/>
      <c r="K4909" s="1428"/>
      <c r="L4909" s="320">
        <f t="shared" si="1196"/>
        <v>0</v>
      </c>
      <c r="M4909" s="12" t="str">
        <f t="shared" si="1189"/>
        <v/>
      </c>
      <c r="N4909" s="13"/>
    </row>
    <row r="4910" spans="1:14" hidden="1">
      <c r="A4910" s="22">
        <v>115</v>
      </c>
      <c r="B4910" s="292"/>
      <c r="C4910" s="293">
        <v>1092</v>
      </c>
      <c r="D4910" s="294" t="s">
        <v>305</v>
      </c>
      <c r="E4910" s="295">
        <f t="shared" si="1195"/>
        <v>0</v>
      </c>
      <c r="F4910" s="158"/>
      <c r="G4910" s="159"/>
      <c r="H4910" s="1420"/>
      <c r="I4910" s="158"/>
      <c r="J4910" s="159"/>
      <c r="K4910" s="1420"/>
      <c r="L4910" s="295">
        <f t="shared" si="1196"/>
        <v>0</v>
      </c>
      <c r="M4910" s="12" t="str">
        <f t="shared" si="1189"/>
        <v/>
      </c>
      <c r="N4910" s="13"/>
    </row>
    <row r="4911" spans="1:14" hidden="1">
      <c r="A4911" s="22">
        <v>125</v>
      </c>
      <c r="B4911" s="292"/>
      <c r="C4911" s="285">
        <v>1098</v>
      </c>
      <c r="D4911" s="339" t="s">
        <v>212</v>
      </c>
      <c r="E4911" s="287">
        <f t="shared" si="1195"/>
        <v>0</v>
      </c>
      <c r="F4911" s="173"/>
      <c r="G4911" s="174"/>
      <c r="H4911" s="1421"/>
      <c r="I4911" s="173"/>
      <c r="J4911" s="174"/>
      <c r="K4911" s="1421"/>
      <c r="L4911" s="287">
        <f t="shared" si="1196"/>
        <v>0</v>
      </c>
      <c r="M4911" s="12" t="str">
        <f t="shared" si="1189"/>
        <v/>
      </c>
      <c r="N4911" s="13"/>
    </row>
    <row r="4912" spans="1:14" hidden="1">
      <c r="A4912" s="23">
        <v>130</v>
      </c>
      <c r="B4912" s="272">
        <v>1900</v>
      </c>
      <c r="C4912" s="1856" t="s">
        <v>272</v>
      </c>
      <c r="D4912" s="1857"/>
      <c r="E4912" s="310">
        <f t="shared" ref="E4912:L4912" si="1197">SUM(E4913:E4915)</f>
        <v>0</v>
      </c>
      <c r="F4912" s="274">
        <f t="shared" si="1197"/>
        <v>0</v>
      </c>
      <c r="G4912" s="275">
        <f t="shared" si="1197"/>
        <v>0</v>
      </c>
      <c r="H4912" s="276">
        <f>SUM(H4913:H4915)</f>
        <v>0</v>
      </c>
      <c r="I4912" s="274">
        <f t="shared" si="1197"/>
        <v>0</v>
      </c>
      <c r="J4912" s="275">
        <f t="shared" si="1197"/>
        <v>0</v>
      </c>
      <c r="K4912" s="276">
        <f t="shared" si="1197"/>
        <v>0</v>
      </c>
      <c r="L4912" s="310">
        <f t="shared" si="1197"/>
        <v>0</v>
      </c>
      <c r="M4912" s="12" t="str">
        <f t="shared" si="1189"/>
        <v/>
      </c>
      <c r="N4912" s="13"/>
    </row>
    <row r="4913" spans="1:14" hidden="1">
      <c r="A4913" s="23">
        <v>135</v>
      </c>
      <c r="B4913" s="292"/>
      <c r="C4913" s="279">
        <v>1901</v>
      </c>
      <c r="D4913" s="340" t="s">
        <v>911</v>
      </c>
      <c r="E4913" s="281">
        <f>F4913+G4913+H4913</f>
        <v>0</v>
      </c>
      <c r="F4913" s="152"/>
      <c r="G4913" s="153"/>
      <c r="H4913" s="1418"/>
      <c r="I4913" s="152"/>
      <c r="J4913" s="153"/>
      <c r="K4913" s="1418"/>
      <c r="L4913" s="281">
        <f>I4913+J4913+K4913</f>
        <v>0</v>
      </c>
      <c r="M4913" s="12" t="str">
        <f t="shared" si="1189"/>
        <v/>
      </c>
      <c r="N4913" s="13"/>
    </row>
    <row r="4914" spans="1:14" hidden="1">
      <c r="A4914" s="23">
        <v>140</v>
      </c>
      <c r="B4914" s="341"/>
      <c r="C4914" s="293">
        <v>1981</v>
      </c>
      <c r="D4914" s="342" t="s">
        <v>912</v>
      </c>
      <c r="E4914" s="295">
        <f>F4914+G4914+H4914</f>
        <v>0</v>
      </c>
      <c r="F4914" s="158"/>
      <c r="G4914" s="159"/>
      <c r="H4914" s="1420"/>
      <c r="I4914" s="158"/>
      <c r="J4914" s="159"/>
      <c r="K4914" s="1420"/>
      <c r="L4914" s="295">
        <f>I4914+J4914+K4914</f>
        <v>0</v>
      </c>
      <c r="M4914" s="12" t="str">
        <f t="shared" si="1189"/>
        <v/>
      </c>
      <c r="N4914" s="13"/>
    </row>
    <row r="4915" spans="1:14" hidden="1">
      <c r="A4915" s="23">
        <v>145</v>
      </c>
      <c r="B4915" s="292"/>
      <c r="C4915" s="285">
        <v>1991</v>
      </c>
      <c r="D4915" s="343" t="s">
        <v>913</v>
      </c>
      <c r="E4915" s="287">
        <f>F4915+G4915+H4915</f>
        <v>0</v>
      </c>
      <c r="F4915" s="173"/>
      <c r="G4915" s="174"/>
      <c r="H4915" s="1421"/>
      <c r="I4915" s="173"/>
      <c r="J4915" s="174"/>
      <c r="K4915" s="1421"/>
      <c r="L4915" s="287">
        <f>I4915+J4915+K4915</f>
        <v>0</v>
      </c>
      <c r="M4915" s="12" t="str">
        <f t="shared" si="1189"/>
        <v/>
      </c>
      <c r="N4915" s="13"/>
    </row>
    <row r="4916" spans="1:14" hidden="1">
      <c r="A4916" s="23">
        <v>150</v>
      </c>
      <c r="B4916" s="272">
        <v>2100</v>
      </c>
      <c r="C4916" s="1856" t="s">
        <v>722</v>
      </c>
      <c r="D4916" s="1857"/>
      <c r="E4916" s="310">
        <f t="shared" ref="E4916:L4916" si="1198">SUM(E4917:E4921)</f>
        <v>0</v>
      </c>
      <c r="F4916" s="274">
        <f t="shared" si="1198"/>
        <v>0</v>
      </c>
      <c r="G4916" s="275">
        <f t="shared" si="1198"/>
        <v>0</v>
      </c>
      <c r="H4916" s="276">
        <f>SUM(H4917:H4921)</f>
        <v>0</v>
      </c>
      <c r="I4916" s="274">
        <f t="shared" si="1198"/>
        <v>0</v>
      </c>
      <c r="J4916" s="275">
        <f t="shared" si="1198"/>
        <v>0</v>
      </c>
      <c r="K4916" s="276">
        <f t="shared" si="1198"/>
        <v>0</v>
      </c>
      <c r="L4916" s="310">
        <f t="shared" si="1198"/>
        <v>0</v>
      </c>
      <c r="M4916" s="12" t="str">
        <f t="shared" si="1189"/>
        <v/>
      </c>
      <c r="N4916" s="13"/>
    </row>
    <row r="4917" spans="1:14" hidden="1">
      <c r="A4917" s="23">
        <v>155</v>
      </c>
      <c r="B4917" s="292"/>
      <c r="C4917" s="279">
        <v>2110</v>
      </c>
      <c r="D4917" s="344" t="s">
        <v>213</v>
      </c>
      <c r="E4917" s="281">
        <f>F4917+G4917+H4917</f>
        <v>0</v>
      </c>
      <c r="F4917" s="152"/>
      <c r="G4917" s="153"/>
      <c r="H4917" s="1418"/>
      <c r="I4917" s="152"/>
      <c r="J4917" s="153"/>
      <c r="K4917" s="1418"/>
      <c r="L4917" s="281">
        <f>I4917+J4917+K4917</f>
        <v>0</v>
      </c>
      <c r="M4917" s="12" t="str">
        <f t="shared" si="1189"/>
        <v/>
      </c>
      <c r="N4917" s="13"/>
    </row>
    <row r="4918" spans="1:14" hidden="1">
      <c r="A4918" s="23">
        <v>160</v>
      </c>
      <c r="B4918" s="341"/>
      <c r="C4918" s="293">
        <v>2120</v>
      </c>
      <c r="D4918" s="300" t="s">
        <v>214</v>
      </c>
      <c r="E4918" s="295">
        <f>F4918+G4918+H4918</f>
        <v>0</v>
      </c>
      <c r="F4918" s="158"/>
      <c r="G4918" s="159"/>
      <c r="H4918" s="1420"/>
      <c r="I4918" s="158"/>
      <c r="J4918" s="159"/>
      <c r="K4918" s="1420"/>
      <c r="L4918" s="295">
        <f>I4918+J4918+K4918</f>
        <v>0</v>
      </c>
      <c r="M4918" s="12" t="str">
        <f t="shared" si="1189"/>
        <v/>
      </c>
      <c r="N4918" s="13"/>
    </row>
    <row r="4919" spans="1:14" hidden="1">
      <c r="A4919" s="23">
        <v>165</v>
      </c>
      <c r="B4919" s="341"/>
      <c r="C4919" s="293">
        <v>2125</v>
      </c>
      <c r="D4919" s="300" t="s">
        <v>215</v>
      </c>
      <c r="E4919" s="295">
        <f>F4919+G4919+H4919</f>
        <v>0</v>
      </c>
      <c r="F4919" s="488">
        <v>0</v>
      </c>
      <c r="G4919" s="489">
        <v>0</v>
      </c>
      <c r="H4919" s="160">
        <v>0</v>
      </c>
      <c r="I4919" s="488">
        <v>0</v>
      </c>
      <c r="J4919" s="489">
        <v>0</v>
      </c>
      <c r="K4919" s="160">
        <v>0</v>
      </c>
      <c r="L4919" s="295">
        <f>I4919+J4919+K4919</f>
        <v>0</v>
      </c>
      <c r="M4919" s="12" t="str">
        <f t="shared" si="1189"/>
        <v/>
      </c>
      <c r="N4919" s="13"/>
    </row>
    <row r="4920" spans="1:14" hidden="1">
      <c r="A4920" s="23">
        <v>175</v>
      </c>
      <c r="B4920" s="291"/>
      <c r="C4920" s="293">
        <v>2140</v>
      </c>
      <c r="D4920" s="300" t="s">
        <v>216</v>
      </c>
      <c r="E4920" s="295">
        <f>F4920+G4920+H4920</f>
        <v>0</v>
      </c>
      <c r="F4920" s="488">
        <v>0</v>
      </c>
      <c r="G4920" s="489">
        <v>0</v>
      </c>
      <c r="H4920" s="160">
        <v>0</v>
      </c>
      <c r="I4920" s="488">
        <v>0</v>
      </c>
      <c r="J4920" s="489">
        <v>0</v>
      </c>
      <c r="K4920" s="160">
        <v>0</v>
      </c>
      <c r="L4920" s="295">
        <f>I4920+J4920+K4920</f>
        <v>0</v>
      </c>
      <c r="M4920" s="12" t="str">
        <f t="shared" si="1189"/>
        <v/>
      </c>
      <c r="N4920" s="13"/>
    </row>
    <row r="4921" spans="1:14" hidden="1">
      <c r="A4921" s="23">
        <v>180</v>
      </c>
      <c r="B4921" s="292"/>
      <c r="C4921" s="285">
        <v>2190</v>
      </c>
      <c r="D4921" s="345" t="s">
        <v>217</v>
      </c>
      <c r="E4921" s="287">
        <f>F4921+G4921+H4921</f>
        <v>0</v>
      </c>
      <c r="F4921" s="173"/>
      <c r="G4921" s="174"/>
      <c r="H4921" s="1421"/>
      <c r="I4921" s="173"/>
      <c r="J4921" s="174"/>
      <c r="K4921" s="1421"/>
      <c r="L4921" s="287">
        <f>I4921+J4921+K4921</f>
        <v>0</v>
      </c>
      <c r="M4921" s="12" t="str">
        <f t="shared" si="1189"/>
        <v/>
      </c>
      <c r="N4921" s="13"/>
    </row>
    <row r="4922" spans="1:14" hidden="1">
      <c r="A4922" s="23">
        <v>185</v>
      </c>
      <c r="B4922" s="272">
        <v>2200</v>
      </c>
      <c r="C4922" s="1856" t="s">
        <v>218</v>
      </c>
      <c r="D4922" s="1857"/>
      <c r="E4922" s="310">
        <f t="shared" ref="E4922:L4922" si="1199">SUM(E4923:E4924)</f>
        <v>0</v>
      </c>
      <c r="F4922" s="274">
        <f t="shared" si="1199"/>
        <v>0</v>
      </c>
      <c r="G4922" s="275">
        <f t="shared" si="1199"/>
        <v>0</v>
      </c>
      <c r="H4922" s="276">
        <f>SUM(H4923:H4924)</f>
        <v>0</v>
      </c>
      <c r="I4922" s="274">
        <f t="shared" si="1199"/>
        <v>0</v>
      </c>
      <c r="J4922" s="275">
        <f t="shared" si="1199"/>
        <v>0</v>
      </c>
      <c r="K4922" s="276">
        <f t="shared" si="1199"/>
        <v>0</v>
      </c>
      <c r="L4922" s="310">
        <f t="shared" si="1199"/>
        <v>0</v>
      </c>
      <c r="M4922" s="12" t="str">
        <f t="shared" si="1189"/>
        <v/>
      </c>
      <c r="N4922" s="13"/>
    </row>
    <row r="4923" spans="1:14" hidden="1">
      <c r="A4923" s="23">
        <v>190</v>
      </c>
      <c r="B4923" s="292"/>
      <c r="C4923" s="279">
        <v>2221</v>
      </c>
      <c r="D4923" s="280" t="s">
        <v>306</v>
      </c>
      <c r="E4923" s="281">
        <f t="shared" ref="E4923:E4928" si="1200">F4923+G4923+H4923</f>
        <v>0</v>
      </c>
      <c r="F4923" s="152"/>
      <c r="G4923" s="153"/>
      <c r="H4923" s="1418"/>
      <c r="I4923" s="152"/>
      <c r="J4923" s="153"/>
      <c r="K4923" s="1418"/>
      <c r="L4923" s="281">
        <f t="shared" ref="L4923:L4928" si="1201">I4923+J4923+K4923</f>
        <v>0</v>
      </c>
      <c r="M4923" s="12" t="str">
        <f t="shared" si="1189"/>
        <v/>
      </c>
      <c r="N4923" s="13"/>
    </row>
    <row r="4924" spans="1:14" hidden="1">
      <c r="A4924" s="23">
        <v>200</v>
      </c>
      <c r="B4924" s="292"/>
      <c r="C4924" s="285">
        <v>2224</v>
      </c>
      <c r="D4924" s="286" t="s">
        <v>219</v>
      </c>
      <c r="E4924" s="287">
        <f t="shared" si="1200"/>
        <v>0</v>
      </c>
      <c r="F4924" s="173"/>
      <c r="G4924" s="174"/>
      <c r="H4924" s="1421"/>
      <c r="I4924" s="173"/>
      <c r="J4924" s="174"/>
      <c r="K4924" s="1421"/>
      <c r="L4924" s="287">
        <f t="shared" si="1201"/>
        <v>0</v>
      </c>
      <c r="M4924" s="12" t="str">
        <f t="shared" si="1189"/>
        <v/>
      </c>
      <c r="N4924" s="13"/>
    </row>
    <row r="4925" spans="1:14" hidden="1">
      <c r="A4925" s="23">
        <v>200</v>
      </c>
      <c r="B4925" s="272">
        <v>2500</v>
      </c>
      <c r="C4925" s="1856" t="s">
        <v>220</v>
      </c>
      <c r="D4925" s="1857"/>
      <c r="E4925" s="310">
        <f t="shared" si="1200"/>
        <v>0</v>
      </c>
      <c r="F4925" s="1422"/>
      <c r="G4925" s="1423"/>
      <c r="H4925" s="1424"/>
      <c r="I4925" s="1422"/>
      <c r="J4925" s="1423"/>
      <c r="K4925" s="1424"/>
      <c r="L4925" s="310">
        <f t="shared" si="1201"/>
        <v>0</v>
      </c>
      <c r="M4925" s="12" t="str">
        <f t="shared" si="1189"/>
        <v/>
      </c>
      <c r="N4925" s="13"/>
    </row>
    <row r="4926" spans="1:14" hidden="1">
      <c r="A4926" s="23">
        <v>205</v>
      </c>
      <c r="B4926" s="272">
        <v>2600</v>
      </c>
      <c r="C4926" s="1862" t="s">
        <v>221</v>
      </c>
      <c r="D4926" s="1863"/>
      <c r="E4926" s="310">
        <f t="shared" si="1200"/>
        <v>0</v>
      </c>
      <c r="F4926" s="1422"/>
      <c r="G4926" s="1423"/>
      <c r="H4926" s="1424"/>
      <c r="I4926" s="1422"/>
      <c r="J4926" s="1423"/>
      <c r="K4926" s="1424"/>
      <c r="L4926" s="310">
        <f t="shared" si="1201"/>
        <v>0</v>
      </c>
      <c r="M4926" s="12" t="str">
        <f t="shared" si="1189"/>
        <v/>
      </c>
      <c r="N4926" s="13"/>
    </row>
    <row r="4927" spans="1:14" hidden="1">
      <c r="A4927" s="23">
        <v>210</v>
      </c>
      <c r="B4927" s="272">
        <v>2700</v>
      </c>
      <c r="C4927" s="1862" t="s">
        <v>222</v>
      </c>
      <c r="D4927" s="1863"/>
      <c r="E4927" s="310">
        <f t="shared" si="1200"/>
        <v>0</v>
      </c>
      <c r="F4927" s="1422"/>
      <c r="G4927" s="1423"/>
      <c r="H4927" s="1424"/>
      <c r="I4927" s="1422"/>
      <c r="J4927" s="1423"/>
      <c r="K4927" s="1424"/>
      <c r="L4927" s="310">
        <f t="shared" si="1201"/>
        <v>0</v>
      </c>
      <c r="M4927" s="12" t="str">
        <f t="shared" si="1189"/>
        <v/>
      </c>
      <c r="N4927" s="13"/>
    </row>
    <row r="4928" spans="1:14" ht="36" hidden="1" customHeight="1">
      <c r="A4928" s="23">
        <v>215</v>
      </c>
      <c r="B4928" s="272">
        <v>2800</v>
      </c>
      <c r="C4928" s="1862" t="s">
        <v>1660</v>
      </c>
      <c r="D4928" s="1863"/>
      <c r="E4928" s="310">
        <f t="shared" si="1200"/>
        <v>0</v>
      </c>
      <c r="F4928" s="1422"/>
      <c r="G4928" s="1423"/>
      <c r="H4928" s="1424"/>
      <c r="I4928" s="1422"/>
      <c r="J4928" s="1423"/>
      <c r="K4928" s="1424"/>
      <c r="L4928" s="310">
        <f t="shared" si="1201"/>
        <v>0</v>
      </c>
      <c r="M4928" s="12" t="str">
        <f t="shared" si="1189"/>
        <v/>
      </c>
      <c r="N4928" s="13"/>
    </row>
    <row r="4929" spans="1:14" hidden="1">
      <c r="A4929" s="22">
        <v>220</v>
      </c>
      <c r="B4929" s="272">
        <v>2900</v>
      </c>
      <c r="C4929" s="1856" t="s">
        <v>223</v>
      </c>
      <c r="D4929" s="1857"/>
      <c r="E4929" s="310">
        <f>SUM(E4930:E4937)</f>
        <v>0</v>
      </c>
      <c r="F4929" s="274">
        <f>SUM(F4930:F4937)</f>
        <v>0</v>
      </c>
      <c r="G4929" s="274">
        <f t="shared" ref="G4929:L4929" si="1202">SUM(G4930:G4937)</f>
        <v>0</v>
      </c>
      <c r="H4929" s="274">
        <f t="shared" si="1202"/>
        <v>0</v>
      </c>
      <c r="I4929" s="274">
        <f t="shared" si="1202"/>
        <v>0</v>
      </c>
      <c r="J4929" s="274">
        <f t="shared" si="1202"/>
        <v>0</v>
      </c>
      <c r="K4929" s="274">
        <f t="shared" si="1202"/>
        <v>0</v>
      </c>
      <c r="L4929" s="274">
        <f t="shared" si="1202"/>
        <v>0</v>
      </c>
      <c r="M4929" s="12" t="str">
        <f t="shared" si="1189"/>
        <v/>
      </c>
      <c r="N4929" s="13"/>
    </row>
    <row r="4930" spans="1:14" hidden="1">
      <c r="A4930" s="23">
        <v>225</v>
      </c>
      <c r="B4930" s="346"/>
      <c r="C4930" s="279">
        <v>2910</v>
      </c>
      <c r="D4930" s="347" t="s">
        <v>2048</v>
      </c>
      <c r="E4930" s="281">
        <f>F4930+G4930+H4930</f>
        <v>0</v>
      </c>
      <c r="F4930" s="152"/>
      <c r="G4930" s="153"/>
      <c r="H4930" s="1418"/>
      <c r="I4930" s="152"/>
      <c r="J4930" s="153"/>
      <c r="K4930" s="1418"/>
      <c r="L4930" s="281">
        <f>I4930+J4930+K4930</f>
        <v>0</v>
      </c>
      <c r="M4930" s="12" t="str">
        <f t="shared" si="1189"/>
        <v/>
      </c>
      <c r="N4930" s="13"/>
    </row>
    <row r="4931" spans="1:14" hidden="1">
      <c r="A4931" s="23">
        <v>230</v>
      </c>
      <c r="B4931" s="346"/>
      <c r="C4931" s="279">
        <v>2920</v>
      </c>
      <c r="D4931" s="347" t="s">
        <v>224</v>
      </c>
      <c r="E4931" s="281">
        <f t="shared" ref="E4931:E4937" si="1203">F4931+G4931+H4931</f>
        <v>0</v>
      </c>
      <c r="F4931" s="152"/>
      <c r="G4931" s="153"/>
      <c r="H4931" s="1418"/>
      <c r="I4931" s="152"/>
      <c r="J4931" s="153"/>
      <c r="K4931" s="1418"/>
      <c r="L4931" s="281">
        <f t="shared" ref="L4931:L4937" si="1204">I4931+J4931+K4931</f>
        <v>0</v>
      </c>
      <c r="M4931" s="12" t="str">
        <f t="shared" si="1189"/>
        <v/>
      </c>
      <c r="N4931" s="13"/>
    </row>
    <row r="4932" spans="1:14" ht="31.5" hidden="1">
      <c r="A4932" s="23">
        <v>245</v>
      </c>
      <c r="B4932" s="346"/>
      <c r="C4932" s="324">
        <v>2969</v>
      </c>
      <c r="D4932" s="348" t="s">
        <v>225</v>
      </c>
      <c r="E4932" s="326">
        <f t="shared" si="1203"/>
        <v>0</v>
      </c>
      <c r="F4932" s="449"/>
      <c r="G4932" s="450"/>
      <c r="H4932" s="1425"/>
      <c r="I4932" s="449"/>
      <c r="J4932" s="450"/>
      <c r="K4932" s="1425"/>
      <c r="L4932" s="326">
        <f t="shared" si="1204"/>
        <v>0</v>
      </c>
      <c r="M4932" s="12" t="str">
        <f t="shared" si="1189"/>
        <v/>
      </c>
      <c r="N4932" s="13"/>
    </row>
    <row r="4933" spans="1:14" ht="31.5" hidden="1">
      <c r="A4933" s="22">
        <v>220</v>
      </c>
      <c r="B4933" s="346"/>
      <c r="C4933" s="349">
        <v>2970</v>
      </c>
      <c r="D4933" s="350" t="s">
        <v>226</v>
      </c>
      <c r="E4933" s="351">
        <f t="shared" si="1203"/>
        <v>0</v>
      </c>
      <c r="F4933" s="636"/>
      <c r="G4933" s="637"/>
      <c r="H4933" s="1426"/>
      <c r="I4933" s="636"/>
      <c r="J4933" s="637"/>
      <c r="K4933" s="1426"/>
      <c r="L4933" s="351">
        <f t="shared" si="1204"/>
        <v>0</v>
      </c>
      <c r="M4933" s="12" t="str">
        <f t="shared" si="1189"/>
        <v/>
      </c>
      <c r="N4933" s="13"/>
    </row>
    <row r="4934" spans="1:14" hidden="1">
      <c r="A4934" s="23">
        <v>225</v>
      </c>
      <c r="B4934" s="346"/>
      <c r="C4934" s="333">
        <v>2989</v>
      </c>
      <c r="D4934" s="355" t="s">
        <v>227</v>
      </c>
      <c r="E4934" s="335">
        <f t="shared" si="1203"/>
        <v>0</v>
      </c>
      <c r="F4934" s="600"/>
      <c r="G4934" s="601"/>
      <c r="H4934" s="1427"/>
      <c r="I4934" s="600"/>
      <c r="J4934" s="601"/>
      <c r="K4934" s="1427"/>
      <c r="L4934" s="335">
        <f t="shared" si="1204"/>
        <v>0</v>
      </c>
      <c r="M4934" s="12" t="str">
        <f t="shared" si="1189"/>
        <v/>
      </c>
      <c r="N4934" s="13"/>
    </row>
    <row r="4935" spans="1:14" hidden="1">
      <c r="A4935" s="23">
        <v>230</v>
      </c>
      <c r="B4935" s="292"/>
      <c r="C4935" s="318">
        <v>2990</v>
      </c>
      <c r="D4935" s="356" t="s">
        <v>2067</v>
      </c>
      <c r="E4935" s="320">
        <f>F4935+G4935+H4935</f>
        <v>0</v>
      </c>
      <c r="F4935" s="454"/>
      <c r="G4935" s="455"/>
      <c r="H4935" s="1428"/>
      <c r="I4935" s="454"/>
      <c r="J4935" s="455"/>
      <c r="K4935" s="1428"/>
      <c r="L4935" s="320">
        <f>I4935+J4935+K4935</f>
        <v>0</v>
      </c>
      <c r="M4935" s="12" t="str">
        <f t="shared" si="1189"/>
        <v/>
      </c>
      <c r="N4935" s="13"/>
    </row>
    <row r="4936" spans="1:14" hidden="1">
      <c r="A4936" s="23">
        <v>235</v>
      </c>
      <c r="B4936" s="292"/>
      <c r="C4936" s="318">
        <v>2991</v>
      </c>
      <c r="D4936" s="356" t="s">
        <v>228</v>
      </c>
      <c r="E4936" s="320">
        <f t="shared" si="1203"/>
        <v>0</v>
      </c>
      <c r="F4936" s="454"/>
      <c r="G4936" s="455"/>
      <c r="H4936" s="1428"/>
      <c r="I4936" s="454"/>
      <c r="J4936" s="455"/>
      <c r="K4936" s="1428"/>
      <c r="L4936" s="320">
        <f t="shared" si="1204"/>
        <v>0</v>
      </c>
      <c r="M4936" s="12" t="str">
        <f t="shared" si="1189"/>
        <v/>
      </c>
      <c r="N4936" s="13"/>
    </row>
    <row r="4937" spans="1:14" hidden="1">
      <c r="A4937" s="23">
        <v>240</v>
      </c>
      <c r="B4937" s="292"/>
      <c r="C4937" s="285">
        <v>2992</v>
      </c>
      <c r="D4937" s="357" t="s">
        <v>229</v>
      </c>
      <c r="E4937" s="287">
        <f t="shared" si="1203"/>
        <v>0</v>
      </c>
      <c r="F4937" s="173"/>
      <c r="G4937" s="174"/>
      <c r="H4937" s="1421"/>
      <c r="I4937" s="173"/>
      <c r="J4937" s="174"/>
      <c r="K4937" s="1421"/>
      <c r="L4937" s="287">
        <f t="shared" si="1204"/>
        <v>0</v>
      </c>
      <c r="M4937" s="12" t="str">
        <f t="shared" si="1189"/>
        <v/>
      </c>
      <c r="N4937" s="13"/>
    </row>
    <row r="4938" spans="1:14" hidden="1">
      <c r="A4938" s="23">
        <v>245</v>
      </c>
      <c r="B4938" s="272">
        <v>3300</v>
      </c>
      <c r="C4938" s="358" t="s">
        <v>2098</v>
      </c>
      <c r="D4938" s="1773"/>
      <c r="E4938" s="310">
        <f t="shared" ref="E4938:L4938" si="1205">SUM(E4939:E4943)</f>
        <v>0</v>
      </c>
      <c r="F4938" s="274">
        <f t="shared" si="1205"/>
        <v>0</v>
      </c>
      <c r="G4938" s="275">
        <f t="shared" si="1205"/>
        <v>0</v>
      </c>
      <c r="H4938" s="276">
        <f t="shared" si="1205"/>
        <v>0</v>
      </c>
      <c r="I4938" s="274">
        <f t="shared" si="1205"/>
        <v>0</v>
      </c>
      <c r="J4938" s="275">
        <f t="shared" si="1205"/>
        <v>0</v>
      </c>
      <c r="K4938" s="276">
        <f t="shared" si="1205"/>
        <v>0</v>
      </c>
      <c r="L4938" s="310">
        <f t="shared" si="1205"/>
        <v>0</v>
      </c>
      <c r="M4938" s="12" t="str">
        <f t="shared" si="1189"/>
        <v/>
      </c>
      <c r="N4938" s="13"/>
    </row>
    <row r="4939" spans="1:14" hidden="1">
      <c r="A4939" s="22">
        <v>250</v>
      </c>
      <c r="B4939" s="291"/>
      <c r="C4939" s="279">
        <v>3301</v>
      </c>
      <c r="D4939" s="359" t="s">
        <v>230</v>
      </c>
      <c r="E4939" s="281">
        <f t="shared" ref="E4939:E4946" si="1206">F4939+G4939+H4939</f>
        <v>0</v>
      </c>
      <c r="F4939" s="486">
        <v>0</v>
      </c>
      <c r="G4939" s="487">
        <v>0</v>
      </c>
      <c r="H4939" s="154">
        <v>0</v>
      </c>
      <c r="I4939" s="486">
        <v>0</v>
      </c>
      <c r="J4939" s="487">
        <v>0</v>
      </c>
      <c r="K4939" s="154">
        <v>0</v>
      </c>
      <c r="L4939" s="281">
        <f t="shared" ref="L4939:L4946" si="1207">I4939+J4939+K4939</f>
        <v>0</v>
      </c>
      <c r="M4939" s="12" t="str">
        <f t="shared" si="1189"/>
        <v/>
      </c>
      <c r="N4939" s="13"/>
    </row>
    <row r="4940" spans="1:14" hidden="1">
      <c r="A4940" s="23">
        <v>255</v>
      </c>
      <c r="B4940" s="291"/>
      <c r="C4940" s="293">
        <v>3302</v>
      </c>
      <c r="D4940" s="360" t="s">
        <v>715</v>
      </c>
      <c r="E4940" s="295">
        <f t="shared" si="1206"/>
        <v>0</v>
      </c>
      <c r="F4940" s="488">
        <v>0</v>
      </c>
      <c r="G4940" s="489">
        <v>0</v>
      </c>
      <c r="H4940" s="160">
        <v>0</v>
      </c>
      <c r="I4940" s="488">
        <v>0</v>
      </c>
      <c r="J4940" s="489">
        <v>0</v>
      </c>
      <c r="K4940" s="160">
        <v>0</v>
      </c>
      <c r="L4940" s="295">
        <f t="shared" si="1207"/>
        <v>0</v>
      </c>
      <c r="M4940" s="12" t="str">
        <f t="shared" si="1189"/>
        <v/>
      </c>
      <c r="N4940" s="13"/>
    </row>
    <row r="4941" spans="1:14" hidden="1">
      <c r="A4941" s="23">
        <v>265</v>
      </c>
      <c r="B4941" s="291"/>
      <c r="C4941" s="293">
        <v>3303</v>
      </c>
      <c r="D4941" s="360" t="s">
        <v>231</v>
      </c>
      <c r="E4941" s="295">
        <f t="shared" si="1206"/>
        <v>0</v>
      </c>
      <c r="F4941" s="488">
        <v>0</v>
      </c>
      <c r="G4941" s="489">
        <v>0</v>
      </c>
      <c r="H4941" s="160">
        <v>0</v>
      </c>
      <c r="I4941" s="488">
        <v>0</v>
      </c>
      <c r="J4941" s="489">
        <v>0</v>
      </c>
      <c r="K4941" s="160">
        <v>0</v>
      </c>
      <c r="L4941" s="295">
        <f t="shared" si="1207"/>
        <v>0</v>
      </c>
      <c r="M4941" s="12" t="str">
        <f t="shared" si="1189"/>
        <v/>
      </c>
      <c r="N4941" s="13"/>
    </row>
    <row r="4942" spans="1:14" hidden="1">
      <c r="A4942" s="22">
        <v>270</v>
      </c>
      <c r="B4942" s="291"/>
      <c r="C4942" s="293">
        <v>3304</v>
      </c>
      <c r="D4942" s="360" t="s">
        <v>232</v>
      </c>
      <c r="E4942" s="295">
        <f t="shared" si="1206"/>
        <v>0</v>
      </c>
      <c r="F4942" s="488">
        <v>0</v>
      </c>
      <c r="G4942" s="489">
        <v>0</v>
      </c>
      <c r="H4942" s="160">
        <v>0</v>
      </c>
      <c r="I4942" s="488">
        <v>0</v>
      </c>
      <c r="J4942" s="489">
        <v>0</v>
      </c>
      <c r="K4942" s="160">
        <v>0</v>
      </c>
      <c r="L4942" s="295">
        <f t="shared" si="1207"/>
        <v>0</v>
      </c>
      <c r="M4942" s="12" t="str">
        <f t="shared" si="1189"/>
        <v/>
      </c>
      <c r="N4942" s="13"/>
    </row>
    <row r="4943" spans="1:14" ht="31.5" hidden="1">
      <c r="A4943" s="22">
        <v>290</v>
      </c>
      <c r="B4943" s="291"/>
      <c r="C4943" s="285">
        <v>3306</v>
      </c>
      <c r="D4943" s="361" t="s">
        <v>1657</v>
      </c>
      <c r="E4943" s="287">
        <f t="shared" si="1206"/>
        <v>0</v>
      </c>
      <c r="F4943" s="490">
        <v>0</v>
      </c>
      <c r="G4943" s="491">
        <v>0</v>
      </c>
      <c r="H4943" s="175">
        <v>0</v>
      </c>
      <c r="I4943" s="490">
        <v>0</v>
      </c>
      <c r="J4943" s="491">
        <v>0</v>
      </c>
      <c r="K4943" s="175">
        <v>0</v>
      </c>
      <c r="L4943" s="287">
        <f t="shared" si="1207"/>
        <v>0</v>
      </c>
      <c r="M4943" s="12" t="str">
        <f t="shared" si="1189"/>
        <v/>
      </c>
      <c r="N4943" s="13"/>
    </row>
    <row r="4944" spans="1:14" hidden="1">
      <c r="A4944" s="39">
        <v>320</v>
      </c>
      <c r="B4944" s="272">
        <v>3900</v>
      </c>
      <c r="C4944" s="1856" t="s">
        <v>233</v>
      </c>
      <c r="D4944" s="1857"/>
      <c r="E4944" s="310">
        <f t="shared" si="1206"/>
        <v>0</v>
      </c>
      <c r="F4944" s="1471">
        <v>0</v>
      </c>
      <c r="G4944" s="1472">
        <v>0</v>
      </c>
      <c r="H4944" s="1473">
        <v>0</v>
      </c>
      <c r="I4944" s="1471">
        <v>0</v>
      </c>
      <c r="J4944" s="1472">
        <v>0</v>
      </c>
      <c r="K4944" s="1473">
        <v>0</v>
      </c>
      <c r="L4944" s="310">
        <f t="shared" si="1207"/>
        <v>0</v>
      </c>
      <c r="M4944" s="12" t="str">
        <f t="shared" ref="M4944:M4990" si="1208">(IF($E4944&lt;&gt;0,$M$2,IF($L4944&lt;&gt;0,$M$2,"")))</f>
        <v/>
      </c>
      <c r="N4944" s="13"/>
    </row>
    <row r="4945" spans="1:14" hidden="1">
      <c r="A4945" s="22">
        <v>330</v>
      </c>
      <c r="B4945" s="272">
        <v>4000</v>
      </c>
      <c r="C4945" s="1856" t="s">
        <v>234</v>
      </c>
      <c r="D4945" s="1857"/>
      <c r="E4945" s="310">
        <f t="shared" si="1206"/>
        <v>0</v>
      </c>
      <c r="F4945" s="1422"/>
      <c r="G4945" s="1423"/>
      <c r="H4945" s="1424"/>
      <c r="I4945" s="1422"/>
      <c r="J4945" s="1423"/>
      <c r="K4945" s="1424"/>
      <c r="L4945" s="310">
        <f t="shared" si="1207"/>
        <v>0</v>
      </c>
      <c r="M4945" s="12" t="str">
        <f t="shared" si="1208"/>
        <v/>
      </c>
      <c r="N4945" s="13"/>
    </row>
    <row r="4946" spans="1:14" hidden="1">
      <c r="A4946" s="22">
        <v>350</v>
      </c>
      <c r="B4946" s="272">
        <v>4100</v>
      </c>
      <c r="C4946" s="1856" t="s">
        <v>235</v>
      </c>
      <c r="D4946" s="1857"/>
      <c r="E4946" s="310">
        <f t="shared" si="1206"/>
        <v>0</v>
      </c>
      <c r="F4946" s="1472">
        <v>0</v>
      </c>
      <c r="G4946" s="1472">
        <v>0</v>
      </c>
      <c r="H4946" s="1473">
        <v>0</v>
      </c>
      <c r="I4946" s="1771">
        <v>0</v>
      </c>
      <c r="J4946" s="1472">
        <v>0</v>
      </c>
      <c r="K4946" s="1472">
        <v>0</v>
      </c>
      <c r="L4946" s="310">
        <f t="shared" si="1207"/>
        <v>0</v>
      </c>
      <c r="M4946" s="12" t="str">
        <f t="shared" si="1208"/>
        <v/>
      </c>
      <c r="N4946" s="13"/>
    </row>
    <row r="4947" spans="1:14" hidden="1">
      <c r="A4947" s="23">
        <v>355</v>
      </c>
      <c r="B4947" s="272">
        <v>4200</v>
      </c>
      <c r="C4947" s="1856" t="s">
        <v>236</v>
      </c>
      <c r="D4947" s="1857"/>
      <c r="E4947" s="310">
        <f t="shared" ref="E4947:L4947" si="1209">SUM(E4948:E4953)</f>
        <v>0</v>
      </c>
      <c r="F4947" s="274">
        <f t="shared" si="1209"/>
        <v>0</v>
      </c>
      <c r="G4947" s="275">
        <f t="shared" si="1209"/>
        <v>0</v>
      </c>
      <c r="H4947" s="276">
        <f>SUM(H4948:H4953)</f>
        <v>0</v>
      </c>
      <c r="I4947" s="274">
        <f t="shared" si="1209"/>
        <v>0</v>
      </c>
      <c r="J4947" s="275">
        <f t="shared" si="1209"/>
        <v>0</v>
      </c>
      <c r="K4947" s="276">
        <f t="shared" si="1209"/>
        <v>0</v>
      </c>
      <c r="L4947" s="310">
        <f t="shared" si="1209"/>
        <v>0</v>
      </c>
      <c r="M4947" s="12" t="str">
        <f t="shared" si="1208"/>
        <v/>
      </c>
      <c r="N4947" s="13"/>
    </row>
    <row r="4948" spans="1:14" hidden="1">
      <c r="A4948" s="23">
        <v>355</v>
      </c>
      <c r="B4948" s="362"/>
      <c r="C4948" s="279">
        <v>4201</v>
      </c>
      <c r="D4948" s="280" t="s">
        <v>237</v>
      </c>
      <c r="E4948" s="281">
        <f t="shared" ref="E4948:E4953" si="1210">F4948+G4948+H4948</f>
        <v>0</v>
      </c>
      <c r="F4948" s="152"/>
      <c r="G4948" s="153"/>
      <c r="H4948" s="1418"/>
      <c r="I4948" s="152"/>
      <c r="J4948" s="153"/>
      <c r="K4948" s="1418"/>
      <c r="L4948" s="281">
        <f t="shared" ref="L4948:L4953" si="1211">I4948+J4948+K4948</f>
        <v>0</v>
      </c>
      <c r="M4948" s="12" t="str">
        <f t="shared" si="1208"/>
        <v/>
      </c>
      <c r="N4948" s="13"/>
    </row>
    <row r="4949" spans="1:14" hidden="1">
      <c r="A4949" s="23">
        <v>375</v>
      </c>
      <c r="B4949" s="362"/>
      <c r="C4949" s="293">
        <v>4202</v>
      </c>
      <c r="D4949" s="363" t="s">
        <v>238</v>
      </c>
      <c r="E4949" s="295">
        <f t="shared" si="1210"/>
        <v>0</v>
      </c>
      <c r="F4949" s="158"/>
      <c r="G4949" s="159"/>
      <c r="H4949" s="1420"/>
      <c r="I4949" s="158"/>
      <c r="J4949" s="159"/>
      <c r="K4949" s="1420"/>
      <c r="L4949" s="295">
        <f t="shared" si="1211"/>
        <v>0</v>
      </c>
      <c r="M4949" s="12" t="str">
        <f t="shared" si="1208"/>
        <v/>
      </c>
      <c r="N4949" s="13"/>
    </row>
    <row r="4950" spans="1:14" hidden="1">
      <c r="A4950" s="23">
        <v>380</v>
      </c>
      <c r="B4950" s="362"/>
      <c r="C4950" s="293">
        <v>4214</v>
      </c>
      <c r="D4950" s="363" t="s">
        <v>239</v>
      </c>
      <c r="E4950" s="295">
        <f t="shared" si="1210"/>
        <v>0</v>
      </c>
      <c r="F4950" s="158"/>
      <c r="G4950" s="159"/>
      <c r="H4950" s="1420"/>
      <c r="I4950" s="158"/>
      <c r="J4950" s="159"/>
      <c r="K4950" s="1420"/>
      <c r="L4950" s="295">
        <f t="shared" si="1211"/>
        <v>0</v>
      </c>
      <c r="M4950" s="12" t="str">
        <f t="shared" si="1208"/>
        <v/>
      </c>
      <c r="N4950" s="13"/>
    </row>
    <row r="4951" spans="1:14" hidden="1">
      <c r="A4951" s="23">
        <v>385</v>
      </c>
      <c r="B4951" s="362"/>
      <c r="C4951" s="293">
        <v>4217</v>
      </c>
      <c r="D4951" s="363" t="s">
        <v>240</v>
      </c>
      <c r="E4951" s="295">
        <f t="shared" si="1210"/>
        <v>0</v>
      </c>
      <c r="F4951" s="158"/>
      <c r="G4951" s="159"/>
      <c r="H4951" s="1420"/>
      <c r="I4951" s="158"/>
      <c r="J4951" s="159"/>
      <c r="K4951" s="1420"/>
      <c r="L4951" s="295">
        <f t="shared" si="1211"/>
        <v>0</v>
      </c>
      <c r="M4951" s="12" t="str">
        <f t="shared" si="1208"/>
        <v/>
      </c>
      <c r="N4951" s="13"/>
    </row>
    <row r="4952" spans="1:14" hidden="1">
      <c r="A4952" s="23">
        <v>390</v>
      </c>
      <c r="B4952" s="362"/>
      <c r="C4952" s="293">
        <v>4218</v>
      </c>
      <c r="D4952" s="294" t="s">
        <v>241</v>
      </c>
      <c r="E4952" s="295">
        <f t="shared" si="1210"/>
        <v>0</v>
      </c>
      <c r="F4952" s="158"/>
      <c r="G4952" s="159"/>
      <c r="H4952" s="1420"/>
      <c r="I4952" s="158"/>
      <c r="J4952" s="159"/>
      <c r="K4952" s="1420"/>
      <c r="L4952" s="295">
        <f t="shared" si="1211"/>
        <v>0</v>
      </c>
      <c r="M4952" s="12" t="str">
        <f t="shared" si="1208"/>
        <v/>
      </c>
      <c r="N4952" s="13"/>
    </row>
    <row r="4953" spans="1:14" hidden="1">
      <c r="A4953" s="23">
        <v>390</v>
      </c>
      <c r="B4953" s="362"/>
      <c r="C4953" s="285">
        <v>4219</v>
      </c>
      <c r="D4953" s="343" t="s">
        <v>242</v>
      </c>
      <c r="E4953" s="287">
        <f t="shared" si="1210"/>
        <v>0</v>
      </c>
      <c r="F4953" s="173"/>
      <c r="G4953" s="174"/>
      <c r="H4953" s="1421"/>
      <c r="I4953" s="173"/>
      <c r="J4953" s="174"/>
      <c r="K4953" s="1421"/>
      <c r="L4953" s="287">
        <f t="shared" si="1211"/>
        <v>0</v>
      </c>
      <c r="M4953" s="12" t="str">
        <f t="shared" si="1208"/>
        <v/>
      </c>
      <c r="N4953" s="13"/>
    </row>
    <row r="4954" spans="1:14" hidden="1">
      <c r="A4954" s="23">
        <v>395</v>
      </c>
      <c r="B4954" s="272">
        <v>4300</v>
      </c>
      <c r="C4954" s="1856" t="s">
        <v>1661</v>
      </c>
      <c r="D4954" s="1857"/>
      <c r="E4954" s="310">
        <f t="shared" ref="E4954:L4954" si="1212">SUM(E4955:E4957)</f>
        <v>0</v>
      </c>
      <c r="F4954" s="274">
        <f t="shared" si="1212"/>
        <v>0</v>
      </c>
      <c r="G4954" s="275">
        <f t="shared" si="1212"/>
        <v>0</v>
      </c>
      <c r="H4954" s="276">
        <f>SUM(H4955:H4957)</f>
        <v>0</v>
      </c>
      <c r="I4954" s="274">
        <f t="shared" si="1212"/>
        <v>0</v>
      </c>
      <c r="J4954" s="275">
        <f t="shared" si="1212"/>
        <v>0</v>
      </c>
      <c r="K4954" s="276">
        <f t="shared" si="1212"/>
        <v>0</v>
      </c>
      <c r="L4954" s="310">
        <f t="shared" si="1212"/>
        <v>0</v>
      </c>
      <c r="M4954" s="12" t="str">
        <f t="shared" si="1208"/>
        <v/>
      </c>
      <c r="N4954" s="13"/>
    </row>
    <row r="4955" spans="1:14" hidden="1">
      <c r="A4955" s="18">
        <v>397</v>
      </c>
      <c r="B4955" s="362"/>
      <c r="C4955" s="279">
        <v>4301</v>
      </c>
      <c r="D4955" s="311" t="s">
        <v>243</v>
      </c>
      <c r="E4955" s="281">
        <f t="shared" ref="E4955:E4960" si="1213">F4955+G4955+H4955</f>
        <v>0</v>
      </c>
      <c r="F4955" s="152"/>
      <c r="G4955" s="153"/>
      <c r="H4955" s="1418"/>
      <c r="I4955" s="152"/>
      <c r="J4955" s="153"/>
      <c r="K4955" s="1418"/>
      <c r="L4955" s="281">
        <f t="shared" ref="L4955:L4960" si="1214">I4955+J4955+K4955</f>
        <v>0</v>
      </c>
      <c r="M4955" s="12" t="str">
        <f t="shared" si="1208"/>
        <v/>
      </c>
      <c r="N4955" s="13"/>
    </row>
    <row r="4956" spans="1:14" hidden="1">
      <c r="A4956" s="14">
        <v>398</v>
      </c>
      <c r="B4956" s="362"/>
      <c r="C4956" s="293">
        <v>4302</v>
      </c>
      <c r="D4956" s="363" t="s">
        <v>244</v>
      </c>
      <c r="E4956" s="295">
        <f t="shared" si="1213"/>
        <v>0</v>
      </c>
      <c r="F4956" s="158"/>
      <c r="G4956" s="159"/>
      <c r="H4956" s="1420"/>
      <c r="I4956" s="158"/>
      <c r="J4956" s="159"/>
      <c r="K4956" s="1420"/>
      <c r="L4956" s="295">
        <f t="shared" si="1214"/>
        <v>0</v>
      </c>
      <c r="M4956" s="12" t="str">
        <f t="shared" si="1208"/>
        <v/>
      </c>
      <c r="N4956" s="13"/>
    </row>
    <row r="4957" spans="1:14" hidden="1">
      <c r="A4957" s="14">
        <v>399</v>
      </c>
      <c r="B4957" s="362"/>
      <c r="C4957" s="285">
        <v>4309</v>
      </c>
      <c r="D4957" s="301" t="s">
        <v>245</v>
      </c>
      <c r="E4957" s="287">
        <f t="shared" si="1213"/>
        <v>0</v>
      </c>
      <c r="F4957" s="173"/>
      <c r="G4957" s="174"/>
      <c r="H4957" s="1421"/>
      <c r="I4957" s="173"/>
      <c r="J4957" s="174"/>
      <c r="K4957" s="1421"/>
      <c r="L4957" s="287">
        <f t="shared" si="1214"/>
        <v>0</v>
      </c>
      <c r="M4957" s="12" t="str">
        <f t="shared" si="1208"/>
        <v/>
      </c>
      <c r="N4957" s="13"/>
    </row>
    <row r="4958" spans="1:14" hidden="1">
      <c r="A4958" s="14">
        <v>400</v>
      </c>
      <c r="B4958" s="272">
        <v>4400</v>
      </c>
      <c r="C4958" s="1856" t="s">
        <v>1658</v>
      </c>
      <c r="D4958" s="1857"/>
      <c r="E4958" s="310">
        <f t="shared" si="1213"/>
        <v>0</v>
      </c>
      <c r="F4958" s="1422"/>
      <c r="G4958" s="1423"/>
      <c r="H4958" s="1424"/>
      <c r="I4958" s="1422"/>
      <c r="J4958" s="1423"/>
      <c r="K4958" s="1424"/>
      <c r="L4958" s="310">
        <f t="shared" si="1214"/>
        <v>0</v>
      </c>
      <c r="M4958" s="12" t="str">
        <f t="shared" si="1208"/>
        <v/>
      </c>
      <c r="N4958" s="13"/>
    </row>
    <row r="4959" spans="1:14" hidden="1">
      <c r="A4959" s="14">
        <v>401</v>
      </c>
      <c r="B4959" s="272">
        <v>4500</v>
      </c>
      <c r="C4959" s="1856" t="s">
        <v>1659</v>
      </c>
      <c r="D4959" s="1857"/>
      <c r="E4959" s="310">
        <f t="shared" si="1213"/>
        <v>0</v>
      </c>
      <c r="F4959" s="1422"/>
      <c r="G4959" s="1423"/>
      <c r="H4959" s="1424"/>
      <c r="I4959" s="1422"/>
      <c r="J4959" s="1423"/>
      <c r="K4959" s="1424"/>
      <c r="L4959" s="310">
        <f t="shared" si="1214"/>
        <v>0</v>
      </c>
      <c r="M4959" s="12" t="str">
        <f t="shared" si="1208"/>
        <v/>
      </c>
      <c r="N4959" s="13"/>
    </row>
    <row r="4960" spans="1:14" hidden="1">
      <c r="A4960" s="40">
        <v>404</v>
      </c>
      <c r="B4960" s="272">
        <v>4600</v>
      </c>
      <c r="C4960" s="1862" t="s">
        <v>246</v>
      </c>
      <c r="D4960" s="1863"/>
      <c r="E4960" s="310">
        <f t="shared" si="1213"/>
        <v>0</v>
      </c>
      <c r="F4960" s="1422"/>
      <c r="G4960" s="1423"/>
      <c r="H4960" s="1424"/>
      <c r="I4960" s="1422"/>
      <c r="J4960" s="1423"/>
      <c r="K4960" s="1424"/>
      <c r="L4960" s="310">
        <f t="shared" si="1214"/>
        <v>0</v>
      </c>
      <c r="M4960" s="12" t="str">
        <f t="shared" si="1208"/>
        <v/>
      </c>
      <c r="N4960" s="13"/>
    </row>
    <row r="4961" spans="1:14" hidden="1">
      <c r="A4961" s="40">
        <v>404</v>
      </c>
      <c r="B4961" s="272">
        <v>4900</v>
      </c>
      <c r="C4961" s="1856" t="s">
        <v>273</v>
      </c>
      <c r="D4961" s="1857"/>
      <c r="E4961" s="310">
        <f t="shared" ref="E4961:L4961" si="1215">+E4962+E4963</f>
        <v>0</v>
      </c>
      <c r="F4961" s="274">
        <f t="shared" si="1215"/>
        <v>0</v>
      </c>
      <c r="G4961" s="275">
        <f t="shared" si="1215"/>
        <v>0</v>
      </c>
      <c r="H4961" s="276">
        <f>+H4962+H4963</f>
        <v>0</v>
      </c>
      <c r="I4961" s="274">
        <f t="shared" si="1215"/>
        <v>0</v>
      </c>
      <c r="J4961" s="275">
        <f t="shared" si="1215"/>
        <v>0</v>
      </c>
      <c r="K4961" s="276">
        <f t="shared" si="1215"/>
        <v>0</v>
      </c>
      <c r="L4961" s="310">
        <f t="shared" si="1215"/>
        <v>0</v>
      </c>
      <c r="M4961" s="12" t="str">
        <f t="shared" si="1208"/>
        <v/>
      </c>
      <c r="N4961" s="13"/>
    </row>
    <row r="4962" spans="1:14" hidden="1">
      <c r="A4962" s="22">
        <v>440</v>
      </c>
      <c r="B4962" s="362"/>
      <c r="C4962" s="279">
        <v>4901</v>
      </c>
      <c r="D4962" s="364" t="s">
        <v>274</v>
      </c>
      <c r="E4962" s="281">
        <f>F4962+G4962+H4962</f>
        <v>0</v>
      </c>
      <c r="F4962" s="152"/>
      <c r="G4962" s="153"/>
      <c r="H4962" s="1418"/>
      <c r="I4962" s="152"/>
      <c r="J4962" s="153"/>
      <c r="K4962" s="1418"/>
      <c r="L4962" s="281">
        <f>I4962+J4962+K4962</f>
        <v>0</v>
      </c>
      <c r="M4962" s="12" t="str">
        <f t="shared" si="1208"/>
        <v/>
      </c>
      <c r="N4962" s="13"/>
    </row>
    <row r="4963" spans="1:14" hidden="1">
      <c r="A4963" s="22">
        <v>450</v>
      </c>
      <c r="B4963" s="362"/>
      <c r="C4963" s="285">
        <v>4902</v>
      </c>
      <c r="D4963" s="301" t="s">
        <v>275</v>
      </c>
      <c r="E4963" s="287">
        <f>F4963+G4963+H4963</f>
        <v>0</v>
      </c>
      <c r="F4963" s="173"/>
      <c r="G4963" s="174"/>
      <c r="H4963" s="1421"/>
      <c r="I4963" s="173"/>
      <c r="J4963" s="174"/>
      <c r="K4963" s="1421"/>
      <c r="L4963" s="287">
        <f>I4963+J4963+K4963</f>
        <v>0</v>
      </c>
      <c r="M4963" s="12" t="str">
        <f t="shared" si="1208"/>
        <v/>
      </c>
      <c r="N4963" s="13"/>
    </row>
    <row r="4964" spans="1:14" hidden="1">
      <c r="A4964" s="22">
        <v>495</v>
      </c>
      <c r="B4964" s="365">
        <v>5100</v>
      </c>
      <c r="C4964" s="1854" t="s">
        <v>247</v>
      </c>
      <c r="D4964" s="1855"/>
      <c r="E4964" s="310">
        <f>F4964+G4964+H4964</f>
        <v>0</v>
      </c>
      <c r="F4964" s="1422"/>
      <c r="G4964" s="1423"/>
      <c r="H4964" s="1424"/>
      <c r="I4964" s="1422"/>
      <c r="J4964" s="1423"/>
      <c r="K4964" s="1424"/>
      <c r="L4964" s="310">
        <f>I4964+J4964+K4964</f>
        <v>0</v>
      </c>
      <c r="M4964" s="12" t="str">
        <f t="shared" si="1208"/>
        <v/>
      </c>
      <c r="N4964" s="13"/>
    </row>
    <row r="4965" spans="1:14" hidden="1">
      <c r="A4965" s="23">
        <v>500</v>
      </c>
      <c r="B4965" s="365">
        <v>5200</v>
      </c>
      <c r="C4965" s="1854" t="s">
        <v>248</v>
      </c>
      <c r="D4965" s="1855"/>
      <c r="E4965" s="310">
        <f t="shared" ref="E4965:L4965" si="1216">SUM(E4966:E4972)</f>
        <v>0</v>
      </c>
      <c r="F4965" s="274">
        <f t="shared" si="1216"/>
        <v>0</v>
      </c>
      <c r="G4965" s="275">
        <f t="shared" si="1216"/>
        <v>0</v>
      </c>
      <c r="H4965" s="276">
        <f>SUM(H4966:H4972)</f>
        <v>0</v>
      </c>
      <c r="I4965" s="274">
        <f t="shared" si="1216"/>
        <v>0</v>
      </c>
      <c r="J4965" s="275">
        <f t="shared" si="1216"/>
        <v>0</v>
      </c>
      <c r="K4965" s="276">
        <f t="shared" si="1216"/>
        <v>0</v>
      </c>
      <c r="L4965" s="310">
        <f t="shared" si="1216"/>
        <v>0</v>
      </c>
      <c r="M4965" s="12" t="str">
        <f t="shared" si="1208"/>
        <v/>
      </c>
      <c r="N4965" s="13"/>
    </row>
    <row r="4966" spans="1:14" hidden="1">
      <c r="A4966" s="23">
        <v>505</v>
      </c>
      <c r="B4966" s="366"/>
      <c r="C4966" s="367">
        <v>5201</v>
      </c>
      <c r="D4966" s="368" t="s">
        <v>249</v>
      </c>
      <c r="E4966" s="281">
        <f t="shared" ref="E4966:E4972" si="1217">F4966+G4966+H4966</f>
        <v>0</v>
      </c>
      <c r="F4966" s="152"/>
      <c r="G4966" s="153"/>
      <c r="H4966" s="1418"/>
      <c r="I4966" s="152"/>
      <c r="J4966" s="153"/>
      <c r="K4966" s="1418"/>
      <c r="L4966" s="281">
        <f t="shared" ref="L4966:L4972" si="1218">I4966+J4966+K4966</f>
        <v>0</v>
      </c>
      <c r="M4966" s="12" t="str">
        <f t="shared" si="1208"/>
        <v/>
      </c>
      <c r="N4966" s="13"/>
    </row>
    <row r="4967" spans="1:14" hidden="1">
      <c r="A4967" s="23">
        <v>510</v>
      </c>
      <c r="B4967" s="366"/>
      <c r="C4967" s="369">
        <v>5202</v>
      </c>
      <c r="D4967" s="370" t="s">
        <v>250</v>
      </c>
      <c r="E4967" s="295">
        <f t="shared" si="1217"/>
        <v>0</v>
      </c>
      <c r="F4967" s="158"/>
      <c r="G4967" s="159"/>
      <c r="H4967" s="1420"/>
      <c r="I4967" s="158"/>
      <c r="J4967" s="159"/>
      <c r="K4967" s="1420"/>
      <c r="L4967" s="295">
        <f t="shared" si="1218"/>
        <v>0</v>
      </c>
      <c r="M4967" s="12" t="str">
        <f t="shared" si="1208"/>
        <v/>
      </c>
      <c r="N4967" s="13"/>
    </row>
    <row r="4968" spans="1:14" hidden="1">
      <c r="A4968" s="23">
        <v>515</v>
      </c>
      <c r="B4968" s="366"/>
      <c r="C4968" s="369">
        <v>5203</v>
      </c>
      <c r="D4968" s="370" t="s">
        <v>618</v>
      </c>
      <c r="E4968" s="295">
        <f t="shared" si="1217"/>
        <v>0</v>
      </c>
      <c r="F4968" s="158"/>
      <c r="G4968" s="159"/>
      <c r="H4968" s="1420"/>
      <c r="I4968" s="158"/>
      <c r="J4968" s="159"/>
      <c r="K4968" s="1420"/>
      <c r="L4968" s="295">
        <f t="shared" si="1218"/>
        <v>0</v>
      </c>
      <c r="M4968" s="12" t="str">
        <f t="shared" si="1208"/>
        <v/>
      </c>
      <c r="N4968" s="13"/>
    </row>
    <row r="4969" spans="1:14" hidden="1">
      <c r="A4969" s="23">
        <v>520</v>
      </c>
      <c r="B4969" s="366"/>
      <c r="C4969" s="369">
        <v>5204</v>
      </c>
      <c r="D4969" s="370" t="s">
        <v>619</v>
      </c>
      <c r="E4969" s="295">
        <f t="shared" si="1217"/>
        <v>0</v>
      </c>
      <c r="F4969" s="158"/>
      <c r="G4969" s="159"/>
      <c r="H4969" s="1420"/>
      <c r="I4969" s="158"/>
      <c r="J4969" s="159"/>
      <c r="K4969" s="1420"/>
      <c r="L4969" s="295">
        <f t="shared" si="1218"/>
        <v>0</v>
      </c>
      <c r="M4969" s="12" t="str">
        <f t="shared" si="1208"/>
        <v/>
      </c>
      <c r="N4969" s="13"/>
    </row>
    <row r="4970" spans="1:14" hidden="1">
      <c r="A4970" s="23">
        <v>525</v>
      </c>
      <c r="B4970" s="366"/>
      <c r="C4970" s="369">
        <v>5205</v>
      </c>
      <c r="D4970" s="370" t="s">
        <v>620</v>
      </c>
      <c r="E4970" s="295">
        <f t="shared" si="1217"/>
        <v>0</v>
      </c>
      <c r="F4970" s="158"/>
      <c r="G4970" s="159"/>
      <c r="H4970" s="1420"/>
      <c r="I4970" s="158"/>
      <c r="J4970" s="159"/>
      <c r="K4970" s="1420"/>
      <c r="L4970" s="295">
        <f t="shared" si="1218"/>
        <v>0</v>
      </c>
      <c r="M4970" s="12" t="str">
        <f t="shared" si="1208"/>
        <v/>
      </c>
      <c r="N4970" s="13"/>
    </row>
    <row r="4971" spans="1:14" hidden="1">
      <c r="A4971" s="22">
        <v>635</v>
      </c>
      <c r="B4971" s="366"/>
      <c r="C4971" s="369">
        <v>5206</v>
      </c>
      <c r="D4971" s="370" t="s">
        <v>621</v>
      </c>
      <c r="E4971" s="295">
        <f t="shared" si="1217"/>
        <v>0</v>
      </c>
      <c r="F4971" s="158"/>
      <c r="G4971" s="159"/>
      <c r="H4971" s="1420"/>
      <c r="I4971" s="158"/>
      <c r="J4971" s="159"/>
      <c r="K4971" s="1420"/>
      <c r="L4971" s="295">
        <f t="shared" si="1218"/>
        <v>0</v>
      </c>
      <c r="M4971" s="12" t="str">
        <f t="shared" si="1208"/>
        <v/>
      </c>
      <c r="N4971" s="13"/>
    </row>
    <row r="4972" spans="1:14" hidden="1">
      <c r="A4972" s="23">
        <v>640</v>
      </c>
      <c r="B4972" s="366"/>
      <c r="C4972" s="371">
        <v>5219</v>
      </c>
      <c r="D4972" s="372" t="s">
        <v>622</v>
      </c>
      <c r="E4972" s="287">
        <f t="shared" si="1217"/>
        <v>0</v>
      </c>
      <c r="F4972" s="173"/>
      <c r="G4972" s="174"/>
      <c r="H4972" s="1421"/>
      <c r="I4972" s="173"/>
      <c r="J4972" s="174"/>
      <c r="K4972" s="1421"/>
      <c r="L4972" s="287">
        <f t="shared" si="1218"/>
        <v>0</v>
      </c>
      <c r="M4972" s="12" t="str">
        <f t="shared" si="1208"/>
        <v/>
      </c>
      <c r="N4972" s="13"/>
    </row>
    <row r="4973" spans="1:14" hidden="1">
      <c r="A4973" s="23">
        <v>645</v>
      </c>
      <c r="B4973" s="365">
        <v>5300</v>
      </c>
      <c r="C4973" s="1854" t="s">
        <v>623</v>
      </c>
      <c r="D4973" s="1855"/>
      <c r="E4973" s="310">
        <f t="shared" ref="E4973:L4973" si="1219">SUM(E4974:E4975)</f>
        <v>0</v>
      </c>
      <c r="F4973" s="274">
        <f t="shared" si="1219"/>
        <v>0</v>
      </c>
      <c r="G4973" s="275">
        <f t="shared" si="1219"/>
        <v>0</v>
      </c>
      <c r="H4973" s="276">
        <f>SUM(H4974:H4975)</f>
        <v>0</v>
      </c>
      <c r="I4973" s="274">
        <f t="shared" si="1219"/>
        <v>0</v>
      </c>
      <c r="J4973" s="275">
        <f t="shared" si="1219"/>
        <v>0</v>
      </c>
      <c r="K4973" s="276">
        <f t="shared" si="1219"/>
        <v>0</v>
      </c>
      <c r="L4973" s="310">
        <f t="shared" si="1219"/>
        <v>0</v>
      </c>
      <c r="M4973" s="12" t="str">
        <f t="shared" si="1208"/>
        <v/>
      </c>
      <c r="N4973" s="13"/>
    </row>
    <row r="4974" spans="1:14" hidden="1">
      <c r="A4974" s="23">
        <v>650</v>
      </c>
      <c r="B4974" s="366"/>
      <c r="C4974" s="367">
        <v>5301</v>
      </c>
      <c r="D4974" s="368" t="s">
        <v>307</v>
      </c>
      <c r="E4974" s="281">
        <f>F4974+G4974+H4974</f>
        <v>0</v>
      </c>
      <c r="F4974" s="152"/>
      <c r="G4974" s="153"/>
      <c r="H4974" s="1418"/>
      <c r="I4974" s="152"/>
      <c r="J4974" s="153"/>
      <c r="K4974" s="1418"/>
      <c r="L4974" s="281">
        <f>I4974+J4974+K4974</f>
        <v>0</v>
      </c>
      <c r="M4974" s="12" t="str">
        <f t="shared" si="1208"/>
        <v/>
      </c>
      <c r="N4974" s="13"/>
    </row>
    <row r="4975" spans="1:14" hidden="1">
      <c r="A4975" s="22">
        <v>655</v>
      </c>
      <c r="B4975" s="366"/>
      <c r="C4975" s="371">
        <v>5309</v>
      </c>
      <c r="D4975" s="372" t="s">
        <v>624</v>
      </c>
      <c r="E4975" s="287">
        <f>F4975+G4975+H4975</f>
        <v>0</v>
      </c>
      <c r="F4975" s="173"/>
      <c r="G4975" s="174"/>
      <c r="H4975" s="1421"/>
      <c r="I4975" s="173"/>
      <c r="J4975" s="174"/>
      <c r="K4975" s="1421"/>
      <c r="L4975" s="287">
        <f>I4975+J4975+K4975</f>
        <v>0</v>
      </c>
      <c r="M4975" s="12" t="str">
        <f t="shared" si="1208"/>
        <v/>
      </c>
      <c r="N4975" s="13"/>
    </row>
    <row r="4976" spans="1:14" hidden="1">
      <c r="A4976" s="22">
        <v>665</v>
      </c>
      <c r="B4976" s="365">
        <v>5400</v>
      </c>
      <c r="C4976" s="1854" t="s">
        <v>685</v>
      </c>
      <c r="D4976" s="1855"/>
      <c r="E4976" s="310">
        <f>F4976+G4976+H4976</f>
        <v>0</v>
      </c>
      <c r="F4976" s="1422"/>
      <c r="G4976" s="1423"/>
      <c r="H4976" s="1424"/>
      <c r="I4976" s="1422"/>
      <c r="J4976" s="1423"/>
      <c r="K4976" s="1424"/>
      <c r="L4976" s="310">
        <f>I4976+J4976+K4976</f>
        <v>0</v>
      </c>
      <c r="M4976" s="12" t="str">
        <f t="shared" si="1208"/>
        <v/>
      </c>
      <c r="N4976" s="13"/>
    </row>
    <row r="4977" spans="1:14" hidden="1">
      <c r="A4977" s="22">
        <v>675</v>
      </c>
      <c r="B4977" s="272">
        <v>5500</v>
      </c>
      <c r="C4977" s="1856" t="s">
        <v>686</v>
      </c>
      <c r="D4977" s="1857"/>
      <c r="E4977" s="310">
        <f t="shared" ref="E4977:L4977" si="1220">SUM(E4978:E4981)</f>
        <v>0</v>
      </c>
      <c r="F4977" s="274">
        <f t="shared" si="1220"/>
        <v>0</v>
      </c>
      <c r="G4977" s="275">
        <f t="shared" si="1220"/>
        <v>0</v>
      </c>
      <c r="H4977" s="276">
        <f>SUM(H4978:H4981)</f>
        <v>0</v>
      </c>
      <c r="I4977" s="274">
        <f t="shared" si="1220"/>
        <v>0</v>
      </c>
      <c r="J4977" s="275">
        <f t="shared" si="1220"/>
        <v>0</v>
      </c>
      <c r="K4977" s="276">
        <f t="shared" si="1220"/>
        <v>0</v>
      </c>
      <c r="L4977" s="310">
        <f t="shared" si="1220"/>
        <v>0</v>
      </c>
      <c r="M4977" s="12" t="str">
        <f t="shared" si="1208"/>
        <v/>
      </c>
      <c r="N4977" s="13"/>
    </row>
    <row r="4978" spans="1:14" hidden="1">
      <c r="A4978" s="22">
        <v>685</v>
      </c>
      <c r="B4978" s="362"/>
      <c r="C4978" s="279">
        <v>5501</v>
      </c>
      <c r="D4978" s="311" t="s">
        <v>687</v>
      </c>
      <c r="E4978" s="281">
        <f>F4978+G4978+H4978</f>
        <v>0</v>
      </c>
      <c r="F4978" s="152"/>
      <c r="G4978" s="153"/>
      <c r="H4978" s="1418"/>
      <c r="I4978" s="152"/>
      <c r="J4978" s="153"/>
      <c r="K4978" s="1418"/>
      <c r="L4978" s="281">
        <f>I4978+J4978+K4978</f>
        <v>0</v>
      </c>
      <c r="M4978" s="12" t="str">
        <f t="shared" si="1208"/>
        <v/>
      </c>
      <c r="N4978" s="13"/>
    </row>
    <row r="4979" spans="1:14" hidden="1">
      <c r="A4979" s="23">
        <v>690</v>
      </c>
      <c r="B4979" s="362"/>
      <c r="C4979" s="293">
        <v>5502</v>
      </c>
      <c r="D4979" s="294" t="s">
        <v>688</v>
      </c>
      <c r="E4979" s="295">
        <f>F4979+G4979+H4979</f>
        <v>0</v>
      </c>
      <c r="F4979" s="158"/>
      <c r="G4979" s="159"/>
      <c r="H4979" s="1420"/>
      <c r="I4979" s="158"/>
      <c r="J4979" s="159"/>
      <c r="K4979" s="1420"/>
      <c r="L4979" s="295">
        <f>I4979+J4979+K4979</f>
        <v>0</v>
      </c>
      <c r="M4979" s="12" t="str">
        <f t="shared" si="1208"/>
        <v/>
      </c>
      <c r="N4979" s="13"/>
    </row>
    <row r="4980" spans="1:14" hidden="1">
      <c r="A4980" s="23">
        <v>695</v>
      </c>
      <c r="B4980" s="362"/>
      <c r="C4980" s="293">
        <v>5503</v>
      </c>
      <c r="D4980" s="363" t="s">
        <v>689</v>
      </c>
      <c r="E4980" s="295">
        <f>F4980+G4980+H4980</f>
        <v>0</v>
      </c>
      <c r="F4980" s="158"/>
      <c r="G4980" s="159"/>
      <c r="H4980" s="1420"/>
      <c r="I4980" s="158"/>
      <c r="J4980" s="159"/>
      <c r="K4980" s="1420"/>
      <c r="L4980" s="295">
        <f>I4980+J4980+K4980</f>
        <v>0</v>
      </c>
      <c r="M4980" s="12" t="str">
        <f t="shared" si="1208"/>
        <v/>
      </c>
      <c r="N4980" s="13"/>
    </row>
    <row r="4981" spans="1:14" hidden="1">
      <c r="A4981" s="22">
        <v>700</v>
      </c>
      <c r="B4981" s="362"/>
      <c r="C4981" s="285">
        <v>5504</v>
      </c>
      <c r="D4981" s="339" t="s">
        <v>690</v>
      </c>
      <c r="E4981" s="287">
        <f>F4981+G4981+H4981</f>
        <v>0</v>
      </c>
      <c r="F4981" s="173"/>
      <c r="G4981" s="174"/>
      <c r="H4981" s="1421"/>
      <c r="I4981" s="173"/>
      <c r="J4981" s="174"/>
      <c r="K4981" s="1421"/>
      <c r="L4981" s="287">
        <f>I4981+J4981+K4981</f>
        <v>0</v>
      </c>
      <c r="M4981" s="12" t="str">
        <f t="shared" si="1208"/>
        <v/>
      </c>
      <c r="N4981" s="13"/>
    </row>
    <row r="4982" spans="1:14" hidden="1">
      <c r="A4982" s="22">
        <v>710</v>
      </c>
      <c r="B4982" s="365">
        <v>5700</v>
      </c>
      <c r="C4982" s="1858" t="s">
        <v>914</v>
      </c>
      <c r="D4982" s="1859"/>
      <c r="E4982" s="310">
        <f>SUM(E4983:E4985)</f>
        <v>0</v>
      </c>
      <c r="F4982" s="1471">
        <v>0</v>
      </c>
      <c r="G4982" s="1471">
        <v>0</v>
      </c>
      <c r="H4982" s="1471">
        <v>0</v>
      </c>
      <c r="I4982" s="1471">
        <v>0</v>
      </c>
      <c r="J4982" s="1471">
        <v>0</v>
      </c>
      <c r="K4982" s="1471">
        <v>0</v>
      </c>
      <c r="L4982" s="310">
        <f>SUM(L4983:L4985)</f>
        <v>0</v>
      </c>
      <c r="M4982" s="12" t="str">
        <f t="shared" si="1208"/>
        <v/>
      </c>
      <c r="N4982" s="13"/>
    </row>
    <row r="4983" spans="1:14" hidden="1">
      <c r="A4983" s="23">
        <v>715</v>
      </c>
      <c r="B4983" s="366"/>
      <c r="C4983" s="367">
        <v>5701</v>
      </c>
      <c r="D4983" s="368" t="s">
        <v>691</v>
      </c>
      <c r="E4983" s="281">
        <f>F4983+G4983+H4983</f>
        <v>0</v>
      </c>
      <c r="F4983" s="1472">
        <v>0</v>
      </c>
      <c r="G4983" s="1472">
        <v>0</v>
      </c>
      <c r="H4983" s="1473">
        <v>0</v>
      </c>
      <c r="I4983" s="1771">
        <v>0</v>
      </c>
      <c r="J4983" s="1472">
        <v>0</v>
      </c>
      <c r="K4983" s="1472">
        <v>0</v>
      </c>
      <c r="L4983" s="281">
        <f>I4983+J4983+K4983</f>
        <v>0</v>
      </c>
      <c r="M4983" s="12" t="str">
        <f t="shared" si="1208"/>
        <v/>
      </c>
      <c r="N4983" s="13"/>
    </row>
    <row r="4984" spans="1:14" hidden="1">
      <c r="A4984" s="23">
        <v>720</v>
      </c>
      <c r="B4984" s="366"/>
      <c r="C4984" s="373">
        <v>5702</v>
      </c>
      <c r="D4984" s="374" t="s">
        <v>692</v>
      </c>
      <c r="E4984" s="314">
        <f>F4984+G4984+H4984</f>
        <v>0</v>
      </c>
      <c r="F4984" s="1472">
        <v>0</v>
      </c>
      <c r="G4984" s="1472">
        <v>0</v>
      </c>
      <c r="H4984" s="1473">
        <v>0</v>
      </c>
      <c r="I4984" s="1771">
        <v>0</v>
      </c>
      <c r="J4984" s="1472">
        <v>0</v>
      </c>
      <c r="K4984" s="1472">
        <v>0</v>
      </c>
      <c r="L4984" s="314">
        <f>I4984+J4984+K4984</f>
        <v>0</v>
      </c>
      <c r="M4984" s="12" t="str">
        <f t="shared" si="1208"/>
        <v/>
      </c>
      <c r="N4984" s="13"/>
    </row>
    <row r="4985" spans="1:14" hidden="1">
      <c r="A4985" s="23">
        <v>725</v>
      </c>
      <c r="B4985" s="292"/>
      <c r="C4985" s="375">
        <v>4071</v>
      </c>
      <c r="D4985" s="376" t="s">
        <v>693</v>
      </c>
      <c r="E4985" s="377">
        <f>F4985+G4985+H4985</f>
        <v>0</v>
      </c>
      <c r="F4985" s="1472">
        <v>0</v>
      </c>
      <c r="G4985" s="1472">
        <v>0</v>
      </c>
      <c r="H4985" s="1473">
        <v>0</v>
      </c>
      <c r="I4985" s="1771">
        <v>0</v>
      </c>
      <c r="J4985" s="1472">
        <v>0</v>
      </c>
      <c r="K4985" s="1472">
        <v>0</v>
      </c>
      <c r="L4985" s="377">
        <f>I4985+J4985+K4985</f>
        <v>0</v>
      </c>
      <c r="M4985" s="12" t="str">
        <f t="shared" si="1208"/>
        <v/>
      </c>
      <c r="N4985" s="13"/>
    </row>
    <row r="4986" spans="1:14" hidden="1">
      <c r="A4986" s="23">
        <v>730</v>
      </c>
      <c r="B4986" s="582"/>
      <c r="C4986" s="1860" t="s">
        <v>694</v>
      </c>
      <c r="D4986" s="1861"/>
      <c r="E4986" s="1438"/>
      <c r="F4986" s="1438"/>
      <c r="G4986" s="1438"/>
      <c r="H4986" s="1438"/>
      <c r="I4986" s="1438"/>
      <c r="J4986" s="1438"/>
      <c r="K4986" s="1438"/>
      <c r="L4986" s="1439"/>
      <c r="M4986" s="12" t="str">
        <f t="shared" si="1208"/>
        <v/>
      </c>
      <c r="N4986" s="13"/>
    </row>
    <row r="4987" spans="1:14" hidden="1">
      <c r="A4987" s="23">
        <v>735</v>
      </c>
      <c r="B4987" s="381">
        <v>98</v>
      </c>
      <c r="C4987" s="1860" t="s">
        <v>694</v>
      </c>
      <c r="D4987" s="1861"/>
      <c r="E4987" s="382">
        <f>F4987+G4987+H4987</f>
        <v>0</v>
      </c>
      <c r="F4987" s="1429"/>
      <c r="G4987" s="1430"/>
      <c r="H4987" s="1431"/>
      <c r="I4987" s="1461">
        <v>0</v>
      </c>
      <c r="J4987" s="1462">
        <v>0</v>
      </c>
      <c r="K4987" s="1463">
        <v>0</v>
      </c>
      <c r="L4987" s="382">
        <f>I4987+J4987+K4987</f>
        <v>0</v>
      </c>
      <c r="M4987" s="12" t="str">
        <f t="shared" si="1208"/>
        <v/>
      </c>
      <c r="N4987" s="13"/>
    </row>
    <row r="4988" spans="1:14" hidden="1">
      <c r="A4988" s="23">
        <v>740</v>
      </c>
      <c r="B4988" s="1433"/>
      <c r="C4988" s="1434"/>
      <c r="D4988" s="1435"/>
      <c r="E4988" s="269"/>
      <c r="F4988" s="269"/>
      <c r="G4988" s="269"/>
      <c r="H4988" s="269"/>
      <c r="I4988" s="269"/>
      <c r="J4988" s="269"/>
      <c r="K4988" s="269"/>
      <c r="L4988" s="270"/>
      <c r="M4988" s="12" t="str">
        <f t="shared" si="1208"/>
        <v/>
      </c>
      <c r="N4988" s="13"/>
    </row>
    <row r="4989" spans="1:14" hidden="1">
      <c r="A4989" s="23">
        <v>745</v>
      </c>
      <c r="B4989" s="1436"/>
      <c r="C4989" s="111"/>
      <c r="D4989" s="1437"/>
      <c r="E4989" s="218"/>
      <c r="F4989" s="218"/>
      <c r="G4989" s="218"/>
      <c r="H4989" s="218"/>
      <c r="I4989" s="218"/>
      <c r="J4989" s="218"/>
      <c r="K4989" s="218"/>
      <c r="L4989" s="389"/>
      <c r="M4989" s="12" t="str">
        <f t="shared" si="1208"/>
        <v/>
      </c>
      <c r="N4989" s="13"/>
    </row>
    <row r="4990" spans="1:14" hidden="1">
      <c r="A4990" s="22">
        <v>750</v>
      </c>
      <c r="B4990" s="1436"/>
      <c r="C4990" s="111"/>
      <c r="D4990" s="1437"/>
      <c r="E4990" s="218"/>
      <c r="F4990" s="218"/>
      <c r="G4990" s="218"/>
      <c r="H4990" s="218"/>
      <c r="I4990" s="218"/>
      <c r="J4990" s="218"/>
      <c r="K4990" s="218"/>
      <c r="L4990" s="389"/>
      <c r="M4990" s="12" t="str">
        <f t="shared" si="1208"/>
        <v/>
      </c>
      <c r="N4990" s="13"/>
    </row>
    <row r="4991" spans="1:14" ht="16.5" hidden="1" thickBot="1">
      <c r="A4991" s="23">
        <v>755</v>
      </c>
      <c r="B4991" s="1464"/>
      <c r="C4991" s="393" t="s">
        <v>741</v>
      </c>
      <c r="D4991" s="1432">
        <f>+B4991</f>
        <v>0</v>
      </c>
      <c r="E4991" s="395">
        <f t="shared" ref="E4991:L4991" si="1221">SUM(E4876,E4879,E4885,E4893,E4894,E4912,E4916,E4922,E4925,E4926,E4927,E4928,E4929,E4938,E4944,E4945,E4946,E4947,E4954,E4958,E4959,E4960,E4961,E4964,E4965,E4973,E4976,E4977,E4982)+E4987</f>
        <v>0</v>
      </c>
      <c r="F4991" s="396">
        <f t="shared" si="1221"/>
        <v>0</v>
      </c>
      <c r="G4991" s="397">
        <f t="shared" si="1221"/>
        <v>0</v>
      </c>
      <c r="H4991" s="398">
        <f t="shared" si="1221"/>
        <v>0</v>
      </c>
      <c r="I4991" s="396">
        <f t="shared" si="1221"/>
        <v>0</v>
      </c>
      <c r="J4991" s="397">
        <f t="shared" si="1221"/>
        <v>0</v>
      </c>
      <c r="K4991" s="398">
        <f t="shared" si="1221"/>
        <v>0</v>
      </c>
      <c r="L4991" s="395">
        <f t="shared" si="1221"/>
        <v>0</v>
      </c>
      <c r="M4991" s="12" t="str">
        <f>(IF($E4991&lt;&gt;0,$M$2,IF($L4991&lt;&gt;0,$M$2,"")))</f>
        <v/>
      </c>
      <c r="N4991" s="73" t="str">
        <f>LEFT(C4873,1)</f>
        <v>6</v>
      </c>
    </row>
    <row r="4992" spans="1:14" hidden="1">
      <c r="A4992" s="23">
        <v>760</v>
      </c>
      <c r="B4992" s="79" t="s">
        <v>120</v>
      </c>
      <c r="C4992" s="1"/>
      <c r="L4992" s="6"/>
      <c r="M4992" s="7" t="str">
        <f>(IF($E4991&lt;&gt;0,$M$2,IF($L4991&lt;&gt;0,$M$2,"")))</f>
        <v/>
      </c>
    </row>
    <row r="4993" spans="1:14" hidden="1">
      <c r="A4993" s="22">
        <v>765</v>
      </c>
      <c r="B4993" s="1367"/>
      <c r="C4993" s="1367"/>
      <c r="D4993" s="1368"/>
      <c r="E4993" s="1367"/>
      <c r="F4993" s="1367"/>
      <c r="G4993" s="1367"/>
      <c r="H4993" s="1367"/>
      <c r="I4993" s="1367"/>
      <c r="J4993" s="1367"/>
      <c r="K4993" s="1367"/>
      <c r="L4993" s="1369"/>
      <c r="M4993" s="7" t="str">
        <f>(IF($E4991&lt;&gt;0,$M$2,IF($L4991&lt;&gt;0,$M$2,"")))</f>
        <v/>
      </c>
    </row>
    <row r="4994" spans="1:14" ht="18.75" hidden="1">
      <c r="A4994" s="22">
        <v>775</v>
      </c>
      <c r="B4994" s="65"/>
      <c r="C4994" s="65"/>
      <c r="D4994" s="65"/>
      <c r="E4994" s="65"/>
      <c r="F4994" s="65"/>
      <c r="G4994" s="65"/>
      <c r="H4994" s="65"/>
      <c r="I4994" s="65"/>
      <c r="J4994" s="65"/>
      <c r="K4994" s="65"/>
      <c r="L4994" s="77"/>
      <c r="M4994" s="74" t="str">
        <f>(IF(E4989&lt;&gt;0,$G$2,IF(L4989&lt;&gt;0,$G$2,"")))</f>
        <v/>
      </c>
      <c r="N4994" s="65"/>
    </row>
    <row r="4995" spans="1:14">
      <c r="A4995" s="23">
        <v>780</v>
      </c>
      <c r="B4995" s="6"/>
      <c r="C4995" s="6"/>
      <c r="D4995" s="521"/>
      <c r="E4995" s="38"/>
      <c r="F4995" s="38"/>
      <c r="G4995" s="38"/>
      <c r="H4995" s="38"/>
      <c r="I4995" s="38"/>
      <c r="J4995" s="38"/>
      <c r="K4995" s="38"/>
      <c r="L4995" s="38"/>
      <c r="M4995" s="7">
        <f>(IF($E5128&lt;&gt;0,$M$2,IF($L5128&lt;&gt;0,$M$2,"")))</f>
        <v>1</v>
      </c>
    </row>
    <row r="4996" spans="1:14">
      <c r="A4996" s="23">
        <v>785</v>
      </c>
      <c r="B4996" s="6"/>
      <c r="C4996" s="1365"/>
      <c r="D4996" s="1366"/>
      <c r="E4996" s="38"/>
      <c r="F4996" s="38"/>
      <c r="G4996" s="38"/>
      <c r="H4996" s="38"/>
      <c r="I4996" s="38"/>
      <c r="J4996" s="38"/>
      <c r="K4996" s="38"/>
      <c r="L4996" s="38"/>
      <c r="M4996" s="7">
        <f>(IF($E5128&lt;&gt;0,$M$2,IF($L5128&lt;&gt;0,$M$2,"")))</f>
        <v>1</v>
      </c>
    </row>
    <row r="4997" spans="1:14">
      <c r="A4997" s="23">
        <v>790</v>
      </c>
      <c r="B4997" s="1870" t="str">
        <f>$B$7</f>
        <v>ОТЧЕТНИ ДАННИ ПО ЕБК ЗА ИЗПЪЛНЕНИЕТО НА БЮДЖЕТА</v>
      </c>
      <c r="C4997" s="1871"/>
      <c r="D4997" s="1871"/>
      <c r="E4997" s="242"/>
      <c r="F4997" s="242"/>
      <c r="G4997" s="237"/>
      <c r="H4997" s="237"/>
      <c r="I4997" s="237"/>
      <c r="J4997" s="237"/>
      <c r="K4997" s="237"/>
      <c r="L4997" s="237"/>
      <c r="M4997" s="7">
        <f>(IF($E5128&lt;&gt;0,$M$2,IF($L5128&lt;&gt;0,$M$2,"")))</f>
        <v>1</v>
      </c>
    </row>
    <row r="4998" spans="1:14">
      <c r="A4998" s="23">
        <v>795</v>
      </c>
      <c r="B4998" s="228"/>
      <c r="C4998" s="391"/>
      <c r="D4998" s="400"/>
      <c r="E4998" s="406" t="s">
        <v>464</v>
      </c>
      <c r="F4998" s="406" t="s">
        <v>835</v>
      </c>
      <c r="G4998" s="237"/>
      <c r="H4998" s="1362" t="s">
        <v>1251</v>
      </c>
      <c r="I4998" s="1363"/>
      <c r="J4998" s="1364"/>
      <c r="K4998" s="237"/>
      <c r="L4998" s="237"/>
      <c r="M4998" s="7">
        <f>(IF($E5128&lt;&gt;0,$M$2,IF($L5128&lt;&gt;0,$M$2,"")))</f>
        <v>1</v>
      </c>
    </row>
    <row r="4999" spans="1:14" ht="18.75">
      <c r="A4999" s="22">
        <v>805</v>
      </c>
      <c r="B4999" s="1872" t="str">
        <f>$B$9</f>
        <v>ДГ ЩАСТЛИВО ДЕТСТВО</v>
      </c>
      <c r="C4999" s="1873"/>
      <c r="D4999" s="1874"/>
      <c r="E4999" s="115">
        <f>$E$9</f>
        <v>43831</v>
      </c>
      <c r="F4999" s="226" t="str">
        <f>$F$9</f>
        <v>30.06.2020</v>
      </c>
      <c r="G4999" s="237"/>
      <c r="H4999" s="237"/>
      <c r="I4999" s="237"/>
      <c r="J4999" s="237"/>
      <c r="K4999" s="237"/>
      <c r="L4999" s="237"/>
      <c r="M4999" s="7">
        <f>(IF($E5128&lt;&gt;0,$M$2,IF($L5128&lt;&gt;0,$M$2,"")))</f>
        <v>1</v>
      </c>
    </row>
    <row r="5000" spans="1:14">
      <c r="A5000" s="23">
        <v>810</v>
      </c>
      <c r="B5000" s="227" t="str">
        <f>$B$10</f>
        <v>(наименование на разпоредителя с бюджет)</v>
      </c>
      <c r="C5000" s="228"/>
      <c r="D5000" s="229"/>
      <c r="E5000" s="237"/>
      <c r="F5000" s="237"/>
      <c r="G5000" s="237"/>
      <c r="H5000" s="237"/>
      <c r="I5000" s="237"/>
      <c r="J5000" s="237"/>
      <c r="K5000" s="237"/>
      <c r="L5000" s="237"/>
      <c r="M5000" s="7">
        <f>(IF($E5128&lt;&gt;0,$M$2,IF($L5128&lt;&gt;0,$M$2,"")))</f>
        <v>1</v>
      </c>
    </row>
    <row r="5001" spans="1:14">
      <c r="A5001" s="23">
        <v>815</v>
      </c>
      <c r="B5001" s="227"/>
      <c r="C5001" s="228"/>
      <c r="D5001" s="229"/>
      <c r="E5001" s="237"/>
      <c r="F5001" s="237"/>
      <c r="G5001" s="237"/>
      <c r="H5001" s="237"/>
      <c r="I5001" s="237"/>
      <c r="J5001" s="237"/>
      <c r="K5001" s="237"/>
      <c r="L5001" s="237"/>
      <c r="M5001" s="7">
        <f>(IF($E5128&lt;&gt;0,$M$2,IF($L5128&lt;&gt;0,$M$2,"")))</f>
        <v>1</v>
      </c>
    </row>
    <row r="5002" spans="1:14" ht="19.5">
      <c r="A5002" s="28">
        <v>525</v>
      </c>
      <c r="B5002" s="1875" t="str">
        <f>$B$12</f>
        <v>Раковски</v>
      </c>
      <c r="C5002" s="1876"/>
      <c r="D5002" s="1877"/>
      <c r="E5002" s="410" t="s">
        <v>890</v>
      </c>
      <c r="F5002" s="1360" t="str">
        <f>$F$12</f>
        <v>6611</v>
      </c>
      <c r="G5002" s="237"/>
      <c r="H5002" s="237"/>
      <c r="I5002" s="237"/>
      <c r="J5002" s="237"/>
      <c r="K5002" s="237"/>
      <c r="L5002" s="237"/>
      <c r="M5002" s="7">
        <f>(IF($E5128&lt;&gt;0,$M$2,IF($L5128&lt;&gt;0,$M$2,"")))</f>
        <v>1</v>
      </c>
    </row>
    <row r="5003" spans="1:14">
      <c r="A5003" s="22">
        <v>820</v>
      </c>
      <c r="B5003" s="233" t="str">
        <f>$B$13</f>
        <v>(наименование на първостепенния разпоредител с бюджет)</v>
      </c>
      <c r="C5003" s="228"/>
      <c r="D5003" s="229"/>
      <c r="E5003" s="1361"/>
      <c r="F5003" s="242"/>
      <c r="G5003" s="237"/>
      <c r="H5003" s="237"/>
      <c r="I5003" s="237"/>
      <c r="J5003" s="237"/>
      <c r="K5003" s="237"/>
      <c r="L5003" s="237"/>
      <c r="M5003" s="7">
        <f>(IF($E5128&lt;&gt;0,$M$2,IF($L5128&lt;&gt;0,$M$2,"")))</f>
        <v>1</v>
      </c>
    </row>
    <row r="5004" spans="1:14" ht="19.5">
      <c r="A5004" s="23">
        <v>821</v>
      </c>
      <c r="B5004" s="236"/>
      <c r="C5004" s="237"/>
      <c r="D5004" s="124" t="s">
        <v>891</v>
      </c>
      <c r="E5004" s="238">
        <f>$E$15</f>
        <v>0</v>
      </c>
      <c r="F5004" s="414" t="str">
        <f>$F$15</f>
        <v>БЮДЖЕТ</v>
      </c>
      <c r="G5004" s="218"/>
      <c r="H5004" s="218"/>
      <c r="I5004" s="218"/>
      <c r="J5004" s="218"/>
      <c r="K5004" s="218"/>
      <c r="L5004" s="218"/>
      <c r="M5004" s="7">
        <f>(IF($E5128&lt;&gt;0,$M$2,IF($L5128&lt;&gt;0,$M$2,"")))</f>
        <v>1</v>
      </c>
    </row>
    <row r="5005" spans="1:14" ht="16.5" thickBot="1">
      <c r="A5005" s="23">
        <v>822</v>
      </c>
      <c r="B5005" s="228"/>
      <c r="C5005" s="391"/>
      <c r="D5005" s="400"/>
      <c r="E5005" s="237"/>
      <c r="F5005" s="409"/>
      <c r="G5005" s="409"/>
      <c r="H5005" s="409"/>
      <c r="I5005" s="409"/>
      <c r="J5005" s="409"/>
      <c r="K5005" s="409"/>
      <c r="L5005" s="1377" t="s">
        <v>465</v>
      </c>
      <c r="M5005" s="7">
        <f>(IF($E5128&lt;&gt;0,$M$2,IF($L5128&lt;&gt;0,$M$2,"")))</f>
        <v>1</v>
      </c>
    </row>
    <row r="5006" spans="1:14" ht="24.95" customHeight="1">
      <c r="A5006" s="23">
        <v>823</v>
      </c>
      <c r="B5006" s="247"/>
      <c r="C5006" s="248"/>
      <c r="D5006" s="249" t="s">
        <v>712</v>
      </c>
      <c r="E5006" s="1878" t="s">
        <v>2108</v>
      </c>
      <c r="F5006" s="1879"/>
      <c r="G5006" s="1879"/>
      <c r="H5006" s="1880"/>
      <c r="I5006" s="1881" t="s">
        <v>2109</v>
      </c>
      <c r="J5006" s="1882"/>
      <c r="K5006" s="1882"/>
      <c r="L5006" s="1883"/>
      <c r="M5006" s="7">
        <f>(IF($E5128&lt;&gt;0,$M$2,IF($L5128&lt;&gt;0,$M$2,"")))</f>
        <v>1</v>
      </c>
    </row>
    <row r="5007" spans="1:14" ht="54.95" customHeight="1" thickBot="1">
      <c r="A5007" s="23">
        <v>825</v>
      </c>
      <c r="B5007" s="250" t="s">
        <v>62</v>
      </c>
      <c r="C5007" s="251" t="s">
        <v>466</v>
      </c>
      <c r="D5007" s="252" t="s">
        <v>713</v>
      </c>
      <c r="E5007" s="1403" t="str">
        <f>$E$20</f>
        <v>Уточнен план                Общо</v>
      </c>
      <c r="F5007" s="1407" t="str">
        <f>$F$20</f>
        <v>държавни дейности</v>
      </c>
      <c r="G5007" s="1408" t="str">
        <f>$G$20</f>
        <v>местни дейности</v>
      </c>
      <c r="H5007" s="1409" t="str">
        <f>$H$20</f>
        <v>дофинансиране</v>
      </c>
      <c r="I5007" s="253" t="str">
        <f>$I$20</f>
        <v>държавни дейности -ОТЧЕТ</v>
      </c>
      <c r="J5007" s="254" t="str">
        <f>$J$20</f>
        <v>местни дейности - ОТЧЕТ</v>
      </c>
      <c r="K5007" s="255" t="str">
        <f>$K$20</f>
        <v>дофинансиране - ОТЧЕТ</v>
      </c>
      <c r="L5007" s="1735" t="str">
        <f>$L$20</f>
        <v>ОТЧЕТ                                    ОБЩО</v>
      </c>
      <c r="M5007" s="7">
        <f>(IF($E5128&lt;&gt;0,$M$2,IF($L5128&lt;&gt;0,$M$2,"")))</f>
        <v>1</v>
      </c>
    </row>
    <row r="5008" spans="1:14" ht="18.75">
      <c r="A5008" s="23"/>
      <c r="B5008" s="258"/>
      <c r="C5008" s="259"/>
      <c r="D5008" s="260" t="s">
        <v>743</v>
      </c>
      <c r="E5008" s="1455" t="str">
        <f>$E$21</f>
        <v>(1)</v>
      </c>
      <c r="F5008" s="143" t="str">
        <f>$F$21</f>
        <v>(2)</v>
      </c>
      <c r="G5008" s="144" t="str">
        <f>$G$21</f>
        <v>(3)</v>
      </c>
      <c r="H5008" s="145" t="str">
        <f>$H$21</f>
        <v>(4)</v>
      </c>
      <c r="I5008" s="261" t="str">
        <f>$I$21</f>
        <v>(5)</v>
      </c>
      <c r="J5008" s="262" t="str">
        <f>$J$21</f>
        <v>(6)</v>
      </c>
      <c r="K5008" s="263" t="str">
        <f>$K$21</f>
        <v>(7)</v>
      </c>
      <c r="L5008" s="264" t="str">
        <f>$L$21</f>
        <v>(8)</v>
      </c>
      <c r="M5008" s="7">
        <f>(IF($E5128&lt;&gt;0,$M$2,IF($L5128&lt;&gt;0,$M$2,"")))</f>
        <v>1</v>
      </c>
    </row>
    <row r="5009" spans="1:14">
      <c r="A5009" s="23"/>
      <c r="B5009" s="1451"/>
      <c r="C5009" s="1598" t="e">
        <f>VLOOKUP(D5009,OP_LIST2,2,FALSE)</f>
        <v>#N/A</v>
      </c>
      <c r="D5009" s="1458"/>
      <c r="E5009" s="389"/>
      <c r="F5009" s="1441"/>
      <c r="G5009" s="1442"/>
      <c r="H5009" s="1443"/>
      <c r="I5009" s="1441"/>
      <c r="J5009" s="1442"/>
      <c r="K5009" s="1443"/>
      <c r="L5009" s="1440"/>
      <c r="M5009" s="7">
        <f>(IF($E5128&lt;&gt;0,$M$2,IF($L5128&lt;&gt;0,$M$2,"")))</f>
        <v>1</v>
      </c>
    </row>
    <row r="5010" spans="1:14">
      <c r="A5010" s="23"/>
      <c r="B5010" s="1454"/>
      <c r="C5010" s="1459">
        <f>VLOOKUP(D5011,EBK_DEIN2,2,FALSE)</f>
        <v>7713</v>
      </c>
      <c r="D5010" s="1458" t="s">
        <v>792</v>
      </c>
      <c r="E5010" s="389"/>
      <c r="F5010" s="1444"/>
      <c r="G5010" s="1445"/>
      <c r="H5010" s="1446"/>
      <c r="I5010" s="1444"/>
      <c r="J5010" s="1445"/>
      <c r="K5010" s="1446"/>
      <c r="L5010" s="1440"/>
      <c r="M5010" s="7">
        <f>(IF($E5128&lt;&gt;0,$M$2,IF($L5128&lt;&gt;0,$M$2,"")))</f>
        <v>1</v>
      </c>
    </row>
    <row r="5011" spans="1:14">
      <c r="A5011" s="23"/>
      <c r="B5011" s="1450"/>
      <c r="C5011" s="1587">
        <f>+C5010</f>
        <v>7713</v>
      </c>
      <c r="D5011" s="1452" t="s">
        <v>491</v>
      </c>
      <c r="E5011" s="389"/>
      <c r="F5011" s="1444"/>
      <c r="G5011" s="1445"/>
      <c r="H5011" s="1446"/>
      <c r="I5011" s="1444"/>
      <c r="J5011" s="1445"/>
      <c r="K5011" s="1446"/>
      <c r="L5011" s="1440"/>
      <c r="M5011" s="7">
        <f>(IF($E5128&lt;&gt;0,$M$2,IF($L5128&lt;&gt;0,$M$2,"")))</f>
        <v>1</v>
      </c>
    </row>
    <row r="5012" spans="1:14">
      <c r="A5012" s="23"/>
      <c r="B5012" s="1456"/>
      <c r="C5012" s="1453"/>
      <c r="D5012" s="1457" t="s">
        <v>714</v>
      </c>
      <c r="E5012" s="389"/>
      <c r="F5012" s="1447"/>
      <c r="G5012" s="1448"/>
      <c r="H5012" s="1449"/>
      <c r="I5012" s="1447"/>
      <c r="J5012" s="1448"/>
      <c r="K5012" s="1449"/>
      <c r="L5012" s="1440"/>
      <c r="M5012" s="7">
        <f>(IF($E5128&lt;&gt;0,$M$2,IF($L5128&lt;&gt;0,$M$2,"")))</f>
        <v>1</v>
      </c>
    </row>
    <row r="5013" spans="1:14" hidden="1">
      <c r="A5013" s="23"/>
      <c r="B5013" s="272">
        <v>100</v>
      </c>
      <c r="C5013" s="1884" t="s">
        <v>744</v>
      </c>
      <c r="D5013" s="1885"/>
      <c r="E5013" s="273">
        <f t="shared" ref="E5013:L5013" si="1222">SUM(E5014:E5015)</f>
        <v>0</v>
      </c>
      <c r="F5013" s="274">
        <f t="shared" si="1222"/>
        <v>0</v>
      </c>
      <c r="G5013" s="275">
        <f t="shared" si="1222"/>
        <v>0</v>
      </c>
      <c r="H5013" s="276">
        <f>SUM(H5014:H5015)</f>
        <v>0</v>
      </c>
      <c r="I5013" s="274">
        <f t="shared" si="1222"/>
        <v>0</v>
      </c>
      <c r="J5013" s="275">
        <f t="shared" si="1222"/>
        <v>0</v>
      </c>
      <c r="K5013" s="276">
        <f t="shared" si="1222"/>
        <v>0</v>
      </c>
      <c r="L5013" s="273">
        <f t="shared" si="1222"/>
        <v>0</v>
      </c>
      <c r="M5013" s="12" t="str">
        <f>(IF($E5013&lt;&gt;0,$M$2,IF($L5013&lt;&gt;0,$M$2,"")))</f>
        <v/>
      </c>
      <c r="N5013" s="13"/>
    </row>
    <row r="5014" spans="1:14" hidden="1">
      <c r="A5014" s="23"/>
      <c r="B5014" s="278"/>
      <c r="C5014" s="279">
        <v>101</v>
      </c>
      <c r="D5014" s="280" t="s">
        <v>745</v>
      </c>
      <c r="E5014" s="281">
        <f>F5014+G5014+H5014</f>
        <v>0</v>
      </c>
      <c r="F5014" s="152"/>
      <c r="G5014" s="153"/>
      <c r="H5014" s="1418"/>
      <c r="I5014" s="152"/>
      <c r="J5014" s="153"/>
      <c r="K5014" s="1418"/>
      <c r="L5014" s="281">
        <f>I5014+J5014+K5014</f>
        <v>0</v>
      </c>
      <c r="M5014" s="12" t="str">
        <f t="shared" ref="M5014:M5080" si="1223">(IF($E5014&lt;&gt;0,$M$2,IF($L5014&lt;&gt;0,$M$2,"")))</f>
        <v/>
      </c>
      <c r="N5014" s="13"/>
    </row>
    <row r="5015" spans="1:14" hidden="1">
      <c r="A5015" s="10"/>
      <c r="B5015" s="278"/>
      <c r="C5015" s="285">
        <v>102</v>
      </c>
      <c r="D5015" s="286" t="s">
        <v>746</v>
      </c>
      <c r="E5015" s="287">
        <f>F5015+G5015+H5015</f>
        <v>0</v>
      </c>
      <c r="F5015" s="173"/>
      <c r="G5015" s="174"/>
      <c r="H5015" s="1421"/>
      <c r="I5015" s="173"/>
      <c r="J5015" s="174"/>
      <c r="K5015" s="1421"/>
      <c r="L5015" s="287">
        <f>I5015+J5015+K5015</f>
        <v>0</v>
      </c>
      <c r="M5015" s="12" t="str">
        <f t="shared" si="1223"/>
        <v/>
      </c>
      <c r="N5015" s="13"/>
    </row>
    <row r="5016" spans="1:14" hidden="1">
      <c r="A5016" s="10"/>
      <c r="B5016" s="272">
        <v>200</v>
      </c>
      <c r="C5016" s="1864" t="s">
        <v>747</v>
      </c>
      <c r="D5016" s="1865"/>
      <c r="E5016" s="273">
        <f t="shared" ref="E5016:L5016" si="1224">SUM(E5017:E5021)</f>
        <v>0</v>
      </c>
      <c r="F5016" s="274">
        <f t="shared" si="1224"/>
        <v>0</v>
      </c>
      <c r="G5016" s="275">
        <f t="shared" si="1224"/>
        <v>0</v>
      </c>
      <c r="H5016" s="276">
        <f>SUM(H5017:H5021)</f>
        <v>0</v>
      </c>
      <c r="I5016" s="274">
        <f t="shared" si="1224"/>
        <v>0</v>
      </c>
      <c r="J5016" s="275">
        <f t="shared" si="1224"/>
        <v>0</v>
      </c>
      <c r="K5016" s="276">
        <f t="shared" si="1224"/>
        <v>0</v>
      </c>
      <c r="L5016" s="273">
        <f t="shared" si="1224"/>
        <v>0</v>
      </c>
      <c r="M5016" s="12" t="str">
        <f t="shared" si="1223"/>
        <v/>
      </c>
      <c r="N5016" s="13"/>
    </row>
    <row r="5017" spans="1:14" hidden="1">
      <c r="A5017" s="10"/>
      <c r="B5017" s="291"/>
      <c r="C5017" s="279">
        <v>201</v>
      </c>
      <c r="D5017" s="280" t="s">
        <v>748</v>
      </c>
      <c r="E5017" s="281">
        <f>F5017+G5017+H5017</f>
        <v>0</v>
      </c>
      <c r="F5017" s="152"/>
      <c r="G5017" s="153"/>
      <c r="H5017" s="1418"/>
      <c r="I5017" s="152"/>
      <c r="J5017" s="153"/>
      <c r="K5017" s="1418"/>
      <c r="L5017" s="281">
        <f>I5017+J5017+K5017</f>
        <v>0</v>
      </c>
      <c r="M5017" s="12" t="str">
        <f t="shared" si="1223"/>
        <v/>
      </c>
      <c r="N5017" s="13"/>
    </row>
    <row r="5018" spans="1:14" hidden="1">
      <c r="A5018" s="10"/>
      <c r="B5018" s="292"/>
      <c r="C5018" s="293">
        <v>202</v>
      </c>
      <c r="D5018" s="294" t="s">
        <v>749</v>
      </c>
      <c r="E5018" s="295">
        <f>F5018+G5018+H5018</f>
        <v>0</v>
      </c>
      <c r="F5018" s="158"/>
      <c r="G5018" s="159"/>
      <c r="H5018" s="1420"/>
      <c r="I5018" s="158"/>
      <c r="J5018" s="159"/>
      <c r="K5018" s="1420"/>
      <c r="L5018" s="295">
        <f>I5018+J5018+K5018</f>
        <v>0</v>
      </c>
      <c r="M5018" s="12" t="str">
        <f t="shared" si="1223"/>
        <v/>
      </c>
      <c r="N5018" s="13"/>
    </row>
    <row r="5019" spans="1:14" ht="31.5" hidden="1">
      <c r="A5019" s="10"/>
      <c r="B5019" s="299"/>
      <c r="C5019" s="293">
        <v>205</v>
      </c>
      <c r="D5019" s="294" t="s">
        <v>595</v>
      </c>
      <c r="E5019" s="295">
        <f>F5019+G5019+H5019</f>
        <v>0</v>
      </c>
      <c r="F5019" s="158"/>
      <c r="G5019" s="159"/>
      <c r="H5019" s="1420"/>
      <c r="I5019" s="158"/>
      <c r="J5019" s="159"/>
      <c r="K5019" s="1420"/>
      <c r="L5019" s="295">
        <f>I5019+J5019+K5019</f>
        <v>0</v>
      </c>
      <c r="M5019" s="12" t="str">
        <f t="shared" si="1223"/>
        <v/>
      </c>
      <c r="N5019" s="13"/>
    </row>
    <row r="5020" spans="1:14" hidden="1">
      <c r="A5020" s="10"/>
      <c r="B5020" s="299"/>
      <c r="C5020" s="293">
        <v>208</v>
      </c>
      <c r="D5020" s="300" t="s">
        <v>596</v>
      </c>
      <c r="E5020" s="295">
        <f>F5020+G5020+H5020</f>
        <v>0</v>
      </c>
      <c r="F5020" s="158"/>
      <c r="G5020" s="159"/>
      <c r="H5020" s="1420"/>
      <c r="I5020" s="158"/>
      <c r="J5020" s="159"/>
      <c r="K5020" s="1420"/>
      <c r="L5020" s="295">
        <f>I5020+J5020+K5020</f>
        <v>0</v>
      </c>
      <c r="M5020" s="12" t="str">
        <f t="shared" si="1223"/>
        <v/>
      </c>
      <c r="N5020" s="13"/>
    </row>
    <row r="5021" spans="1:14" hidden="1">
      <c r="A5021" s="10"/>
      <c r="B5021" s="291"/>
      <c r="C5021" s="285">
        <v>209</v>
      </c>
      <c r="D5021" s="301" t="s">
        <v>597</v>
      </c>
      <c r="E5021" s="287">
        <f>F5021+G5021+H5021</f>
        <v>0</v>
      </c>
      <c r="F5021" s="173"/>
      <c r="G5021" s="174"/>
      <c r="H5021" s="1421"/>
      <c r="I5021" s="173"/>
      <c r="J5021" s="174"/>
      <c r="K5021" s="1421"/>
      <c r="L5021" s="287">
        <f>I5021+J5021+K5021</f>
        <v>0</v>
      </c>
      <c r="M5021" s="12" t="str">
        <f t="shared" si="1223"/>
        <v/>
      </c>
      <c r="N5021" s="13"/>
    </row>
    <row r="5022" spans="1:14" hidden="1">
      <c r="A5022" s="10"/>
      <c r="B5022" s="272">
        <v>500</v>
      </c>
      <c r="C5022" s="1866" t="s">
        <v>193</v>
      </c>
      <c r="D5022" s="1867"/>
      <c r="E5022" s="273">
        <f t="shared" ref="E5022:L5022" si="1225">SUM(E5023:E5029)</f>
        <v>0</v>
      </c>
      <c r="F5022" s="274">
        <f t="shared" si="1225"/>
        <v>0</v>
      </c>
      <c r="G5022" s="275">
        <f t="shared" si="1225"/>
        <v>0</v>
      </c>
      <c r="H5022" s="276">
        <f>SUM(H5023:H5029)</f>
        <v>0</v>
      </c>
      <c r="I5022" s="274">
        <f t="shared" si="1225"/>
        <v>0</v>
      </c>
      <c r="J5022" s="275">
        <f t="shared" si="1225"/>
        <v>0</v>
      </c>
      <c r="K5022" s="276">
        <f t="shared" si="1225"/>
        <v>0</v>
      </c>
      <c r="L5022" s="273">
        <f t="shared" si="1225"/>
        <v>0</v>
      </c>
      <c r="M5022" s="12" t="str">
        <f t="shared" si="1223"/>
        <v/>
      </c>
      <c r="N5022" s="13"/>
    </row>
    <row r="5023" spans="1:14" ht="18" hidden="1" customHeight="1">
      <c r="A5023" s="10"/>
      <c r="B5023" s="291"/>
      <c r="C5023" s="302">
        <v>551</v>
      </c>
      <c r="D5023" s="303" t="s">
        <v>194</v>
      </c>
      <c r="E5023" s="281">
        <f t="shared" ref="E5023:E5030" si="1226">F5023+G5023+H5023</f>
        <v>0</v>
      </c>
      <c r="F5023" s="152"/>
      <c r="G5023" s="153"/>
      <c r="H5023" s="1418"/>
      <c r="I5023" s="152"/>
      <c r="J5023" s="153"/>
      <c r="K5023" s="1418"/>
      <c r="L5023" s="281">
        <f t="shared" ref="L5023:L5030" si="1227">I5023+J5023+K5023</f>
        <v>0</v>
      </c>
      <c r="M5023" s="12" t="str">
        <f t="shared" si="1223"/>
        <v/>
      </c>
      <c r="N5023" s="13"/>
    </row>
    <row r="5024" spans="1:14" hidden="1">
      <c r="A5024" s="10"/>
      <c r="B5024" s="291"/>
      <c r="C5024" s="304">
        <v>552</v>
      </c>
      <c r="D5024" s="305" t="s">
        <v>909</v>
      </c>
      <c r="E5024" s="295">
        <f t="shared" si="1226"/>
        <v>0</v>
      </c>
      <c r="F5024" s="158"/>
      <c r="G5024" s="159"/>
      <c r="H5024" s="1420"/>
      <c r="I5024" s="158"/>
      <c r="J5024" s="159"/>
      <c r="K5024" s="1420"/>
      <c r="L5024" s="295">
        <f t="shared" si="1227"/>
        <v>0</v>
      </c>
      <c r="M5024" s="12" t="str">
        <f t="shared" si="1223"/>
        <v/>
      </c>
      <c r="N5024" s="13"/>
    </row>
    <row r="5025" spans="1:14" hidden="1">
      <c r="A5025" s="10"/>
      <c r="B5025" s="306"/>
      <c r="C5025" s="304">
        <v>558</v>
      </c>
      <c r="D5025" s="307" t="s">
        <v>871</v>
      </c>
      <c r="E5025" s="295">
        <f>F5025+G5025+H5025</f>
        <v>0</v>
      </c>
      <c r="F5025" s="488">
        <v>0</v>
      </c>
      <c r="G5025" s="489">
        <v>0</v>
      </c>
      <c r="H5025" s="160">
        <v>0</v>
      </c>
      <c r="I5025" s="488">
        <v>0</v>
      </c>
      <c r="J5025" s="489">
        <v>0</v>
      </c>
      <c r="K5025" s="160">
        <v>0</v>
      </c>
      <c r="L5025" s="295">
        <f>I5025+J5025+K5025</f>
        <v>0</v>
      </c>
      <c r="M5025" s="12" t="str">
        <f t="shared" si="1223"/>
        <v/>
      </c>
      <c r="N5025" s="13"/>
    </row>
    <row r="5026" spans="1:14" hidden="1">
      <c r="A5026" s="10"/>
      <c r="B5026" s="306"/>
      <c r="C5026" s="304">
        <v>560</v>
      </c>
      <c r="D5026" s="307" t="s">
        <v>195</v>
      </c>
      <c r="E5026" s="295">
        <f t="shared" si="1226"/>
        <v>0</v>
      </c>
      <c r="F5026" s="158"/>
      <c r="G5026" s="159"/>
      <c r="H5026" s="1420"/>
      <c r="I5026" s="158"/>
      <c r="J5026" s="159"/>
      <c r="K5026" s="1420"/>
      <c r="L5026" s="295">
        <f t="shared" si="1227"/>
        <v>0</v>
      </c>
      <c r="M5026" s="12" t="str">
        <f t="shared" si="1223"/>
        <v/>
      </c>
      <c r="N5026" s="13"/>
    </row>
    <row r="5027" spans="1:14" hidden="1">
      <c r="A5027" s="10"/>
      <c r="B5027" s="306"/>
      <c r="C5027" s="304">
        <v>580</v>
      </c>
      <c r="D5027" s="305" t="s">
        <v>196</v>
      </c>
      <c r="E5027" s="295">
        <f t="shared" si="1226"/>
        <v>0</v>
      </c>
      <c r="F5027" s="158"/>
      <c r="G5027" s="159"/>
      <c r="H5027" s="1420"/>
      <c r="I5027" s="158"/>
      <c r="J5027" s="159"/>
      <c r="K5027" s="1420"/>
      <c r="L5027" s="295">
        <f t="shared" si="1227"/>
        <v>0</v>
      </c>
      <c r="M5027" s="12" t="str">
        <f t="shared" si="1223"/>
        <v/>
      </c>
      <c r="N5027" s="13"/>
    </row>
    <row r="5028" spans="1:14" hidden="1">
      <c r="A5028" s="10"/>
      <c r="B5028" s="291"/>
      <c r="C5028" s="304">
        <v>588</v>
      </c>
      <c r="D5028" s="305" t="s">
        <v>873</v>
      </c>
      <c r="E5028" s="295">
        <f>F5028+G5028+H5028</f>
        <v>0</v>
      </c>
      <c r="F5028" s="488">
        <v>0</v>
      </c>
      <c r="G5028" s="489">
        <v>0</v>
      </c>
      <c r="H5028" s="160">
        <v>0</v>
      </c>
      <c r="I5028" s="488">
        <v>0</v>
      </c>
      <c r="J5028" s="489">
        <v>0</v>
      </c>
      <c r="K5028" s="160">
        <v>0</v>
      </c>
      <c r="L5028" s="295">
        <f>I5028+J5028+K5028</f>
        <v>0</v>
      </c>
      <c r="M5028" s="12" t="str">
        <f t="shared" si="1223"/>
        <v/>
      </c>
      <c r="N5028" s="13"/>
    </row>
    <row r="5029" spans="1:14" ht="31.5" hidden="1">
      <c r="A5029" s="10"/>
      <c r="B5029" s="291"/>
      <c r="C5029" s="308">
        <v>590</v>
      </c>
      <c r="D5029" s="309" t="s">
        <v>197</v>
      </c>
      <c r="E5029" s="287">
        <f t="shared" si="1226"/>
        <v>0</v>
      </c>
      <c r="F5029" s="173"/>
      <c r="G5029" s="174"/>
      <c r="H5029" s="1421"/>
      <c r="I5029" s="173"/>
      <c r="J5029" s="174"/>
      <c r="K5029" s="1421"/>
      <c r="L5029" s="287">
        <f t="shared" si="1227"/>
        <v>0</v>
      </c>
      <c r="M5029" s="12" t="str">
        <f t="shared" si="1223"/>
        <v/>
      </c>
      <c r="N5029" s="13"/>
    </row>
    <row r="5030" spans="1:14" hidden="1">
      <c r="A5030" s="22">
        <v>5</v>
      </c>
      <c r="B5030" s="272">
        <v>800</v>
      </c>
      <c r="C5030" s="1868" t="s">
        <v>198</v>
      </c>
      <c r="D5030" s="1869"/>
      <c r="E5030" s="310">
        <f t="shared" si="1226"/>
        <v>0</v>
      </c>
      <c r="F5030" s="1422"/>
      <c r="G5030" s="1423"/>
      <c r="H5030" s="1424"/>
      <c r="I5030" s="1422"/>
      <c r="J5030" s="1423"/>
      <c r="K5030" s="1424"/>
      <c r="L5030" s="310">
        <f t="shared" si="1227"/>
        <v>0</v>
      </c>
      <c r="M5030" s="12" t="str">
        <f t="shared" si="1223"/>
        <v/>
      </c>
      <c r="N5030" s="13"/>
    </row>
    <row r="5031" spans="1:14">
      <c r="A5031" s="23">
        <v>10</v>
      </c>
      <c r="B5031" s="272">
        <v>1000</v>
      </c>
      <c r="C5031" s="1864" t="s">
        <v>199</v>
      </c>
      <c r="D5031" s="1865"/>
      <c r="E5031" s="310">
        <f t="shared" ref="E5031:L5031" si="1228">SUM(E5032:E5048)</f>
        <v>300</v>
      </c>
      <c r="F5031" s="274">
        <f t="shared" si="1228"/>
        <v>300</v>
      </c>
      <c r="G5031" s="275">
        <f t="shared" si="1228"/>
        <v>0</v>
      </c>
      <c r="H5031" s="276">
        <f>SUM(H5032:H5048)</f>
        <v>0</v>
      </c>
      <c r="I5031" s="274">
        <f t="shared" si="1228"/>
        <v>300</v>
      </c>
      <c r="J5031" s="275">
        <f t="shared" si="1228"/>
        <v>0</v>
      </c>
      <c r="K5031" s="276">
        <f t="shared" si="1228"/>
        <v>0</v>
      </c>
      <c r="L5031" s="310">
        <f t="shared" si="1228"/>
        <v>300</v>
      </c>
      <c r="M5031" s="12">
        <f t="shared" si="1223"/>
        <v>1</v>
      </c>
      <c r="N5031" s="13"/>
    </row>
    <row r="5032" spans="1:14" hidden="1">
      <c r="A5032" s="23">
        <v>15</v>
      </c>
      <c r="B5032" s="292"/>
      <c r="C5032" s="279">
        <v>1011</v>
      </c>
      <c r="D5032" s="311" t="s">
        <v>200</v>
      </c>
      <c r="E5032" s="281">
        <f t="shared" ref="E5032:E5048" si="1229">F5032+G5032+H5032</f>
        <v>0</v>
      </c>
      <c r="F5032" s="152"/>
      <c r="G5032" s="153"/>
      <c r="H5032" s="1418"/>
      <c r="I5032" s="152"/>
      <c r="J5032" s="153"/>
      <c r="K5032" s="1418"/>
      <c r="L5032" s="281">
        <f t="shared" ref="L5032:L5048" si="1230">I5032+J5032+K5032</f>
        <v>0</v>
      </c>
      <c r="M5032" s="12" t="str">
        <f t="shared" si="1223"/>
        <v/>
      </c>
      <c r="N5032" s="13"/>
    </row>
    <row r="5033" spans="1:14" hidden="1">
      <c r="A5033" s="22">
        <v>35</v>
      </c>
      <c r="B5033" s="292"/>
      <c r="C5033" s="293">
        <v>1012</v>
      </c>
      <c r="D5033" s="294" t="s">
        <v>201</v>
      </c>
      <c r="E5033" s="295">
        <f t="shared" si="1229"/>
        <v>0</v>
      </c>
      <c r="F5033" s="158"/>
      <c r="G5033" s="159"/>
      <c r="H5033" s="1420"/>
      <c r="I5033" s="158"/>
      <c r="J5033" s="159"/>
      <c r="K5033" s="1420"/>
      <c r="L5033" s="295">
        <f t="shared" si="1230"/>
        <v>0</v>
      </c>
      <c r="M5033" s="12" t="str">
        <f t="shared" si="1223"/>
        <v/>
      </c>
      <c r="N5033" s="13"/>
    </row>
    <row r="5034" spans="1:14" hidden="1">
      <c r="A5034" s="23">
        <v>40</v>
      </c>
      <c r="B5034" s="292"/>
      <c r="C5034" s="293">
        <v>1013</v>
      </c>
      <c r="D5034" s="294" t="s">
        <v>202</v>
      </c>
      <c r="E5034" s="295">
        <f t="shared" si="1229"/>
        <v>0</v>
      </c>
      <c r="F5034" s="158"/>
      <c r="G5034" s="159"/>
      <c r="H5034" s="1420"/>
      <c r="I5034" s="158"/>
      <c r="J5034" s="159"/>
      <c r="K5034" s="1420"/>
      <c r="L5034" s="295">
        <f t="shared" si="1230"/>
        <v>0</v>
      </c>
      <c r="M5034" s="12" t="str">
        <f t="shared" si="1223"/>
        <v/>
      </c>
      <c r="N5034" s="13"/>
    </row>
    <row r="5035" spans="1:14" hidden="1">
      <c r="A5035" s="23">
        <v>45</v>
      </c>
      <c r="B5035" s="292"/>
      <c r="C5035" s="293">
        <v>1014</v>
      </c>
      <c r="D5035" s="294" t="s">
        <v>203</v>
      </c>
      <c r="E5035" s="295">
        <f t="shared" si="1229"/>
        <v>0</v>
      </c>
      <c r="F5035" s="158"/>
      <c r="G5035" s="159"/>
      <c r="H5035" s="1420"/>
      <c r="I5035" s="158"/>
      <c r="J5035" s="159"/>
      <c r="K5035" s="1420"/>
      <c r="L5035" s="295">
        <f t="shared" si="1230"/>
        <v>0</v>
      </c>
      <c r="M5035" s="12" t="str">
        <f t="shared" si="1223"/>
        <v/>
      </c>
      <c r="N5035" s="13"/>
    </row>
    <row r="5036" spans="1:14">
      <c r="A5036" s="23">
        <v>50</v>
      </c>
      <c r="B5036" s="292"/>
      <c r="C5036" s="293">
        <v>1015</v>
      </c>
      <c r="D5036" s="294" t="s">
        <v>204</v>
      </c>
      <c r="E5036" s="295">
        <f t="shared" si="1229"/>
        <v>152</v>
      </c>
      <c r="F5036" s="158">
        <v>152</v>
      </c>
      <c r="G5036" s="159"/>
      <c r="H5036" s="1420"/>
      <c r="I5036" s="158">
        <v>152</v>
      </c>
      <c r="J5036" s="159"/>
      <c r="K5036" s="1420">
        <v>0</v>
      </c>
      <c r="L5036" s="295">
        <f t="shared" si="1230"/>
        <v>152</v>
      </c>
      <c r="M5036" s="12">
        <f t="shared" si="1223"/>
        <v>1</v>
      </c>
      <c r="N5036" s="13"/>
    </row>
    <row r="5037" spans="1:14" hidden="1">
      <c r="A5037" s="23">
        <v>55</v>
      </c>
      <c r="B5037" s="292"/>
      <c r="C5037" s="312">
        <v>1016</v>
      </c>
      <c r="D5037" s="313" t="s">
        <v>205</v>
      </c>
      <c r="E5037" s="314">
        <f t="shared" si="1229"/>
        <v>0</v>
      </c>
      <c r="F5037" s="164"/>
      <c r="G5037" s="165"/>
      <c r="H5037" s="1419"/>
      <c r="I5037" s="164"/>
      <c r="J5037" s="165"/>
      <c r="K5037" s="1419"/>
      <c r="L5037" s="314">
        <f t="shared" si="1230"/>
        <v>0</v>
      </c>
      <c r="M5037" s="12" t="str">
        <f t="shared" si="1223"/>
        <v/>
      </c>
      <c r="N5037" s="13"/>
    </row>
    <row r="5038" spans="1:14">
      <c r="A5038" s="23">
        <v>60</v>
      </c>
      <c r="B5038" s="278"/>
      <c r="C5038" s="318">
        <v>1020</v>
      </c>
      <c r="D5038" s="319" t="s">
        <v>206</v>
      </c>
      <c r="E5038" s="320">
        <f t="shared" si="1229"/>
        <v>148</v>
      </c>
      <c r="F5038" s="454">
        <v>148</v>
      </c>
      <c r="G5038" s="455"/>
      <c r="H5038" s="1428"/>
      <c r="I5038" s="454">
        <v>148</v>
      </c>
      <c r="J5038" s="455"/>
      <c r="K5038" s="1428"/>
      <c r="L5038" s="320">
        <f t="shared" si="1230"/>
        <v>148</v>
      </c>
      <c r="M5038" s="12">
        <f t="shared" si="1223"/>
        <v>1</v>
      </c>
      <c r="N5038" s="13"/>
    </row>
    <row r="5039" spans="1:14" hidden="1">
      <c r="A5039" s="22">
        <v>65</v>
      </c>
      <c r="B5039" s="292"/>
      <c r="C5039" s="324">
        <v>1030</v>
      </c>
      <c r="D5039" s="325" t="s">
        <v>207</v>
      </c>
      <c r="E5039" s="326">
        <f t="shared" si="1229"/>
        <v>0</v>
      </c>
      <c r="F5039" s="449"/>
      <c r="G5039" s="450"/>
      <c r="H5039" s="1425"/>
      <c r="I5039" s="449"/>
      <c r="J5039" s="450"/>
      <c r="K5039" s="1425"/>
      <c r="L5039" s="326">
        <f t="shared" si="1230"/>
        <v>0</v>
      </c>
      <c r="M5039" s="12" t="str">
        <f t="shared" si="1223"/>
        <v/>
      </c>
      <c r="N5039" s="13"/>
    </row>
    <row r="5040" spans="1:14" hidden="1">
      <c r="A5040" s="23">
        <v>70</v>
      </c>
      <c r="B5040" s="292"/>
      <c r="C5040" s="318">
        <v>1051</v>
      </c>
      <c r="D5040" s="331" t="s">
        <v>208</v>
      </c>
      <c r="E5040" s="320">
        <f t="shared" si="1229"/>
        <v>0</v>
      </c>
      <c r="F5040" s="454"/>
      <c r="G5040" s="455"/>
      <c r="H5040" s="1428"/>
      <c r="I5040" s="454"/>
      <c r="J5040" s="455"/>
      <c r="K5040" s="1428"/>
      <c r="L5040" s="320">
        <f t="shared" si="1230"/>
        <v>0</v>
      </c>
      <c r="M5040" s="12" t="str">
        <f t="shared" si="1223"/>
        <v/>
      </c>
      <c r="N5040" s="13"/>
    </row>
    <row r="5041" spans="1:14" hidden="1">
      <c r="A5041" s="23">
        <v>75</v>
      </c>
      <c r="B5041" s="292"/>
      <c r="C5041" s="293">
        <v>1052</v>
      </c>
      <c r="D5041" s="294" t="s">
        <v>209</v>
      </c>
      <c r="E5041" s="295">
        <f t="shared" si="1229"/>
        <v>0</v>
      </c>
      <c r="F5041" s="158"/>
      <c r="G5041" s="159"/>
      <c r="H5041" s="1420"/>
      <c r="I5041" s="158"/>
      <c r="J5041" s="159"/>
      <c r="K5041" s="1420"/>
      <c r="L5041" s="295">
        <f t="shared" si="1230"/>
        <v>0</v>
      </c>
      <c r="M5041" s="12" t="str">
        <f t="shared" si="1223"/>
        <v/>
      </c>
      <c r="N5041" s="13"/>
    </row>
    <row r="5042" spans="1:14" hidden="1">
      <c r="A5042" s="23">
        <v>80</v>
      </c>
      <c r="B5042" s="292"/>
      <c r="C5042" s="324">
        <v>1053</v>
      </c>
      <c r="D5042" s="325" t="s">
        <v>874</v>
      </c>
      <c r="E5042" s="326">
        <f t="shared" si="1229"/>
        <v>0</v>
      </c>
      <c r="F5042" s="449"/>
      <c r="G5042" s="450"/>
      <c r="H5042" s="1425"/>
      <c r="I5042" s="449"/>
      <c r="J5042" s="450"/>
      <c r="K5042" s="1425"/>
      <c r="L5042" s="326">
        <f t="shared" si="1230"/>
        <v>0</v>
      </c>
      <c r="M5042" s="12" t="str">
        <f t="shared" si="1223"/>
        <v/>
      </c>
      <c r="N5042" s="13"/>
    </row>
    <row r="5043" spans="1:14" hidden="1">
      <c r="A5043" s="23">
        <v>80</v>
      </c>
      <c r="B5043" s="292"/>
      <c r="C5043" s="318">
        <v>1062</v>
      </c>
      <c r="D5043" s="319" t="s">
        <v>210</v>
      </c>
      <c r="E5043" s="320">
        <f t="shared" si="1229"/>
        <v>0</v>
      </c>
      <c r="F5043" s="454"/>
      <c r="G5043" s="455"/>
      <c r="H5043" s="1428"/>
      <c r="I5043" s="454"/>
      <c r="J5043" s="455"/>
      <c r="K5043" s="1428"/>
      <c r="L5043" s="320">
        <f t="shared" si="1230"/>
        <v>0</v>
      </c>
      <c r="M5043" s="12" t="str">
        <f t="shared" si="1223"/>
        <v/>
      </c>
      <c r="N5043" s="13"/>
    </row>
    <row r="5044" spans="1:14" hidden="1">
      <c r="A5044" s="23">
        <v>85</v>
      </c>
      <c r="B5044" s="292"/>
      <c r="C5044" s="324">
        <v>1063</v>
      </c>
      <c r="D5044" s="332" t="s">
        <v>801</v>
      </c>
      <c r="E5044" s="326">
        <f t="shared" si="1229"/>
        <v>0</v>
      </c>
      <c r="F5044" s="449"/>
      <c r="G5044" s="450"/>
      <c r="H5044" s="1425"/>
      <c r="I5044" s="449"/>
      <c r="J5044" s="450"/>
      <c r="K5044" s="1425"/>
      <c r="L5044" s="326">
        <f t="shared" si="1230"/>
        <v>0</v>
      </c>
      <c r="M5044" s="12" t="str">
        <f t="shared" si="1223"/>
        <v/>
      </c>
      <c r="N5044" s="13"/>
    </row>
    <row r="5045" spans="1:14" hidden="1">
      <c r="A5045" s="23">
        <v>90</v>
      </c>
      <c r="B5045" s="292"/>
      <c r="C5045" s="333">
        <v>1069</v>
      </c>
      <c r="D5045" s="334" t="s">
        <v>211</v>
      </c>
      <c r="E5045" s="335">
        <f t="shared" si="1229"/>
        <v>0</v>
      </c>
      <c r="F5045" s="600"/>
      <c r="G5045" s="601"/>
      <c r="H5045" s="1427"/>
      <c r="I5045" s="600"/>
      <c r="J5045" s="601"/>
      <c r="K5045" s="1427"/>
      <c r="L5045" s="335">
        <f t="shared" si="1230"/>
        <v>0</v>
      </c>
      <c r="M5045" s="12" t="str">
        <f t="shared" si="1223"/>
        <v/>
      </c>
      <c r="N5045" s="13"/>
    </row>
    <row r="5046" spans="1:14" hidden="1">
      <c r="A5046" s="23">
        <v>90</v>
      </c>
      <c r="B5046" s="278"/>
      <c r="C5046" s="318">
        <v>1091</v>
      </c>
      <c r="D5046" s="331" t="s">
        <v>910</v>
      </c>
      <c r="E5046" s="320">
        <f t="shared" si="1229"/>
        <v>0</v>
      </c>
      <c r="F5046" s="454"/>
      <c r="G5046" s="455"/>
      <c r="H5046" s="1428"/>
      <c r="I5046" s="454"/>
      <c r="J5046" s="455"/>
      <c r="K5046" s="1428"/>
      <c r="L5046" s="320">
        <f t="shared" si="1230"/>
        <v>0</v>
      </c>
      <c r="M5046" s="12" t="str">
        <f t="shared" si="1223"/>
        <v/>
      </c>
      <c r="N5046" s="13"/>
    </row>
    <row r="5047" spans="1:14" hidden="1">
      <c r="A5047" s="22">
        <v>115</v>
      </c>
      <c r="B5047" s="292"/>
      <c r="C5047" s="293">
        <v>1092</v>
      </c>
      <c r="D5047" s="294" t="s">
        <v>305</v>
      </c>
      <c r="E5047" s="295">
        <f t="shared" si="1229"/>
        <v>0</v>
      </c>
      <c r="F5047" s="158"/>
      <c r="G5047" s="159"/>
      <c r="H5047" s="1420"/>
      <c r="I5047" s="158"/>
      <c r="J5047" s="159"/>
      <c r="K5047" s="1420"/>
      <c r="L5047" s="295">
        <f t="shared" si="1230"/>
        <v>0</v>
      </c>
      <c r="M5047" s="12" t="str">
        <f t="shared" si="1223"/>
        <v/>
      </c>
      <c r="N5047" s="13"/>
    </row>
    <row r="5048" spans="1:14" hidden="1">
      <c r="A5048" s="22">
        <v>125</v>
      </c>
      <c r="B5048" s="292"/>
      <c r="C5048" s="285">
        <v>1098</v>
      </c>
      <c r="D5048" s="339" t="s">
        <v>212</v>
      </c>
      <c r="E5048" s="287">
        <f t="shared" si="1229"/>
        <v>0</v>
      </c>
      <c r="F5048" s="173"/>
      <c r="G5048" s="174"/>
      <c r="H5048" s="1421"/>
      <c r="I5048" s="173"/>
      <c r="J5048" s="174"/>
      <c r="K5048" s="1421"/>
      <c r="L5048" s="287">
        <f t="shared" si="1230"/>
        <v>0</v>
      </c>
      <c r="M5048" s="12" t="str">
        <f t="shared" si="1223"/>
        <v/>
      </c>
      <c r="N5048" s="13"/>
    </row>
    <row r="5049" spans="1:14" hidden="1">
      <c r="A5049" s="23">
        <v>130</v>
      </c>
      <c r="B5049" s="272">
        <v>1900</v>
      </c>
      <c r="C5049" s="1856" t="s">
        <v>272</v>
      </c>
      <c r="D5049" s="1857"/>
      <c r="E5049" s="310">
        <f t="shared" ref="E5049:L5049" si="1231">SUM(E5050:E5052)</f>
        <v>0</v>
      </c>
      <c r="F5049" s="274">
        <f t="shared" si="1231"/>
        <v>0</v>
      </c>
      <c r="G5049" s="275">
        <f t="shared" si="1231"/>
        <v>0</v>
      </c>
      <c r="H5049" s="276">
        <f>SUM(H5050:H5052)</f>
        <v>0</v>
      </c>
      <c r="I5049" s="274">
        <f t="shared" si="1231"/>
        <v>0</v>
      </c>
      <c r="J5049" s="275">
        <f t="shared" si="1231"/>
        <v>0</v>
      </c>
      <c r="K5049" s="276">
        <f t="shared" si="1231"/>
        <v>0</v>
      </c>
      <c r="L5049" s="310">
        <f t="shared" si="1231"/>
        <v>0</v>
      </c>
      <c r="M5049" s="12" t="str">
        <f t="shared" si="1223"/>
        <v/>
      </c>
      <c r="N5049" s="13"/>
    </row>
    <row r="5050" spans="1:14" hidden="1">
      <c r="A5050" s="23">
        <v>135</v>
      </c>
      <c r="B5050" s="292"/>
      <c r="C5050" s="279">
        <v>1901</v>
      </c>
      <c r="D5050" s="340" t="s">
        <v>911</v>
      </c>
      <c r="E5050" s="281">
        <f>F5050+G5050+H5050</f>
        <v>0</v>
      </c>
      <c r="F5050" s="152"/>
      <c r="G5050" s="153"/>
      <c r="H5050" s="1418"/>
      <c r="I5050" s="152"/>
      <c r="J5050" s="153"/>
      <c r="K5050" s="1418"/>
      <c r="L5050" s="281">
        <f>I5050+J5050+K5050</f>
        <v>0</v>
      </c>
      <c r="M5050" s="12" t="str">
        <f t="shared" si="1223"/>
        <v/>
      </c>
      <c r="N5050" s="13"/>
    </row>
    <row r="5051" spans="1:14" hidden="1">
      <c r="A5051" s="23">
        <v>140</v>
      </c>
      <c r="B5051" s="341"/>
      <c r="C5051" s="293">
        <v>1981</v>
      </c>
      <c r="D5051" s="342" t="s">
        <v>912</v>
      </c>
      <c r="E5051" s="295">
        <f>F5051+G5051+H5051</f>
        <v>0</v>
      </c>
      <c r="F5051" s="158"/>
      <c r="G5051" s="159"/>
      <c r="H5051" s="1420"/>
      <c r="I5051" s="158"/>
      <c r="J5051" s="159"/>
      <c r="K5051" s="1420"/>
      <c r="L5051" s="295">
        <f>I5051+J5051+K5051</f>
        <v>0</v>
      </c>
      <c r="M5051" s="12" t="str">
        <f t="shared" si="1223"/>
        <v/>
      </c>
      <c r="N5051" s="13"/>
    </row>
    <row r="5052" spans="1:14" hidden="1">
      <c r="A5052" s="23">
        <v>145</v>
      </c>
      <c r="B5052" s="292"/>
      <c r="C5052" s="285">
        <v>1991</v>
      </c>
      <c r="D5052" s="343" t="s">
        <v>913</v>
      </c>
      <c r="E5052" s="287">
        <f>F5052+G5052+H5052</f>
        <v>0</v>
      </c>
      <c r="F5052" s="173"/>
      <c r="G5052" s="174"/>
      <c r="H5052" s="1421"/>
      <c r="I5052" s="173"/>
      <c r="J5052" s="174"/>
      <c r="K5052" s="1421"/>
      <c r="L5052" s="287">
        <f>I5052+J5052+K5052</f>
        <v>0</v>
      </c>
      <c r="M5052" s="12" t="str">
        <f t="shared" si="1223"/>
        <v/>
      </c>
      <c r="N5052" s="13"/>
    </row>
    <row r="5053" spans="1:14" hidden="1">
      <c r="A5053" s="23">
        <v>150</v>
      </c>
      <c r="B5053" s="272">
        <v>2100</v>
      </c>
      <c r="C5053" s="1856" t="s">
        <v>722</v>
      </c>
      <c r="D5053" s="1857"/>
      <c r="E5053" s="310">
        <f t="shared" ref="E5053:L5053" si="1232">SUM(E5054:E5058)</f>
        <v>0</v>
      </c>
      <c r="F5053" s="274">
        <f t="shared" si="1232"/>
        <v>0</v>
      </c>
      <c r="G5053" s="275">
        <f t="shared" si="1232"/>
        <v>0</v>
      </c>
      <c r="H5053" s="276">
        <f>SUM(H5054:H5058)</f>
        <v>0</v>
      </c>
      <c r="I5053" s="274">
        <f t="shared" si="1232"/>
        <v>0</v>
      </c>
      <c r="J5053" s="275">
        <f t="shared" si="1232"/>
        <v>0</v>
      </c>
      <c r="K5053" s="276">
        <f t="shared" si="1232"/>
        <v>0</v>
      </c>
      <c r="L5053" s="310">
        <f t="shared" si="1232"/>
        <v>0</v>
      </c>
      <c r="M5053" s="12" t="str">
        <f t="shared" si="1223"/>
        <v/>
      </c>
      <c r="N5053" s="13"/>
    </row>
    <row r="5054" spans="1:14" hidden="1">
      <c r="A5054" s="23">
        <v>155</v>
      </c>
      <c r="B5054" s="292"/>
      <c r="C5054" s="279">
        <v>2110</v>
      </c>
      <c r="D5054" s="344" t="s">
        <v>213</v>
      </c>
      <c r="E5054" s="281">
        <f>F5054+G5054+H5054</f>
        <v>0</v>
      </c>
      <c r="F5054" s="152"/>
      <c r="G5054" s="153"/>
      <c r="H5054" s="1418"/>
      <c r="I5054" s="152"/>
      <c r="J5054" s="153"/>
      <c r="K5054" s="1418"/>
      <c r="L5054" s="281">
        <f>I5054+J5054+K5054</f>
        <v>0</v>
      </c>
      <c r="M5054" s="12" t="str">
        <f t="shared" si="1223"/>
        <v/>
      </c>
      <c r="N5054" s="13"/>
    </row>
    <row r="5055" spans="1:14" hidden="1">
      <c r="A5055" s="23">
        <v>160</v>
      </c>
      <c r="B5055" s="341"/>
      <c r="C5055" s="293">
        <v>2120</v>
      </c>
      <c r="D5055" s="300" t="s">
        <v>214</v>
      </c>
      <c r="E5055" s="295">
        <f>F5055+G5055+H5055</f>
        <v>0</v>
      </c>
      <c r="F5055" s="158"/>
      <c r="G5055" s="159"/>
      <c r="H5055" s="1420"/>
      <c r="I5055" s="158"/>
      <c r="J5055" s="159"/>
      <c r="K5055" s="1420"/>
      <c r="L5055" s="295">
        <f>I5055+J5055+K5055</f>
        <v>0</v>
      </c>
      <c r="M5055" s="12" t="str">
        <f t="shared" si="1223"/>
        <v/>
      </c>
      <c r="N5055" s="13"/>
    </row>
    <row r="5056" spans="1:14" hidden="1">
      <c r="A5056" s="23">
        <v>165</v>
      </c>
      <c r="B5056" s="341"/>
      <c r="C5056" s="293">
        <v>2125</v>
      </c>
      <c r="D5056" s="300" t="s">
        <v>215</v>
      </c>
      <c r="E5056" s="295">
        <f>F5056+G5056+H5056</f>
        <v>0</v>
      </c>
      <c r="F5056" s="488">
        <v>0</v>
      </c>
      <c r="G5056" s="489">
        <v>0</v>
      </c>
      <c r="H5056" s="160">
        <v>0</v>
      </c>
      <c r="I5056" s="488">
        <v>0</v>
      </c>
      <c r="J5056" s="489">
        <v>0</v>
      </c>
      <c r="K5056" s="160">
        <v>0</v>
      </c>
      <c r="L5056" s="295">
        <f>I5056+J5056+K5056</f>
        <v>0</v>
      </c>
      <c r="M5056" s="12" t="str">
        <f t="shared" si="1223"/>
        <v/>
      </c>
      <c r="N5056" s="13"/>
    </row>
    <row r="5057" spans="1:14" hidden="1">
      <c r="A5057" s="23">
        <v>175</v>
      </c>
      <c r="B5057" s="291"/>
      <c r="C5057" s="293">
        <v>2140</v>
      </c>
      <c r="D5057" s="300" t="s">
        <v>216</v>
      </c>
      <c r="E5057" s="295">
        <f>F5057+G5057+H5057</f>
        <v>0</v>
      </c>
      <c r="F5057" s="488">
        <v>0</v>
      </c>
      <c r="G5057" s="489">
        <v>0</v>
      </c>
      <c r="H5057" s="160">
        <v>0</v>
      </c>
      <c r="I5057" s="488">
        <v>0</v>
      </c>
      <c r="J5057" s="489">
        <v>0</v>
      </c>
      <c r="K5057" s="160">
        <v>0</v>
      </c>
      <c r="L5057" s="295">
        <f>I5057+J5057+K5057</f>
        <v>0</v>
      </c>
      <c r="M5057" s="12" t="str">
        <f t="shared" si="1223"/>
        <v/>
      </c>
      <c r="N5057" s="13"/>
    </row>
    <row r="5058" spans="1:14" hidden="1">
      <c r="A5058" s="23">
        <v>180</v>
      </c>
      <c r="B5058" s="292"/>
      <c r="C5058" s="285">
        <v>2190</v>
      </c>
      <c r="D5058" s="345" t="s">
        <v>217</v>
      </c>
      <c r="E5058" s="287">
        <f>F5058+G5058+H5058</f>
        <v>0</v>
      </c>
      <c r="F5058" s="173"/>
      <c r="G5058" s="174"/>
      <c r="H5058" s="1421"/>
      <c r="I5058" s="173"/>
      <c r="J5058" s="174"/>
      <c r="K5058" s="1421"/>
      <c r="L5058" s="287">
        <f>I5058+J5058+K5058</f>
        <v>0</v>
      </c>
      <c r="M5058" s="12" t="str">
        <f t="shared" si="1223"/>
        <v/>
      </c>
      <c r="N5058" s="13"/>
    </row>
    <row r="5059" spans="1:14" hidden="1">
      <c r="A5059" s="23">
        <v>185</v>
      </c>
      <c r="B5059" s="272">
        <v>2200</v>
      </c>
      <c r="C5059" s="1856" t="s">
        <v>218</v>
      </c>
      <c r="D5059" s="1857"/>
      <c r="E5059" s="310">
        <f t="shared" ref="E5059:L5059" si="1233">SUM(E5060:E5061)</f>
        <v>0</v>
      </c>
      <c r="F5059" s="274">
        <f t="shared" si="1233"/>
        <v>0</v>
      </c>
      <c r="G5059" s="275">
        <f t="shared" si="1233"/>
        <v>0</v>
      </c>
      <c r="H5059" s="276">
        <f>SUM(H5060:H5061)</f>
        <v>0</v>
      </c>
      <c r="I5059" s="274">
        <f t="shared" si="1233"/>
        <v>0</v>
      </c>
      <c r="J5059" s="275">
        <f t="shared" si="1233"/>
        <v>0</v>
      </c>
      <c r="K5059" s="276">
        <f t="shared" si="1233"/>
        <v>0</v>
      </c>
      <c r="L5059" s="310">
        <f t="shared" si="1233"/>
        <v>0</v>
      </c>
      <c r="M5059" s="12" t="str">
        <f t="shared" si="1223"/>
        <v/>
      </c>
      <c r="N5059" s="13"/>
    </row>
    <row r="5060" spans="1:14" hidden="1">
      <c r="A5060" s="23">
        <v>190</v>
      </c>
      <c r="B5060" s="292"/>
      <c r="C5060" s="279">
        <v>2221</v>
      </c>
      <c r="D5060" s="280" t="s">
        <v>306</v>
      </c>
      <c r="E5060" s="281">
        <f t="shared" ref="E5060:E5065" si="1234">F5060+G5060+H5060</f>
        <v>0</v>
      </c>
      <c r="F5060" s="152"/>
      <c r="G5060" s="153"/>
      <c r="H5060" s="1418"/>
      <c r="I5060" s="152"/>
      <c r="J5060" s="153"/>
      <c r="K5060" s="1418"/>
      <c r="L5060" s="281">
        <f t="shared" ref="L5060:L5065" si="1235">I5060+J5060+K5060</f>
        <v>0</v>
      </c>
      <c r="M5060" s="12" t="str">
        <f t="shared" si="1223"/>
        <v/>
      </c>
      <c r="N5060" s="13"/>
    </row>
    <row r="5061" spans="1:14" hidden="1">
      <c r="A5061" s="23">
        <v>200</v>
      </c>
      <c r="B5061" s="292"/>
      <c r="C5061" s="285">
        <v>2224</v>
      </c>
      <c r="D5061" s="286" t="s">
        <v>219</v>
      </c>
      <c r="E5061" s="287">
        <f t="shared" si="1234"/>
        <v>0</v>
      </c>
      <c r="F5061" s="173"/>
      <c r="G5061" s="174"/>
      <c r="H5061" s="1421"/>
      <c r="I5061" s="173"/>
      <c r="J5061" s="174"/>
      <c r="K5061" s="1421"/>
      <c r="L5061" s="287">
        <f t="shared" si="1235"/>
        <v>0</v>
      </c>
      <c r="M5061" s="12" t="str">
        <f t="shared" si="1223"/>
        <v/>
      </c>
      <c r="N5061" s="13"/>
    </row>
    <row r="5062" spans="1:14" hidden="1">
      <c r="A5062" s="23">
        <v>200</v>
      </c>
      <c r="B5062" s="272">
        <v>2500</v>
      </c>
      <c r="C5062" s="1856" t="s">
        <v>220</v>
      </c>
      <c r="D5062" s="1857"/>
      <c r="E5062" s="310">
        <f t="shared" si="1234"/>
        <v>0</v>
      </c>
      <c r="F5062" s="1422"/>
      <c r="G5062" s="1423"/>
      <c r="H5062" s="1424"/>
      <c r="I5062" s="1422"/>
      <c r="J5062" s="1423"/>
      <c r="K5062" s="1424"/>
      <c r="L5062" s="310">
        <f t="shared" si="1235"/>
        <v>0</v>
      </c>
      <c r="M5062" s="12" t="str">
        <f t="shared" si="1223"/>
        <v/>
      </c>
      <c r="N5062" s="13"/>
    </row>
    <row r="5063" spans="1:14" hidden="1">
      <c r="A5063" s="23">
        <v>205</v>
      </c>
      <c r="B5063" s="272">
        <v>2600</v>
      </c>
      <c r="C5063" s="1862" t="s">
        <v>221</v>
      </c>
      <c r="D5063" s="1863"/>
      <c r="E5063" s="310">
        <f t="shared" si="1234"/>
        <v>0</v>
      </c>
      <c r="F5063" s="1422"/>
      <c r="G5063" s="1423"/>
      <c r="H5063" s="1424"/>
      <c r="I5063" s="1422"/>
      <c r="J5063" s="1423"/>
      <c r="K5063" s="1424"/>
      <c r="L5063" s="310">
        <f t="shared" si="1235"/>
        <v>0</v>
      </c>
      <c r="M5063" s="12" t="str">
        <f t="shared" si="1223"/>
        <v/>
      </c>
      <c r="N5063" s="13"/>
    </row>
    <row r="5064" spans="1:14" hidden="1">
      <c r="A5064" s="23">
        <v>210</v>
      </c>
      <c r="B5064" s="272">
        <v>2700</v>
      </c>
      <c r="C5064" s="1862" t="s">
        <v>222</v>
      </c>
      <c r="D5064" s="1863"/>
      <c r="E5064" s="310">
        <f t="shared" si="1234"/>
        <v>0</v>
      </c>
      <c r="F5064" s="1422"/>
      <c r="G5064" s="1423"/>
      <c r="H5064" s="1424"/>
      <c r="I5064" s="1422"/>
      <c r="J5064" s="1423"/>
      <c r="K5064" s="1424"/>
      <c r="L5064" s="310">
        <f t="shared" si="1235"/>
        <v>0</v>
      </c>
      <c r="M5064" s="12" t="str">
        <f t="shared" si="1223"/>
        <v/>
      </c>
      <c r="N5064" s="13"/>
    </row>
    <row r="5065" spans="1:14" ht="36" hidden="1" customHeight="1">
      <c r="A5065" s="23">
        <v>215</v>
      </c>
      <c r="B5065" s="272">
        <v>2800</v>
      </c>
      <c r="C5065" s="1862" t="s">
        <v>1660</v>
      </c>
      <c r="D5065" s="1863"/>
      <c r="E5065" s="310">
        <f t="shared" si="1234"/>
        <v>0</v>
      </c>
      <c r="F5065" s="1422"/>
      <c r="G5065" s="1423"/>
      <c r="H5065" s="1424"/>
      <c r="I5065" s="1422"/>
      <c r="J5065" s="1423"/>
      <c r="K5065" s="1424"/>
      <c r="L5065" s="310">
        <f t="shared" si="1235"/>
        <v>0</v>
      </c>
      <c r="M5065" s="12" t="str">
        <f t="shared" si="1223"/>
        <v/>
      </c>
      <c r="N5065" s="13"/>
    </row>
    <row r="5066" spans="1:14" hidden="1">
      <c r="A5066" s="22">
        <v>220</v>
      </c>
      <c r="B5066" s="272">
        <v>2900</v>
      </c>
      <c r="C5066" s="1856" t="s">
        <v>223</v>
      </c>
      <c r="D5066" s="1857"/>
      <c r="E5066" s="310">
        <f>SUM(E5067:E5074)</f>
        <v>0</v>
      </c>
      <c r="F5066" s="274">
        <f>SUM(F5067:F5074)</f>
        <v>0</v>
      </c>
      <c r="G5066" s="274">
        <f t="shared" ref="G5066:L5066" si="1236">SUM(G5067:G5074)</f>
        <v>0</v>
      </c>
      <c r="H5066" s="274">
        <f t="shared" si="1236"/>
        <v>0</v>
      </c>
      <c r="I5066" s="274">
        <f t="shared" si="1236"/>
        <v>0</v>
      </c>
      <c r="J5066" s="274">
        <f t="shared" si="1236"/>
        <v>0</v>
      </c>
      <c r="K5066" s="274">
        <f t="shared" si="1236"/>
        <v>0</v>
      </c>
      <c r="L5066" s="274">
        <f t="shared" si="1236"/>
        <v>0</v>
      </c>
      <c r="M5066" s="12" t="str">
        <f t="shared" si="1223"/>
        <v/>
      </c>
      <c r="N5066" s="13"/>
    </row>
    <row r="5067" spans="1:14" hidden="1">
      <c r="A5067" s="23">
        <v>225</v>
      </c>
      <c r="B5067" s="346"/>
      <c r="C5067" s="279">
        <v>2910</v>
      </c>
      <c r="D5067" s="347" t="s">
        <v>2048</v>
      </c>
      <c r="E5067" s="281">
        <f>F5067+G5067+H5067</f>
        <v>0</v>
      </c>
      <c r="F5067" s="152"/>
      <c r="G5067" s="153"/>
      <c r="H5067" s="1418"/>
      <c r="I5067" s="152"/>
      <c r="J5067" s="153"/>
      <c r="K5067" s="1418"/>
      <c r="L5067" s="281">
        <f>I5067+J5067+K5067</f>
        <v>0</v>
      </c>
      <c r="M5067" s="12" t="str">
        <f t="shared" si="1223"/>
        <v/>
      </c>
      <c r="N5067" s="13"/>
    </row>
    <row r="5068" spans="1:14" hidden="1">
      <c r="A5068" s="23">
        <v>230</v>
      </c>
      <c r="B5068" s="346"/>
      <c r="C5068" s="279">
        <v>2920</v>
      </c>
      <c r="D5068" s="347" t="s">
        <v>224</v>
      </c>
      <c r="E5068" s="281">
        <f t="shared" ref="E5068:E5074" si="1237">F5068+G5068+H5068</f>
        <v>0</v>
      </c>
      <c r="F5068" s="152"/>
      <c r="G5068" s="153"/>
      <c r="H5068" s="1418"/>
      <c r="I5068" s="152"/>
      <c r="J5068" s="153"/>
      <c r="K5068" s="1418"/>
      <c r="L5068" s="281">
        <f t="shared" ref="L5068:L5074" si="1238">I5068+J5068+K5068</f>
        <v>0</v>
      </c>
      <c r="M5068" s="12" t="str">
        <f t="shared" si="1223"/>
        <v/>
      </c>
      <c r="N5068" s="13"/>
    </row>
    <row r="5069" spans="1:14" ht="31.5" hidden="1">
      <c r="A5069" s="23">
        <v>245</v>
      </c>
      <c r="B5069" s="346"/>
      <c r="C5069" s="324">
        <v>2969</v>
      </c>
      <c r="D5069" s="348" t="s">
        <v>225</v>
      </c>
      <c r="E5069" s="326">
        <f t="shared" si="1237"/>
        <v>0</v>
      </c>
      <c r="F5069" s="449"/>
      <c r="G5069" s="450"/>
      <c r="H5069" s="1425"/>
      <c r="I5069" s="449"/>
      <c r="J5069" s="450"/>
      <c r="K5069" s="1425"/>
      <c r="L5069" s="326">
        <f t="shared" si="1238"/>
        <v>0</v>
      </c>
      <c r="M5069" s="12" t="str">
        <f t="shared" si="1223"/>
        <v/>
      </c>
      <c r="N5069" s="13"/>
    </row>
    <row r="5070" spans="1:14" ht="31.5" hidden="1">
      <c r="A5070" s="22">
        <v>220</v>
      </c>
      <c r="B5070" s="346"/>
      <c r="C5070" s="349">
        <v>2970</v>
      </c>
      <c r="D5070" s="350" t="s">
        <v>226</v>
      </c>
      <c r="E5070" s="351">
        <f t="shared" si="1237"/>
        <v>0</v>
      </c>
      <c r="F5070" s="636"/>
      <c r="G5070" s="637"/>
      <c r="H5070" s="1426"/>
      <c r="I5070" s="636"/>
      <c r="J5070" s="637"/>
      <c r="K5070" s="1426"/>
      <c r="L5070" s="351">
        <f t="shared" si="1238"/>
        <v>0</v>
      </c>
      <c r="M5070" s="12" t="str">
        <f t="shared" si="1223"/>
        <v/>
      </c>
      <c r="N5070" s="13"/>
    </row>
    <row r="5071" spans="1:14" hidden="1">
      <c r="A5071" s="23">
        <v>225</v>
      </c>
      <c r="B5071" s="346"/>
      <c r="C5071" s="333">
        <v>2989</v>
      </c>
      <c r="D5071" s="355" t="s">
        <v>227</v>
      </c>
      <c r="E5071" s="335">
        <f t="shared" si="1237"/>
        <v>0</v>
      </c>
      <c r="F5071" s="600"/>
      <c r="G5071" s="601"/>
      <c r="H5071" s="1427"/>
      <c r="I5071" s="600"/>
      <c r="J5071" s="601"/>
      <c r="K5071" s="1427"/>
      <c r="L5071" s="335">
        <f t="shared" si="1238"/>
        <v>0</v>
      </c>
      <c r="M5071" s="12" t="str">
        <f t="shared" si="1223"/>
        <v/>
      </c>
      <c r="N5071" s="13"/>
    </row>
    <row r="5072" spans="1:14" hidden="1">
      <c r="A5072" s="23">
        <v>230</v>
      </c>
      <c r="B5072" s="292"/>
      <c r="C5072" s="318">
        <v>2990</v>
      </c>
      <c r="D5072" s="356" t="s">
        <v>2067</v>
      </c>
      <c r="E5072" s="320">
        <f>F5072+G5072+H5072</f>
        <v>0</v>
      </c>
      <c r="F5072" s="454"/>
      <c r="G5072" s="455"/>
      <c r="H5072" s="1428"/>
      <c r="I5072" s="454"/>
      <c r="J5072" s="455"/>
      <c r="K5072" s="1428"/>
      <c r="L5072" s="320">
        <f>I5072+J5072+K5072</f>
        <v>0</v>
      </c>
      <c r="M5072" s="12" t="str">
        <f t="shared" si="1223"/>
        <v/>
      </c>
      <c r="N5072" s="13"/>
    </row>
    <row r="5073" spans="1:14" hidden="1">
      <c r="A5073" s="23">
        <v>235</v>
      </c>
      <c r="B5073" s="292"/>
      <c r="C5073" s="318">
        <v>2991</v>
      </c>
      <c r="D5073" s="356" t="s">
        <v>228</v>
      </c>
      <c r="E5073" s="320">
        <f t="shared" si="1237"/>
        <v>0</v>
      </c>
      <c r="F5073" s="454"/>
      <c r="G5073" s="455"/>
      <c r="H5073" s="1428"/>
      <c r="I5073" s="454"/>
      <c r="J5073" s="455"/>
      <c r="K5073" s="1428"/>
      <c r="L5073" s="320">
        <f t="shared" si="1238"/>
        <v>0</v>
      </c>
      <c r="M5073" s="12" t="str">
        <f t="shared" si="1223"/>
        <v/>
      </c>
      <c r="N5073" s="13"/>
    </row>
    <row r="5074" spans="1:14" hidden="1">
      <c r="A5074" s="23">
        <v>240</v>
      </c>
      <c r="B5074" s="292"/>
      <c r="C5074" s="285">
        <v>2992</v>
      </c>
      <c r="D5074" s="357" t="s">
        <v>229</v>
      </c>
      <c r="E5074" s="287">
        <f t="shared" si="1237"/>
        <v>0</v>
      </c>
      <c r="F5074" s="173"/>
      <c r="G5074" s="174"/>
      <c r="H5074" s="1421"/>
      <c r="I5074" s="173"/>
      <c r="J5074" s="174"/>
      <c r="K5074" s="1421"/>
      <c r="L5074" s="287">
        <f t="shared" si="1238"/>
        <v>0</v>
      </c>
      <c r="M5074" s="12" t="str">
        <f t="shared" si="1223"/>
        <v/>
      </c>
      <c r="N5074" s="13"/>
    </row>
    <row r="5075" spans="1:14" hidden="1">
      <c r="A5075" s="23">
        <v>245</v>
      </c>
      <c r="B5075" s="272">
        <v>3300</v>
      </c>
      <c r="C5075" s="358" t="s">
        <v>2098</v>
      </c>
      <c r="D5075" s="1773"/>
      <c r="E5075" s="310">
        <f t="shared" ref="E5075:L5075" si="1239">SUM(E5076:E5080)</f>
        <v>0</v>
      </c>
      <c r="F5075" s="274">
        <f t="shared" si="1239"/>
        <v>0</v>
      </c>
      <c r="G5075" s="275">
        <f t="shared" si="1239"/>
        <v>0</v>
      </c>
      <c r="H5075" s="276">
        <f t="shared" si="1239"/>
        <v>0</v>
      </c>
      <c r="I5075" s="274">
        <f t="shared" si="1239"/>
        <v>0</v>
      </c>
      <c r="J5075" s="275">
        <f t="shared" si="1239"/>
        <v>0</v>
      </c>
      <c r="K5075" s="276">
        <f t="shared" si="1239"/>
        <v>0</v>
      </c>
      <c r="L5075" s="310">
        <f t="shared" si="1239"/>
        <v>0</v>
      </c>
      <c r="M5075" s="12" t="str">
        <f t="shared" si="1223"/>
        <v/>
      </c>
      <c r="N5075" s="13"/>
    </row>
    <row r="5076" spans="1:14" hidden="1">
      <c r="A5076" s="22">
        <v>250</v>
      </c>
      <c r="B5076" s="291"/>
      <c r="C5076" s="279">
        <v>3301</v>
      </c>
      <c r="D5076" s="359" t="s">
        <v>230</v>
      </c>
      <c r="E5076" s="281">
        <f t="shared" ref="E5076:E5083" si="1240">F5076+G5076+H5076</f>
        <v>0</v>
      </c>
      <c r="F5076" s="486">
        <v>0</v>
      </c>
      <c r="G5076" s="487">
        <v>0</v>
      </c>
      <c r="H5076" s="154">
        <v>0</v>
      </c>
      <c r="I5076" s="486">
        <v>0</v>
      </c>
      <c r="J5076" s="487">
        <v>0</v>
      </c>
      <c r="K5076" s="154">
        <v>0</v>
      </c>
      <c r="L5076" s="281">
        <f t="shared" ref="L5076:L5083" si="1241">I5076+J5076+K5076</f>
        <v>0</v>
      </c>
      <c r="M5076" s="12" t="str">
        <f t="shared" si="1223"/>
        <v/>
      </c>
      <c r="N5076" s="13"/>
    </row>
    <row r="5077" spans="1:14" hidden="1">
      <c r="A5077" s="23">
        <v>255</v>
      </c>
      <c r="B5077" s="291"/>
      <c r="C5077" s="293">
        <v>3302</v>
      </c>
      <c r="D5077" s="360" t="s">
        <v>715</v>
      </c>
      <c r="E5077" s="295">
        <f t="shared" si="1240"/>
        <v>0</v>
      </c>
      <c r="F5077" s="488">
        <v>0</v>
      </c>
      <c r="G5077" s="489">
        <v>0</v>
      </c>
      <c r="H5077" s="160">
        <v>0</v>
      </c>
      <c r="I5077" s="488">
        <v>0</v>
      </c>
      <c r="J5077" s="489">
        <v>0</v>
      </c>
      <c r="K5077" s="160">
        <v>0</v>
      </c>
      <c r="L5077" s="295">
        <f t="shared" si="1241"/>
        <v>0</v>
      </c>
      <c r="M5077" s="12" t="str">
        <f t="shared" si="1223"/>
        <v/>
      </c>
      <c r="N5077" s="13"/>
    </row>
    <row r="5078" spans="1:14" hidden="1">
      <c r="A5078" s="23">
        <v>265</v>
      </c>
      <c r="B5078" s="291"/>
      <c r="C5078" s="293">
        <v>3303</v>
      </c>
      <c r="D5078" s="360" t="s">
        <v>231</v>
      </c>
      <c r="E5078" s="295">
        <f t="shared" si="1240"/>
        <v>0</v>
      </c>
      <c r="F5078" s="488">
        <v>0</v>
      </c>
      <c r="G5078" s="489">
        <v>0</v>
      </c>
      <c r="H5078" s="160">
        <v>0</v>
      </c>
      <c r="I5078" s="488">
        <v>0</v>
      </c>
      <c r="J5078" s="489">
        <v>0</v>
      </c>
      <c r="K5078" s="160">
        <v>0</v>
      </c>
      <c r="L5078" s="295">
        <f t="shared" si="1241"/>
        <v>0</v>
      </c>
      <c r="M5078" s="12" t="str">
        <f t="shared" si="1223"/>
        <v/>
      </c>
      <c r="N5078" s="13"/>
    </row>
    <row r="5079" spans="1:14" hidden="1">
      <c r="A5079" s="22">
        <v>270</v>
      </c>
      <c r="B5079" s="291"/>
      <c r="C5079" s="293">
        <v>3304</v>
      </c>
      <c r="D5079" s="360" t="s">
        <v>232</v>
      </c>
      <c r="E5079" s="295">
        <f t="shared" si="1240"/>
        <v>0</v>
      </c>
      <c r="F5079" s="488">
        <v>0</v>
      </c>
      <c r="G5079" s="489">
        <v>0</v>
      </c>
      <c r="H5079" s="160">
        <v>0</v>
      </c>
      <c r="I5079" s="488">
        <v>0</v>
      </c>
      <c r="J5079" s="489">
        <v>0</v>
      </c>
      <c r="K5079" s="160">
        <v>0</v>
      </c>
      <c r="L5079" s="295">
        <f t="shared" si="1241"/>
        <v>0</v>
      </c>
      <c r="M5079" s="12" t="str">
        <f t="shared" si="1223"/>
        <v/>
      </c>
      <c r="N5079" s="13"/>
    </row>
    <row r="5080" spans="1:14" ht="31.5" hidden="1">
      <c r="A5080" s="22">
        <v>290</v>
      </c>
      <c r="B5080" s="291"/>
      <c r="C5080" s="285">
        <v>3306</v>
      </c>
      <c r="D5080" s="361" t="s">
        <v>1657</v>
      </c>
      <c r="E5080" s="287">
        <f t="shared" si="1240"/>
        <v>0</v>
      </c>
      <c r="F5080" s="490">
        <v>0</v>
      </c>
      <c r="G5080" s="491">
        <v>0</v>
      </c>
      <c r="H5080" s="175">
        <v>0</v>
      </c>
      <c r="I5080" s="490">
        <v>0</v>
      </c>
      <c r="J5080" s="491">
        <v>0</v>
      </c>
      <c r="K5080" s="175">
        <v>0</v>
      </c>
      <c r="L5080" s="287">
        <f t="shared" si="1241"/>
        <v>0</v>
      </c>
      <c r="M5080" s="12" t="str">
        <f t="shared" si="1223"/>
        <v/>
      </c>
      <c r="N5080" s="13"/>
    </row>
    <row r="5081" spans="1:14" hidden="1">
      <c r="A5081" s="39">
        <v>320</v>
      </c>
      <c r="B5081" s="272">
        <v>3900</v>
      </c>
      <c r="C5081" s="1856" t="s">
        <v>233</v>
      </c>
      <c r="D5081" s="1857"/>
      <c r="E5081" s="310">
        <f t="shared" si="1240"/>
        <v>0</v>
      </c>
      <c r="F5081" s="1471">
        <v>0</v>
      </c>
      <c r="G5081" s="1472">
        <v>0</v>
      </c>
      <c r="H5081" s="1473">
        <v>0</v>
      </c>
      <c r="I5081" s="1471">
        <v>0</v>
      </c>
      <c r="J5081" s="1472">
        <v>0</v>
      </c>
      <c r="K5081" s="1473">
        <v>0</v>
      </c>
      <c r="L5081" s="310">
        <f t="shared" si="1241"/>
        <v>0</v>
      </c>
      <c r="M5081" s="12" t="str">
        <f t="shared" ref="M5081:M5127" si="1242">(IF($E5081&lt;&gt;0,$M$2,IF($L5081&lt;&gt;0,$M$2,"")))</f>
        <v/>
      </c>
      <c r="N5081" s="13"/>
    </row>
    <row r="5082" spans="1:14" hidden="1">
      <c r="A5082" s="22">
        <v>330</v>
      </c>
      <c r="B5082" s="272">
        <v>4000</v>
      </c>
      <c r="C5082" s="1856" t="s">
        <v>234</v>
      </c>
      <c r="D5082" s="1857"/>
      <c r="E5082" s="310">
        <f t="shared" si="1240"/>
        <v>0</v>
      </c>
      <c r="F5082" s="1422"/>
      <c r="G5082" s="1423"/>
      <c r="H5082" s="1424"/>
      <c r="I5082" s="1422"/>
      <c r="J5082" s="1423"/>
      <c r="K5082" s="1424"/>
      <c r="L5082" s="310">
        <f t="shared" si="1241"/>
        <v>0</v>
      </c>
      <c r="M5082" s="12" t="str">
        <f t="shared" si="1242"/>
        <v/>
      </c>
      <c r="N5082" s="13"/>
    </row>
    <row r="5083" spans="1:14" hidden="1">
      <c r="A5083" s="22">
        <v>350</v>
      </c>
      <c r="B5083" s="272">
        <v>4100</v>
      </c>
      <c r="C5083" s="1856" t="s">
        <v>235</v>
      </c>
      <c r="D5083" s="1857"/>
      <c r="E5083" s="310">
        <f t="shared" si="1240"/>
        <v>0</v>
      </c>
      <c r="F5083" s="1472">
        <v>0</v>
      </c>
      <c r="G5083" s="1472">
        <v>0</v>
      </c>
      <c r="H5083" s="1473">
        <v>0</v>
      </c>
      <c r="I5083" s="1771">
        <v>0</v>
      </c>
      <c r="J5083" s="1472">
        <v>0</v>
      </c>
      <c r="K5083" s="1472">
        <v>0</v>
      </c>
      <c r="L5083" s="310">
        <f t="shared" si="1241"/>
        <v>0</v>
      </c>
      <c r="M5083" s="12" t="str">
        <f t="shared" si="1242"/>
        <v/>
      </c>
      <c r="N5083" s="13"/>
    </row>
    <row r="5084" spans="1:14" hidden="1">
      <c r="A5084" s="23">
        <v>355</v>
      </c>
      <c r="B5084" s="272">
        <v>4200</v>
      </c>
      <c r="C5084" s="1856" t="s">
        <v>236</v>
      </c>
      <c r="D5084" s="1857"/>
      <c r="E5084" s="310">
        <f t="shared" ref="E5084:L5084" si="1243">SUM(E5085:E5090)</f>
        <v>0</v>
      </c>
      <c r="F5084" s="274">
        <f t="shared" si="1243"/>
        <v>0</v>
      </c>
      <c r="G5084" s="275">
        <f t="shared" si="1243"/>
        <v>0</v>
      </c>
      <c r="H5084" s="276">
        <f>SUM(H5085:H5090)</f>
        <v>0</v>
      </c>
      <c r="I5084" s="274">
        <f t="shared" si="1243"/>
        <v>0</v>
      </c>
      <c r="J5084" s="275">
        <f t="shared" si="1243"/>
        <v>0</v>
      </c>
      <c r="K5084" s="276">
        <f t="shared" si="1243"/>
        <v>0</v>
      </c>
      <c r="L5084" s="310">
        <f t="shared" si="1243"/>
        <v>0</v>
      </c>
      <c r="M5084" s="12" t="str">
        <f t="shared" si="1242"/>
        <v/>
      </c>
      <c r="N5084" s="13"/>
    </row>
    <row r="5085" spans="1:14" hidden="1">
      <c r="A5085" s="23">
        <v>355</v>
      </c>
      <c r="B5085" s="362"/>
      <c r="C5085" s="279">
        <v>4201</v>
      </c>
      <c r="D5085" s="280" t="s">
        <v>237</v>
      </c>
      <c r="E5085" s="281">
        <f t="shared" ref="E5085:E5090" si="1244">F5085+G5085+H5085</f>
        <v>0</v>
      </c>
      <c r="F5085" s="152"/>
      <c r="G5085" s="153"/>
      <c r="H5085" s="1418"/>
      <c r="I5085" s="152"/>
      <c r="J5085" s="153"/>
      <c r="K5085" s="1418"/>
      <c r="L5085" s="281">
        <f t="shared" ref="L5085:L5090" si="1245">I5085+J5085+K5085</f>
        <v>0</v>
      </c>
      <c r="M5085" s="12" t="str">
        <f t="shared" si="1242"/>
        <v/>
      </c>
      <c r="N5085" s="13"/>
    </row>
    <row r="5086" spans="1:14" hidden="1">
      <c r="A5086" s="23">
        <v>375</v>
      </c>
      <c r="B5086" s="362"/>
      <c r="C5086" s="293">
        <v>4202</v>
      </c>
      <c r="D5086" s="363" t="s">
        <v>238</v>
      </c>
      <c r="E5086" s="295">
        <f t="shared" si="1244"/>
        <v>0</v>
      </c>
      <c r="F5086" s="158"/>
      <c r="G5086" s="159"/>
      <c r="H5086" s="1420"/>
      <c r="I5086" s="158"/>
      <c r="J5086" s="159"/>
      <c r="K5086" s="1420"/>
      <c r="L5086" s="295">
        <f t="shared" si="1245"/>
        <v>0</v>
      </c>
      <c r="M5086" s="12" t="str">
        <f t="shared" si="1242"/>
        <v/>
      </c>
      <c r="N5086" s="13"/>
    </row>
    <row r="5087" spans="1:14" hidden="1">
      <c r="A5087" s="23">
        <v>380</v>
      </c>
      <c r="B5087" s="362"/>
      <c r="C5087" s="293">
        <v>4214</v>
      </c>
      <c r="D5087" s="363" t="s">
        <v>239</v>
      </c>
      <c r="E5087" s="295">
        <f t="shared" si="1244"/>
        <v>0</v>
      </c>
      <c r="F5087" s="158"/>
      <c r="G5087" s="159"/>
      <c r="H5087" s="1420"/>
      <c r="I5087" s="158"/>
      <c r="J5087" s="159"/>
      <c r="K5087" s="1420"/>
      <c r="L5087" s="295">
        <f t="shared" si="1245"/>
        <v>0</v>
      </c>
      <c r="M5087" s="12" t="str">
        <f t="shared" si="1242"/>
        <v/>
      </c>
      <c r="N5087" s="13"/>
    </row>
    <row r="5088" spans="1:14" hidden="1">
      <c r="A5088" s="23">
        <v>385</v>
      </c>
      <c r="B5088" s="362"/>
      <c r="C5088" s="293">
        <v>4217</v>
      </c>
      <c r="D5088" s="363" t="s">
        <v>240</v>
      </c>
      <c r="E5088" s="295">
        <f t="shared" si="1244"/>
        <v>0</v>
      </c>
      <c r="F5088" s="158"/>
      <c r="G5088" s="159"/>
      <c r="H5088" s="1420"/>
      <c r="I5088" s="158"/>
      <c r="J5088" s="159"/>
      <c r="K5088" s="1420"/>
      <c r="L5088" s="295">
        <f t="shared" si="1245"/>
        <v>0</v>
      </c>
      <c r="M5088" s="12" t="str">
        <f t="shared" si="1242"/>
        <v/>
      </c>
      <c r="N5088" s="13"/>
    </row>
    <row r="5089" spans="1:14" hidden="1">
      <c r="A5089" s="23">
        <v>390</v>
      </c>
      <c r="B5089" s="362"/>
      <c r="C5089" s="293">
        <v>4218</v>
      </c>
      <c r="D5089" s="294" t="s">
        <v>241</v>
      </c>
      <c r="E5089" s="295">
        <f t="shared" si="1244"/>
        <v>0</v>
      </c>
      <c r="F5089" s="158"/>
      <c r="G5089" s="159"/>
      <c r="H5089" s="1420"/>
      <c r="I5089" s="158"/>
      <c r="J5089" s="159"/>
      <c r="K5089" s="1420"/>
      <c r="L5089" s="295">
        <f t="shared" si="1245"/>
        <v>0</v>
      </c>
      <c r="M5089" s="12" t="str">
        <f t="shared" si="1242"/>
        <v/>
      </c>
      <c r="N5089" s="13"/>
    </row>
    <row r="5090" spans="1:14" hidden="1">
      <c r="A5090" s="23">
        <v>390</v>
      </c>
      <c r="B5090" s="362"/>
      <c r="C5090" s="285">
        <v>4219</v>
      </c>
      <c r="D5090" s="343" t="s">
        <v>242</v>
      </c>
      <c r="E5090" s="287">
        <f t="shared" si="1244"/>
        <v>0</v>
      </c>
      <c r="F5090" s="173"/>
      <c r="G5090" s="174"/>
      <c r="H5090" s="1421"/>
      <c r="I5090" s="173"/>
      <c r="J5090" s="174"/>
      <c r="K5090" s="1421"/>
      <c r="L5090" s="287">
        <f t="shared" si="1245"/>
        <v>0</v>
      </c>
      <c r="M5090" s="12" t="str">
        <f t="shared" si="1242"/>
        <v/>
      </c>
      <c r="N5090" s="13"/>
    </row>
    <row r="5091" spans="1:14" hidden="1">
      <c r="A5091" s="23">
        <v>395</v>
      </c>
      <c r="B5091" s="272">
        <v>4300</v>
      </c>
      <c r="C5091" s="1856" t="s">
        <v>1661</v>
      </c>
      <c r="D5091" s="1857"/>
      <c r="E5091" s="310">
        <f t="shared" ref="E5091:L5091" si="1246">SUM(E5092:E5094)</f>
        <v>0</v>
      </c>
      <c r="F5091" s="274">
        <f t="shared" si="1246"/>
        <v>0</v>
      </c>
      <c r="G5091" s="275">
        <f t="shared" si="1246"/>
        <v>0</v>
      </c>
      <c r="H5091" s="276">
        <f>SUM(H5092:H5094)</f>
        <v>0</v>
      </c>
      <c r="I5091" s="274">
        <f t="shared" si="1246"/>
        <v>0</v>
      </c>
      <c r="J5091" s="275">
        <f t="shared" si="1246"/>
        <v>0</v>
      </c>
      <c r="K5091" s="276">
        <f t="shared" si="1246"/>
        <v>0</v>
      </c>
      <c r="L5091" s="310">
        <f t="shared" si="1246"/>
        <v>0</v>
      </c>
      <c r="M5091" s="12" t="str">
        <f t="shared" si="1242"/>
        <v/>
      </c>
      <c r="N5091" s="13"/>
    </row>
    <row r="5092" spans="1:14" hidden="1">
      <c r="A5092" s="18">
        <v>397</v>
      </c>
      <c r="B5092" s="362"/>
      <c r="C5092" s="279">
        <v>4301</v>
      </c>
      <c r="D5092" s="311" t="s">
        <v>243</v>
      </c>
      <c r="E5092" s="281">
        <f t="shared" ref="E5092:E5097" si="1247">F5092+G5092+H5092</f>
        <v>0</v>
      </c>
      <c r="F5092" s="152"/>
      <c r="G5092" s="153"/>
      <c r="H5092" s="1418"/>
      <c r="I5092" s="152"/>
      <c r="J5092" s="153"/>
      <c r="K5092" s="1418"/>
      <c r="L5092" s="281">
        <f t="shared" ref="L5092:L5097" si="1248">I5092+J5092+K5092</f>
        <v>0</v>
      </c>
      <c r="M5092" s="12" t="str">
        <f t="shared" si="1242"/>
        <v/>
      </c>
      <c r="N5092" s="13"/>
    </row>
    <row r="5093" spans="1:14" hidden="1">
      <c r="A5093" s="14">
        <v>398</v>
      </c>
      <c r="B5093" s="362"/>
      <c r="C5093" s="293">
        <v>4302</v>
      </c>
      <c r="D5093" s="363" t="s">
        <v>244</v>
      </c>
      <c r="E5093" s="295">
        <f t="shared" si="1247"/>
        <v>0</v>
      </c>
      <c r="F5093" s="158"/>
      <c r="G5093" s="159"/>
      <c r="H5093" s="1420"/>
      <c r="I5093" s="158"/>
      <c r="J5093" s="159"/>
      <c r="K5093" s="1420"/>
      <c r="L5093" s="295">
        <f t="shared" si="1248"/>
        <v>0</v>
      </c>
      <c r="M5093" s="12" t="str">
        <f t="shared" si="1242"/>
        <v/>
      </c>
      <c r="N5093" s="13"/>
    </row>
    <row r="5094" spans="1:14" hidden="1">
      <c r="A5094" s="14">
        <v>399</v>
      </c>
      <c r="B5094" s="362"/>
      <c r="C5094" s="285">
        <v>4309</v>
      </c>
      <c r="D5094" s="301" t="s">
        <v>245</v>
      </c>
      <c r="E5094" s="287">
        <f t="shared" si="1247"/>
        <v>0</v>
      </c>
      <c r="F5094" s="173"/>
      <c r="G5094" s="174"/>
      <c r="H5094" s="1421"/>
      <c r="I5094" s="173"/>
      <c r="J5094" s="174"/>
      <c r="K5094" s="1421"/>
      <c r="L5094" s="287">
        <f t="shared" si="1248"/>
        <v>0</v>
      </c>
      <c r="M5094" s="12" t="str">
        <f t="shared" si="1242"/>
        <v/>
      </c>
      <c r="N5094" s="13"/>
    </row>
    <row r="5095" spans="1:14" hidden="1">
      <c r="A5095" s="14">
        <v>400</v>
      </c>
      <c r="B5095" s="272">
        <v>4400</v>
      </c>
      <c r="C5095" s="1856" t="s">
        <v>1658</v>
      </c>
      <c r="D5095" s="1857"/>
      <c r="E5095" s="310">
        <f t="shared" si="1247"/>
        <v>0</v>
      </c>
      <c r="F5095" s="1422"/>
      <c r="G5095" s="1423"/>
      <c r="H5095" s="1424"/>
      <c r="I5095" s="1422"/>
      <c r="J5095" s="1423"/>
      <c r="K5095" s="1424"/>
      <c r="L5095" s="310">
        <f t="shared" si="1248"/>
        <v>0</v>
      </c>
      <c r="M5095" s="12" t="str">
        <f t="shared" si="1242"/>
        <v/>
      </c>
      <c r="N5095" s="13"/>
    </row>
    <row r="5096" spans="1:14" hidden="1">
      <c r="A5096" s="14">
        <v>401</v>
      </c>
      <c r="B5096" s="272">
        <v>4500</v>
      </c>
      <c r="C5096" s="1856" t="s">
        <v>1659</v>
      </c>
      <c r="D5096" s="1857"/>
      <c r="E5096" s="310">
        <f t="shared" si="1247"/>
        <v>0</v>
      </c>
      <c r="F5096" s="1422"/>
      <c r="G5096" s="1423"/>
      <c r="H5096" s="1424"/>
      <c r="I5096" s="1422"/>
      <c r="J5096" s="1423"/>
      <c r="K5096" s="1424"/>
      <c r="L5096" s="310">
        <f t="shared" si="1248"/>
        <v>0</v>
      </c>
      <c r="M5096" s="12" t="str">
        <f t="shared" si="1242"/>
        <v/>
      </c>
      <c r="N5096" s="13"/>
    </row>
    <row r="5097" spans="1:14" hidden="1">
      <c r="A5097" s="40">
        <v>404</v>
      </c>
      <c r="B5097" s="272">
        <v>4600</v>
      </c>
      <c r="C5097" s="1862" t="s">
        <v>246</v>
      </c>
      <c r="D5097" s="1863"/>
      <c r="E5097" s="310">
        <f t="shared" si="1247"/>
        <v>0</v>
      </c>
      <c r="F5097" s="1422"/>
      <c r="G5097" s="1423"/>
      <c r="H5097" s="1424"/>
      <c r="I5097" s="1422"/>
      <c r="J5097" s="1423"/>
      <c r="K5097" s="1424"/>
      <c r="L5097" s="310">
        <f t="shared" si="1248"/>
        <v>0</v>
      </c>
      <c r="M5097" s="12" t="str">
        <f t="shared" si="1242"/>
        <v/>
      </c>
      <c r="N5097" s="13"/>
    </row>
    <row r="5098" spans="1:14" hidden="1">
      <c r="A5098" s="40">
        <v>404</v>
      </c>
      <c r="B5098" s="272">
        <v>4900</v>
      </c>
      <c r="C5098" s="1856" t="s">
        <v>273</v>
      </c>
      <c r="D5098" s="1857"/>
      <c r="E5098" s="310">
        <f t="shared" ref="E5098:L5098" si="1249">+E5099+E5100</f>
        <v>0</v>
      </c>
      <c r="F5098" s="274">
        <f t="shared" si="1249"/>
        <v>0</v>
      </c>
      <c r="G5098" s="275">
        <f t="shared" si="1249"/>
        <v>0</v>
      </c>
      <c r="H5098" s="276">
        <f>+H5099+H5100</f>
        <v>0</v>
      </c>
      <c r="I5098" s="274">
        <f t="shared" si="1249"/>
        <v>0</v>
      </c>
      <c r="J5098" s="275">
        <f t="shared" si="1249"/>
        <v>0</v>
      </c>
      <c r="K5098" s="276">
        <f t="shared" si="1249"/>
        <v>0</v>
      </c>
      <c r="L5098" s="310">
        <f t="shared" si="1249"/>
        <v>0</v>
      </c>
      <c r="M5098" s="12" t="str">
        <f t="shared" si="1242"/>
        <v/>
      </c>
      <c r="N5098" s="13"/>
    </row>
    <row r="5099" spans="1:14" hidden="1">
      <c r="A5099" s="22">
        <v>440</v>
      </c>
      <c r="B5099" s="362"/>
      <c r="C5099" s="279">
        <v>4901</v>
      </c>
      <c r="D5099" s="364" t="s">
        <v>274</v>
      </c>
      <c r="E5099" s="281">
        <f>F5099+G5099+H5099</f>
        <v>0</v>
      </c>
      <c r="F5099" s="152"/>
      <c r="G5099" s="153"/>
      <c r="H5099" s="1418"/>
      <c r="I5099" s="152"/>
      <c r="J5099" s="153"/>
      <c r="K5099" s="1418"/>
      <c r="L5099" s="281">
        <f>I5099+J5099+K5099</f>
        <v>0</v>
      </c>
      <c r="M5099" s="12" t="str">
        <f t="shared" si="1242"/>
        <v/>
      </c>
      <c r="N5099" s="13"/>
    </row>
    <row r="5100" spans="1:14" hidden="1">
      <c r="A5100" s="22">
        <v>450</v>
      </c>
      <c r="B5100" s="362"/>
      <c r="C5100" s="285">
        <v>4902</v>
      </c>
      <c r="D5100" s="301" t="s">
        <v>275</v>
      </c>
      <c r="E5100" s="287">
        <f>F5100+G5100+H5100</f>
        <v>0</v>
      </c>
      <c r="F5100" s="173"/>
      <c r="G5100" s="174"/>
      <c r="H5100" s="1421"/>
      <c r="I5100" s="173"/>
      <c r="J5100" s="174"/>
      <c r="K5100" s="1421"/>
      <c r="L5100" s="287">
        <f>I5100+J5100+K5100</f>
        <v>0</v>
      </c>
      <c r="M5100" s="12" t="str">
        <f t="shared" si="1242"/>
        <v/>
      </c>
      <c r="N5100" s="13"/>
    </row>
    <row r="5101" spans="1:14" hidden="1">
      <c r="A5101" s="22">
        <v>495</v>
      </c>
      <c r="B5101" s="365">
        <v>5100</v>
      </c>
      <c r="C5101" s="1854" t="s">
        <v>247</v>
      </c>
      <c r="D5101" s="1855"/>
      <c r="E5101" s="310">
        <f>F5101+G5101+H5101</f>
        <v>0</v>
      </c>
      <c r="F5101" s="1422"/>
      <c r="G5101" s="1423"/>
      <c r="H5101" s="1424"/>
      <c r="I5101" s="1422"/>
      <c r="J5101" s="1423"/>
      <c r="K5101" s="1424"/>
      <c r="L5101" s="310">
        <f>I5101+J5101+K5101</f>
        <v>0</v>
      </c>
      <c r="M5101" s="12" t="str">
        <f t="shared" si="1242"/>
        <v/>
      </c>
      <c r="N5101" s="13"/>
    </row>
    <row r="5102" spans="1:14" hidden="1">
      <c r="A5102" s="23">
        <v>500</v>
      </c>
      <c r="B5102" s="365">
        <v>5200</v>
      </c>
      <c r="C5102" s="1854" t="s">
        <v>248</v>
      </c>
      <c r="D5102" s="1855"/>
      <c r="E5102" s="310">
        <f t="shared" ref="E5102:L5102" si="1250">SUM(E5103:E5109)</f>
        <v>0</v>
      </c>
      <c r="F5102" s="274">
        <f t="shared" si="1250"/>
        <v>0</v>
      </c>
      <c r="G5102" s="275">
        <f t="shared" si="1250"/>
        <v>0</v>
      </c>
      <c r="H5102" s="276">
        <f>SUM(H5103:H5109)</f>
        <v>0</v>
      </c>
      <c r="I5102" s="274">
        <f t="shared" si="1250"/>
        <v>0</v>
      </c>
      <c r="J5102" s="275">
        <f t="shared" si="1250"/>
        <v>0</v>
      </c>
      <c r="K5102" s="276">
        <f t="shared" si="1250"/>
        <v>0</v>
      </c>
      <c r="L5102" s="310">
        <f t="shared" si="1250"/>
        <v>0</v>
      </c>
      <c r="M5102" s="12" t="str">
        <f t="shared" si="1242"/>
        <v/>
      </c>
      <c r="N5102" s="13"/>
    </row>
    <row r="5103" spans="1:14" hidden="1">
      <c r="A5103" s="23">
        <v>505</v>
      </c>
      <c r="B5103" s="366"/>
      <c r="C5103" s="367">
        <v>5201</v>
      </c>
      <c r="D5103" s="368" t="s">
        <v>249</v>
      </c>
      <c r="E5103" s="281">
        <f t="shared" ref="E5103:E5109" si="1251">F5103+G5103+H5103</f>
        <v>0</v>
      </c>
      <c r="F5103" s="152"/>
      <c r="G5103" s="153"/>
      <c r="H5103" s="1418"/>
      <c r="I5103" s="152"/>
      <c r="J5103" s="153"/>
      <c r="K5103" s="1418"/>
      <c r="L5103" s="281">
        <f t="shared" ref="L5103:L5109" si="1252">I5103+J5103+K5103</f>
        <v>0</v>
      </c>
      <c r="M5103" s="12" t="str">
        <f t="shared" si="1242"/>
        <v/>
      </c>
      <c r="N5103" s="13"/>
    </row>
    <row r="5104" spans="1:14" hidden="1">
      <c r="A5104" s="23">
        <v>510</v>
      </c>
      <c r="B5104" s="366"/>
      <c r="C5104" s="369">
        <v>5202</v>
      </c>
      <c r="D5104" s="370" t="s">
        <v>250</v>
      </c>
      <c r="E5104" s="295">
        <f t="shared" si="1251"/>
        <v>0</v>
      </c>
      <c r="F5104" s="158"/>
      <c r="G5104" s="159"/>
      <c r="H5104" s="1420"/>
      <c r="I5104" s="158"/>
      <c r="J5104" s="159"/>
      <c r="K5104" s="1420"/>
      <c r="L5104" s="295">
        <f t="shared" si="1252"/>
        <v>0</v>
      </c>
      <c r="M5104" s="12" t="str">
        <f t="shared" si="1242"/>
        <v/>
      </c>
      <c r="N5104" s="13"/>
    </row>
    <row r="5105" spans="1:14" hidden="1">
      <c r="A5105" s="23">
        <v>515</v>
      </c>
      <c r="B5105" s="366"/>
      <c r="C5105" s="369">
        <v>5203</v>
      </c>
      <c r="D5105" s="370" t="s">
        <v>618</v>
      </c>
      <c r="E5105" s="295">
        <f t="shared" si="1251"/>
        <v>0</v>
      </c>
      <c r="F5105" s="158"/>
      <c r="G5105" s="159"/>
      <c r="H5105" s="1420"/>
      <c r="I5105" s="158"/>
      <c r="J5105" s="159"/>
      <c r="K5105" s="1420"/>
      <c r="L5105" s="295">
        <f t="shared" si="1252"/>
        <v>0</v>
      </c>
      <c r="M5105" s="12" t="str">
        <f t="shared" si="1242"/>
        <v/>
      </c>
      <c r="N5105" s="13"/>
    </row>
    <row r="5106" spans="1:14" hidden="1">
      <c r="A5106" s="23">
        <v>520</v>
      </c>
      <c r="B5106" s="366"/>
      <c r="C5106" s="369">
        <v>5204</v>
      </c>
      <c r="D5106" s="370" t="s">
        <v>619</v>
      </c>
      <c r="E5106" s="295">
        <f t="shared" si="1251"/>
        <v>0</v>
      </c>
      <c r="F5106" s="158"/>
      <c r="G5106" s="159"/>
      <c r="H5106" s="1420"/>
      <c r="I5106" s="158"/>
      <c r="J5106" s="159"/>
      <c r="K5106" s="1420"/>
      <c r="L5106" s="295">
        <f t="shared" si="1252"/>
        <v>0</v>
      </c>
      <c r="M5106" s="12" t="str">
        <f t="shared" si="1242"/>
        <v/>
      </c>
      <c r="N5106" s="13"/>
    </row>
    <row r="5107" spans="1:14" hidden="1">
      <c r="A5107" s="23">
        <v>525</v>
      </c>
      <c r="B5107" s="366"/>
      <c r="C5107" s="369">
        <v>5205</v>
      </c>
      <c r="D5107" s="370" t="s">
        <v>620</v>
      </c>
      <c r="E5107" s="295">
        <f t="shared" si="1251"/>
        <v>0</v>
      </c>
      <c r="F5107" s="158"/>
      <c r="G5107" s="159"/>
      <c r="H5107" s="1420"/>
      <c r="I5107" s="158"/>
      <c r="J5107" s="159"/>
      <c r="K5107" s="1420"/>
      <c r="L5107" s="295">
        <f t="shared" si="1252"/>
        <v>0</v>
      </c>
      <c r="M5107" s="12" t="str">
        <f t="shared" si="1242"/>
        <v/>
      </c>
      <c r="N5107" s="13"/>
    </row>
    <row r="5108" spans="1:14" hidden="1">
      <c r="A5108" s="22">
        <v>635</v>
      </c>
      <c r="B5108" s="366"/>
      <c r="C5108" s="369">
        <v>5206</v>
      </c>
      <c r="D5108" s="370" t="s">
        <v>621</v>
      </c>
      <c r="E5108" s="295">
        <f t="shared" si="1251"/>
        <v>0</v>
      </c>
      <c r="F5108" s="158"/>
      <c r="G5108" s="159"/>
      <c r="H5108" s="1420"/>
      <c r="I5108" s="158"/>
      <c r="J5108" s="159"/>
      <c r="K5108" s="1420"/>
      <c r="L5108" s="295">
        <f t="shared" si="1252"/>
        <v>0</v>
      </c>
      <c r="M5108" s="12" t="str">
        <f t="shared" si="1242"/>
        <v/>
      </c>
      <c r="N5108" s="13"/>
    </row>
    <row r="5109" spans="1:14" hidden="1">
      <c r="A5109" s="23">
        <v>640</v>
      </c>
      <c r="B5109" s="366"/>
      <c r="C5109" s="371">
        <v>5219</v>
      </c>
      <c r="D5109" s="372" t="s">
        <v>622</v>
      </c>
      <c r="E5109" s="287">
        <f t="shared" si="1251"/>
        <v>0</v>
      </c>
      <c r="F5109" s="173"/>
      <c r="G5109" s="174"/>
      <c r="H5109" s="1421"/>
      <c r="I5109" s="173"/>
      <c r="J5109" s="174"/>
      <c r="K5109" s="1421"/>
      <c r="L5109" s="287">
        <f t="shared" si="1252"/>
        <v>0</v>
      </c>
      <c r="M5109" s="12" t="str">
        <f t="shared" si="1242"/>
        <v/>
      </c>
      <c r="N5109" s="13"/>
    </row>
    <row r="5110" spans="1:14" hidden="1">
      <c r="A5110" s="23">
        <v>645</v>
      </c>
      <c r="B5110" s="365">
        <v>5300</v>
      </c>
      <c r="C5110" s="1854" t="s">
        <v>623</v>
      </c>
      <c r="D5110" s="1855"/>
      <c r="E5110" s="310">
        <f t="shared" ref="E5110:L5110" si="1253">SUM(E5111:E5112)</f>
        <v>0</v>
      </c>
      <c r="F5110" s="274">
        <f t="shared" si="1253"/>
        <v>0</v>
      </c>
      <c r="G5110" s="275">
        <f t="shared" si="1253"/>
        <v>0</v>
      </c>
      <c r="H5110" s="276">
        <f>SUM(H5111:H5112)</f>
        <v>0</v>
      </c>
      <c r="I5110" s="274">
        <f t="shared" si="1253"/>
        <v>0</v>
      </c>
      <c r="J5110" s="275">
        <f t="shared" si="1253"/>
        <v>0</v>
      </c>
      <c r="K5110" s="276">
        <f t="shared" si="1253"/>
        <v>0</v>
      </c>
      <c r="L5110" s="310">
        <f t="shared" si="1253"/>
        <v>0</v>
      </c>
      <c r="M5110" s="12" t="str">
        <f t="shared" si="1242"/>
        <v/>
      </c>
      <c r="N5110" s="13"/>
    </row>
    <row r="5111" spans="1:14" hidden="1">
      <c r="A5111" s="23">
        <v>650</v>
      </c>
      <c r="B5111" s="366"/>
      <c r="C5111" s="367">
        <v>5301</v>
      </c>
      <c r="D5111" s="368" t="s">
        <v>307</v>
      </c>
      <c r="E5111" s="281">
        <f>F5111+G5111+H5111</f>
        <v>0</v>
      </c>
      <c r="F5111" s="152"/>
      <c r="G5111" s="153"/>
      <c r="H5111" s="1418"/>
      <c r="I5111" s="152"/>
      <c r="J5111" s="153"/>
      <c r="K5111" s="1418"/>
      <c r="L5111" s="281">
        <f>I5111+J5111+K5111</f>
        <v>0</v>
      </c>
      <c r="M5111" s="12" t="str">
        <f t="shared" si="1242"/>
        <v/>
      </c>
      <c r="N5111" s="13"/>
    </row>
    <row r="5112" spans="1:14" hidden="1">
      <c r="A5112" s="22">
        <v>655</v>
      </c>
      <c r="B5112" s="366"/>
      <c r="C5112" s="371">
        <v>5309</v>
      </c>
      <c r="D5112" s="372" t="s">
        <v>624</v>
      </c>
      <c r="E5112" s="287">
        <f>F5112+G5112+H5112</f>
        <v>0</v>
      </c>
      <c r="F5112" s="173"/>
      <c r="G5112" s="174"/>
      <c r="H5112" s="1421"/>
      <c r="I5112" s="173"/>
      <c r="J5112" s="174"/>
      <c r="K5112" s="1421"/>
      <c r="L5112" s="287">
        <f>I5112+J5112+K5112</f>
        <v>0</v>
      </c>
      <c r="M5112" s="12" t="str">
        <f t="shared" si="1242"/>
        <v/>
      </c>
      <c r="N5112" s="13"/>
    </row>
    <row r="5113" spans="1:14" hidden="1">
      <c r="A5113" s="22">
        <v>665</v>
      </c>
      <c r="B5113" s="365">
        <v>5400</v>
      </c>
      <c r="C5113" s="1854" t="s">
        <v>685</v>
      </c>
      <c r="D5113" s="1855"/>
      <c r="E5113" s="310">
        <f>F5113+G5113+H5113</f>
        <v>0</v>
      </c>
      <c r="F5113" s="1422"/>
      <c r="G5113" s="1423"/>
      <c r="H5113" s="1424"/>
      <c r="I5113" s="1422"/>
      <c r="J5113" s="1423"/>
      <c r="K5113" s="1424"/>
      <c r="L5113" s="310">
        <f>I5113+J5113+K5113</f>
        <v>0</v>
      </c>
      <c r="M5113" s="12" t="str">
        <f t="shared" si="1242"/>
        <v/>
      </c>
      <c r="N5113" s="13"/>
    </row>
    <row r="5114" spans="1:14" hidden="1">
      <c r="A5114" s="22">
        <v>675</v>
      </c>
      <c r="B5114" s="272">
        <v>5500</v>
      </c>
      <c r="C5114" s="1856" t="s">
        <v>686</v>
      </c>
      <c r="D5114" s="1857"/>
      <c r="E5114" s="310">
        <f t="shared" ref="E5114:L5114" si="1254">SUM(E5115:E5118)</f>
        <v>0</v>
      </c>
      <c r="F5114" s="274">
        <f t="shared" si="1254"/>
        <v>0</v>
      </c>
      <c r="G5114" s="275">
        <f t="shared" si="1254"/>
        <v>0</v>
      </c>
      <c r="H5114" s="276">
        <f>SUM(H5115:H5118)</f>
        <v>0</v>
      </c>
      <c r="I5114" s="274">
        <f t="shared" si="1254"/>
        <v>0</v>
      </c>
      <c r="J5114" s="275">
        <f t="shared" si="1254"/>
        <v>0</v>
      </c>
      <c r="K5114" s="276">
        <f t="shared" si="1254"/>
        <v>0</v>
      </c>
      <c r="L5114" s="310">
        <f t="shared" si="1254"/>
        <v>0</v>
      </c>
      <c r="M5114" s="12" t="str">
        <f t="shared" si="1242"/>
        <v/>
      </c>
      <c r="N5114" s="13"/>
    </row>
    <row r="5115" spans="1:14" hidden="1">
      <c r="A5115" s="22">
        <v>685</v>
      </c>
      <c r="B5115" s="362"/>
      <c r="C5115" s="279">
        <v>5501</v>
      </c>
      <c r="D5115" s="311" t="s">
        <v>687</v>
      </c>
      <c r="E5115" s="281">
        <f>F5115+G5115+H5115</f>
        <v>0</v>
      </c>
      <c r="F5115" s="152"/>
      <c r="G5115" s="153"/>
      <c r="H5115" s="1418"/>
      <c r="I5115" s="152"/>
      <c r="J5115" s="153"/>
      <c r="K5115" s="1418"/>
      <c r="L5115" s="281">
        <f>I5115+J5115+K5115</f>
        <v>0</v>
      </c>
      <c r="M5115" s="12" t="str">
        <f t="shared" si="1242"/>
        <v/>
      </c>
      <c r="N5115" s="13"/>
    </row>
    <row r="5116" spans="1:14" hidden="1">
      <c r="A5116" s="23">
        <v>690</v>
      </c>
      <c r="B5116" s="362"/>
      <c r="C5116" s="293">
        <v>5502</v>
      </c>
      <c r="D5116" s="294" t="s">
        <v>688</v>
      </c>
      <c r="E5116" s="295">
        <f>F5116+G5116+H5116</f>
        <v>0</v>
      </c>
      <c r="F5116" s="158"/>
      <c r="G5116" s="159"/>
      <c r="H5116" s="1420"/>
      <c r="I5116" s="158"/>
      <c r="J5116" s="159"/>
      <c r="K5116" s="1420"/>
      <c r="L5116" s="295">
        <f>I5116+J5116+K5116</f>
        <v>0</v>
      </c>
      <c r="M5116" s="12" t="str">
        <f t="shared" si="1242"/>
        <v/>
      </c>
      <c r="N5116" s="13"/>
    </row>
    <row r="5117" spans="1:14" hidden="1">
      <c r="A5117" s="23">
        <v>695</v>
      </c>
      <c r="B5117" s="362"/>
      <c r="C5117" s="293">
        <v>5503</v>
      </c>
      <c r="D5117" s="363" t="s">
        <v>689</v>
      </c>
      <c r="E5117" s="295">
        <f>F5117+G5117+H5117</f>
        <v>0</v>
      </c>
      <c r="F5117" s="158"/>
      <c r="G5117" s="159"/>
      <c r="H5117" s="1420"/>
      <c r="I5117" s="158"/>
      <c r="J5117" s="159"/>
      <c r="K5117" s="1420"/>
      <c r="L5117" s="295">
        <f>I5117+J5117+K5117</f>
        <v>0</v>
      </c>
      <c r="M5117" s="12" t="str">
        <f t="shared" si="1242"/>
        <v/>
      </c>
      <c r="N5117" s="13"/>
    </row>
    <row r="5118" spans="1:14" hidden="1">
      <c r="A5118" s="22">
        <v>700</v>
      </c>
      <c r="B5118" s="362"/>
      <c r="C5118" s="285">
        <v>5504</v>
      </c>
      <c r="D5118" s="339" t="s">
        <v>690</v>
      </c>
      <c r="E5118" s="287">
        <f>F5118+G5118+H5118</f>
        <v>0</v>
      </c>
      <c r="F5118" s="173"/>
      <c r="G5118" s="174"/>
      <c r="H5118" s="1421"/>
      <c r="I5118" s="173"/>
      <c r="J5118" s="174"/>
      <c r="K5118" s="1421"/>
      <c r="L5118" s="287">
        <f>I5118+J5118+K5118</f>
        <v>0</v>
      </c>
      <c r="M5118" s="12" t="str">
        <f t="shared" si="1242"/>
        <v/>
      </c>
      <c r="N5118" s="13"/>
    </row>
    <row r="5119" spans="1:14" hidden="1">
      <c r="A5119" s="22">
        <v>710</v>
      </c>
      <c r="B5119" s="365">
        <v>5700</v>
      </c>
      <c r="C5119" s="1858" t="s">
        <v>914</v>
      </c>
      <c r="D5119" s="1859"/>
      <c r="E5119" s="310">
        <f>SUM(E5120:E5122)</f>
        <v>0</v>
      </c>
      <c r="F5119" s="1471">
        <v>0</v>
      </c>
      <c r="G5119" s="1471">
        <v>0</v>
      </c>
      <c r="H5119" s="1471">
        <v>0</v>
      </c>
      <c r="I5119" s="1471">
        <v>0</v>
      </c>
      <c r="J5119" s="1471">
        <v>0</v>
      </c>
      <c r="K5119" s="1471">
        <v>0</v>
      </c>
      <c r="L5119" s="310">
        <f>SUM(L5120:L5122)</f>
        <v>0</v>
      </c>
      <c r="M5119" s="12" t="str">
        <f t="shared" si="1242"/>
        <v/>
      </c>
      <c r="N5119" s="13"/>
    </row>
    <row r="5120" spans="1:14" hidden="1">
      <c r="A5120" s="23">
        <v>715</v>
      </c>
      <c r="B5120" s="366"/>
      <c r="C5120" s="367">
        <v>5701</v>
      </c>
      <c r="D5120" s="368" t="s">
        <v>691</v>
      </c>
      <c r="E5120" s="281">
        <f>F5120+G5120+H5120</f>
        <v>0</v>
      </c>
      <c r="F5120" s="1472">
        <v>0</v>
      </c>
      <c r="G5120" s="1472">
        <v>0</v>
      </c>
      <c r="H5120" s="1473">
        <v>0</v>
      </c>
      <c r="I5120" s="1771">
        <v>0</v>
      </c>
      <c r="J5120" s="1472">
        <v>0</v>
      </c>
      <c r="K5120" s="1472">
        <v>0</v>
      </c>
      <c r="L5120" s="281">
        <f>I5120+J5120+K5120</f>
        <v>0</v>
      </c>
      <c r="M5120" s="12" t="str">
        <f t="shared" si="1242"/>
        <v/>
      </c>
      <c r="N5120" s="13"/>
    </row>
    <row r="5121" spans="1:14" hidden="1">
      <c r="A5121" s="23">
        <v>720</v>
      </c>
      <c r="B5121" s="366"/>
      <c r="C5121" s="373">
        <v>5702</v>
      </c>
      <c r="D5121" s="374" t="s">
        <v>692</v>
      </c>
      <c r="E5121" s="314">
        <f>F5121+G5121+H5121</f>
        <v>0</v>
      </c>
      <c r="F5121" s="1472">
        <v>0</v>
      </c>
      <c r="G5121" s="1472">
        <v>0</v>
      </c>
      <c r="H5121" s="1473">
        <v>0</v>
      </c>
      <c r="I5121" s="1771">
        <v>0</v>
      </c>
      <c r="J5121" s="1472">
        <v>0</v>
      </c>
      <c r="K5121" s="1472">
        <v>0</v>
      </c>
      <c r="L5121" s="314">
        <f>I5121+J5121+K5121</f>
        <v>0</v>
      </c>
      <c r="M5121" s="12" t="str">
        <f t="shared" si="1242"/>
        <v/>
      </c>
      <c r="N5121" s="13"/>
    </row>
    <row r="5122" spans="1:14" hidden="1">
      <c r="A5122" s="23">
        <v>725</v>
      </c>
      <c r="B5122" s="292"/>
      <c r="C5122" s="375">
        <v>4071</v>
      </c>
      <c r="D5122" s="376" t="s">
        <v>693</v>
      </c>
      <c r="E5122" s="377">
        <f>F5122+G5122+H5122</f>
        <v>0</v>
      </c>
      <c r="F5122" s="1472">
        <v>0</v>
      </c>
      <c r="G5122" s="1472">
        <v>0</v>
      </c>
      <c r="H5122" s="1473">
        <v>0</v>
      </c>
      <c r="I5122" s="1771">
        <v>0</v>
      </c>
      <c r="J5122" s="1472">
        <v>0</v>
      </c>
      <c r="K5122" s="1472">
        <v>0</v>
      </c>
      <c r="L5122" s="377">
        <f>I5122+J5122+K5122</f>
        <v>0</v>
      </c>
      <c r="M5122" s="12" t="str">
        <f t="shared" si="1242"/>
        <v/>
      </c>
      <c r="N5122" s="13"/>
    </row>
    <row r="5123" spans="1:14" hidden="1">
      <c r="A5123" s="23">
        <v>730</v>
      </c>
      <c r="B5123" s="582"/>
      <c r="C5123" s="1860" t="s">
        <v>694</v>
      </c>
      <c r="D5123" s="1861"/>
      <c r="E5123" s="1438"/>
      <c r="F5123" s="1438"/>
      <c r="G5123" s="1438"/>
      <c r="H5123" s="1438"/>
      <c r="I5123" s="1438"/>
      <c r="J5123" s="1438"/>
      <c r="K5123" s="1438"/>
      <c r="L5123" s="1439"/>
      <c r="M5123" s="12" t="str">
        <f t="shared" si="1242"/>
        <v/>
      </c>
      <c r="N5123" s="13"/>
    </row>
    <row r="5124" spans="1:14" hidden="1">
      <c r="A5124" s="23">
        <v>735</v>
      </c>
      <c r="B5124" s="381">
        <v>98</v>
      </c>
      <c r="C5124" s="1860" t="s">
        <v>694</v>
      </c>
      <c r="D5124" s="1861"/>
      <c r="E5124" s="382">
        <f>F5124+G5124+H5124</f>
        <v>0</v>
      </c>
      <c r="F5124" s="1429"/>
      <c r="G5124" s="1430"/>
      <c r="H5124" s="1431"/>
      <c r="I5124" s="1461">
        <v>0</v>
      </c>
      <c r="J5124" s="1462">
        <v>0</v>
      </c>
      <c r="K5124" s="1463">
        <v>0</v>
      </c>
      <c r="L5124" s="382">
        <f>I5124+J5124+K5124</f>
        <v>0</v>
      </c>
      <c r="M5124" s="12" t="str">
        <f t="shared" si="1242"/>
        <v/>
      </c>
      <c r="N5124" s="13"/>
    </row>
    <row r="5125" spans="1:14" hidden="1">
      <c r="A5125" s="23">
        <v>740</v>
      </c>
      <c r="B5125" s="1433"/>
      <c r="C5125" s="1434"/>
      <c r="D5125" s="1435"/>
      <c r="E5125" s="269"/>
      <c r="F5125" s="269"/>
      <c r="G5125" s="269"/>
      <c r="H5125" s="269"/>
      <c r="I5125" s="269"/>
      <c r="J5125" s="269"/>
      <c r="K5125" s="269"/>
      <c r="L5125" s="270"/>
      <c r="M5125" s="12" t="str">
        <f t="shared" si="1242"/>
        <v/>
      </c>
      <c r="N5125" s="13"/>
    </row>
    <row r="5126" spans="1:14" hidden="1">
      <c r="A5126" s="23">
        <v>745</v>
      </c>
      <c r="B5126" s="1436"/>
      <c r="C5126" s="111"/>
      <c r="D5126" s="1437"/>
      <c r="E5126" s="218"/>
      <c r="F5126" s="218"/>
      <c r="G5126" s="218"/>
      <c r="H5126" s="218"/>
      <c r="I5126" s="218"/>
      <c r="J5126" s="218"/>
      <c r="K5126" s="218"/>
      <c r="L5126" s="389"/>
      <c r="M5126" s="12" t="str">
        <f t="shared" si="1242"/>
        <v/>
      </c>
      <c r="N5126" s="13"/>
    </row>
    <row r="5127" spans="1:14" hidden="1">
      <c r="A5127" s="22">
        <v>750</v>
      </c>
      <c r="B5127" s="1436"/>
      <c r="C5127" s="111"/>
      <c r="D5127" s="1437"/>
      <c r="E5127" s="218"/>
      <c r="F5127" s="218"/>
      <c r="G5127" s="218"/>
      <c r="H5127" s="218"/>
      <c r="I5127" s="218"/>
      <c r="J5127" s="218"/>
      <c r="K5127" s="218"/>
      <c r="L5127" s="389"/>
      <c r="M5127" s="12" t="str">
        <f t="shared" si="1242"/>
        <v/>
      </c>
      <c r="N5127" s="13"/>
    </row>
    <row r="5128" spans="1:14" ht="16.5" thickBot="1">
      <c r="A5128" s="23">
        <v>755</v>
      </c>
      <c r="B5128" s="1464"/>
      <c r="C5128" s="393" t="s">
        <v>741</v>
      </c>
      <c r="D5128" s="1432">
        <f>+B5128</f>
        <v>0</v>
      </c>
      <c r="E5128" s="395">
        <f t="shared" ref="E5128:L5128" si="1255">SUM(E5013,E5016,E5022,E5030,E5031,E5049,E5053,E5059,E5062,E5063,E5064,E5065,E5066,E5075,E5081,E5082,E5083,E5084,E5091,E5095,E5096,E5097,E5098,E5101,E5102,E5110,E5113,E5114,E5119)+E5124</f>
        <v>300</v>
      </c>
      <c r="F5128" s="396">
        <f t="shared" si="1255"/>
        <v>300</v>
      </c>
      <c r="G5128" s="397">
        <f t="shared" si="1255"/>
        <v>0</v>
      </c>
      <c r="H5128" s="398">
        <f t="shared" si="1255"/>
        <v>0</v>
      </c>
      <c r="I5128" s="396">
        <f t="shared" si="1255"/>
        <v>300</v>
      </c>
      <c r="J5128" s="397">
        <f t="shared" si="1255"/>
        <v>0</v>
      </c>
      <c r="K5128" s="398">
        <f t="shared" si="1255"/>
        <v>0</v>
      </c>
      <c r="L5128" s="395">
        <f t="shared" si="1255"/>
        <v>300</v>
      </c>
      <c r="M5128" s="12">
        <f>(IF($E5128&lt;&gt;0,$M$2,IF($L5128&lt;&gt;0,$M$2,"")))</f>
        <v>1</v>
      </c>
      <c r="N5128" s="73" t="str">
        <f>LEFT(C5010,1)</f>
        <v>7</v>
      </c>
    </row>
    <row r="5129" spans="1:14" ht="16.5" thickTop="1">
      <c r="A5129" s="23">
        <v>760</v>
      </c>
      <c r="B5129" s="79" t="s">
        <v>120</v>
      </c>
      <c r="C5129" s="1"/>
      <c r="L5129" s="6"/>
      <c r="M5129" s="7">
        <f>(IF($E5128&lt;&gt;0,$M$2,IF($L5128&lt;&gt;0,$M$2,"")))</f>
        <v>1</v>
      </c>
    </row>
    <row r="5130" spans="1:14">
      <c r="A5130" s="22">
        <v>765</v>
      </c>
      <c r="B5130" s="1367"/>
      <c r="C5130" s="1367"/>
      <c r="D5130" s="1368"/>
      <c r="E5130" s="1367"/>
      <c r="F5130" s="1367"/>
      <c r="G5130" s="1367"/>
      <c r="H5130" s="1367"/>
      <c r="I5130" s="1367"/>
      <c r="J5130" s="1367"/>
      <c r="K5130" s="1367"/>
      <c r="L5130" s="1369"/>
      <c r="M5130" s="7">
        <f>(IF($E5128&lt;&gt;0,$M$2,IF($L5128&lt;&gt;0,$M$2,"")))</f>
        <v>1</v>
      </c>
    </row>
    <row r="5131" spans="1:14" ht="18.75" hidden="1">
      <c r="A5131" s="22">
        <v>775</v>
      </c>
      <c r="B5131" s="65"/>
      <c r="C5131" s="65"/>
      <c r="D5131" s="65"/>
      <c r="E5131" s="65"/>
      <c r="F5131" s="65"/>
      <c r="G5131" s="65"/>
      <c r="H5131" s="65"/>
      <c r="I5131" s="65"/>
      <c r="J5131" s="65"/>
      <c r="K5131" s="65"/>
      <c r="L5131" s="77"/>
      <c r="M5131" s="74" t="str">
        <f>(IF(E5126&lt;&gt;0,$G$2,IF(L5126&lt;&gt;0,$G$2,"")))</f>
        <v/>
      </c>
      <c r="N5131" s="65"/>
    </row>
    <row r="5132" spans="1:14" hidden="1">
      <c r="A5132" s="23">
        <v>780</v>
      </c>
      <c r="B5132" s="6"/>
      <c r="C5132" s="6"/>
      <c r="D5132" s="521"/>
      <c r="E5132" s="38"/>
      <c r="F5132" s="38"/>
      <c r="G5132" s="38"/>
      <c r="H5132" s="38"/>
      <c r="I5132" s="38"/>
      <c r="J5132" s="38"/>
      <c r="K5132" s="38"/>
      <c r="L5132" s="38"/>
      <c r="M5132" s="7" t="str">
        <f>(IF($E5265&lt;&gt;0,$M$2,IF($L5265&lt;&gt;0,$M$2,"")))</f>
        <v/>
      </c>
    </row>
    <row r="5133" spans="1:14" hidden="1">
      <c r="A5133" s="23">
        <v>785</v>
      </c>
      <c r="B5133" s="6"/>
      <c r="C5133" s="1365"/>
      <c r="D5133" s="1366"/>
      <c r="E5133" s="38"/>
      <c r="F5133" s="38"/>
      <c r="G5133" s="38"/>
      <c r="H5133" s="38"/>
      <c r="I5133" s="38"/>
      <c r="J5133" s="38"/>
      <c r="K5133" s="38"/>
      <c r="L5133" s="38"/>
      <c r="M5133" s="7" t="str">
        <f>(IF($E5265&lt;&gt;0,$M$2,IF($L5265&lt;&gt;0,$M$2,"")))</f>
        <v/>
      </c>
    </row>
    <row r="5134" spans="1:14" hidden="1">
      <c r="A5134" s="23">
        <v>790</v>
      </c>
      <c r="B5134" s="1870" t="str">
        <f>$B$7</f>
        <v>ОТЧЕТНИ ДАННИ ПО ЕБК ЗА ИЗПЪЛНЕНИЕТО НА БЮДЖЕТА</v>
      </c>
      <c r="C5134" s="1871"/>
      <c r="D5134" s="1871"/>
      <c r="E5134" s="242"/>
      <c r="F5134" s="242"/>
      <c r="G5134" s="237"/>
      <c r="H5134" s="237"/>
      <c r="I5134" s="237"/>
      <c r="J5134" s="237"/>
      <c r="K5134" s="237"/>
      <c r="L5134" s="237"/>
      <c r="M5134" s="7" t="str">
        <f>(IF($E5265&lt;&gt;0,$M$2,IF($L5265&lt;&gt;0,$M$2,"")))</f>
        <v/>
      </c>
    </row>
    <row r="5135" spans="1:14" hidden="1">
      <c r="A5135" s="23">
        <v>795</v>
      </c>
      <c r="B5135" s="228"/>
      <c r="C5135" s="391"/>
      <c r="D5135" s="400"/>
      <c r="E5135" s="406" t="s">
        <v>464</v>
      </c>
      <c r="F5135" s="406" t="s">
        <v>835</v>
      </c>
      <c r="G5135" s="237"/>
      <c r="H5135" s="1362" t="s">
        <v>1251</v>
      </c>
      <c r="I5135" s="1363"/>
      <c r="J5135" s="1364"/>
      <c r="K5135" s="237"/>
      <c r="L5135" s="237"/>
      <c r="M5135" s="7" t="str">
        <f>(IF($E5265&lt;&gt;0,$M$2,IF($L5265&lt;&gt;0,$M$2,"")))</f>
        <v/>
      </c>
    </row>
    <row r="5136" spans="1:14" ht="18.75" hidden="1">
      <c r="A5136" s="22">
        <v>805</v>
      </c>
      <c r="B5136" s="1872" t="str">
        <f>$B$9</f>
        <v>ДГ ЩАСТЛИВО ДЕТСТВО</v>
      </c>
      <c r="C5136" s="1873"/>
      <c r="D5136" s="1874"/>
      <c r="E5136" s="115">
        <f>$E$9</f>
        <v>43831</v>
      </c>
      <c r="F5136" s="226" t="str">
        <f>$F$9</f>
        <v>30.06.2020</v>
      </c>
      <c r="G5136" s="237"/>
      <c r="H5136" s="237"/>
      <c r="I5136" s="237"/>
      <c r="J5136" s="237"/>
      <c r="K5136" s="237"/>
      <c r="L5136" s="237"/>
      <c r="M5136" s="7" t="str">
        <f>(IF($E5265&lt;&gt;0,$M$2,IF($L5265&lt;&gt;0,$M$2,"")))</f>
        <v/>
      </c>
    </row>
    <row r="5137" spans="1:14" hidden="1">
      <c r="A5137" s="23">
        <v>810</v>
      </c>
      <c r="B5137" s="227" t="str">
        <f>$B$10</f>
        <v>(наименование на разпоредителя с бюджет)</v>
      </c>
      <c r="C5137" s="228"/>
      <c r="D5137" s="229"/>
      <c r="E5137" s="237"/>
      <c r="F5137" s="237"/>
      <c r="G5137" s="237"/>
      <c r="H5137" s="237"/>
      <c r="I5137" s="237"/>
      <c r="J5137" s="237"/>
      <c r="K5137" s="237"/>
      <c r="L5137" s="237"/>
      <c r="M5137" s="7" t="str">
        <f>(IF($E5265&lt;&gt;0,$M$2,IF($L5265&lt;&gt;0,$M$2,"")))</f>
        <v/>
      </c>
    </row>
    <row r="5138" spans="1:14" hidden="1">
      <c r="A5138" s="23">
        <v>815</v>
      </c>
      <c r="B5138" s="227"/>
      <c r="C5138" s="228"/>
      <c r="D5138" s="229"/>
      <c r="E5138" s="237"/>
      <c r="F5138" s="237"/>
      <c r="G5138" s="237"/>
      <c r="H5138" s="237"/>
      <c r="I5138" s="237"/>
      <c r="J5138" s="237"/>
      <c r="K5138" s="237"/>
      <c r="L5138" s="237"/>
      <c r="M5138" s="7" t="str">
        <f>(IF($E5265&lt;&gt;0,$M$2,IF($L5265&lt;&gt;0,$M$2,"")))</f>
        <v/>
      </c>
    </row>
    <row r="5139" spans="1:14" ht="19.5" hidden="1">
      <c r="A5139" s="28">
        <v>525</v>
      </c>
      <c r="B5139" s="1875" t="str">
        <f>$B$12</f>
        <v>Раковски</v>
      </c>
      <c r="C5139" s="1876"/>
      <c r="D5139" s="1877"/>
      <c r="E5139" s="410" t="s">
        <v>890</v>
      </c>
      <c r="F5139" s="1360" t="str">
        <f>$F$12</f>
        <v>6611</v>
      </c>
      <c r="G5139" s="237"/>
      <c r="H5139" s="237"/>
      <c r="I5139" s="237"/>
      <c r="J5139" s="237"/>
      <c r="K5139" s="237"/>
      <c r="L5139" s="237"/>
      <c r="M5139" s="7" t="str">
        <f>(IF($E5265&lt;&gt;0,$M$2,IF($L5265&lt;&gt;0,$M$2,"")))</f>
        <v/>
      </c>
    </row>
    <row r="5140" spans="1:14" hidden="1">
      <c r="A5140" s="22">
        <v>820</v>
      </c>
      <c r="B5140" s="233" t="str">
        <f>$B$13</f>
        <v>(наименование на първостепенния разпоредител с бюджет)</v>
      </c>
      <c r="C5140" s="228"/>
      <c r="D5140" s="229"/>
      <c r="E5140" s="1361"/>
      <c r="F5140" s="242"/>
      <c r="G5140" s="237"/>
      <c r="H5140" s="237"/>
      <c r="I5140" s="237"/>
      <c r="J5140" s="237"/>
      <c r="K5140" s="237"/>
      <c r="L5140" s="237"/>
      <c r="M5140" s="7" t="str">
        <f>(IF($E5265&lt;&gt;0,$M$2,IF($L5265&lt;&gt;0,$M$2,"")))</f>
        <v/>
      </c>
    </row>
    <row r="5141" spans="1:14" ht="19.5" hidden="1">
      <c r="A5141" s="23">
        <v>821</v>
      </c>
      <c r="B5141" s="236"/>
      <c r="C5141" s="237"/>
      <c r="D5141" s="124" t="s">
        <v>891</v>
      </c>
      <c r="E5141" s="238">
        <f>$E$15</f>
        <v>0</v>
      </c>
      <c r="F5141" s="414" t="str">
        <f>$F$15</f>
        <v>БЮДЖЕТ</v>
      </c>
      <c r="G5141" s="218"/>
      <c r="H5141" s="218"/>
      <c r="I5141" s="218"/>
      <c r="J5141" s="218"/>
      <c r="K5141" s="218"/>
      <c r="L5141" s="218"/>
      <c r="M5141" s="7" t="str">
        <f>(IF($E5265&lt;&gt;0,$M$2,IF($L5265&lt;&gt;0,$M$2,"")))</f>
        <v/>
      </c>
    </row>
    <row r="5142" spans="1:14" hidden="1">
      <c r="A5142" s="23">
        <v>822</v>
      </c>
      <c r="B5142" s="228"/>
      <c r="C5142" s="391"/>
      <c r="D5142" s="400"/>
      <c r="E5142" s="237"/>
      <c r="F5142" s="409"/>
      <c r="G5142" s="409"/>
      <c r="H5142" s="409"/>
      <c r="I5142" s="409"/>
      <c r="J5142" s="409"/>
      <c r="K5142" s="409"/>
      <c r="L5142" s="1377" t="s">
        <v>465</v>
      </c>
      <c r="M5142" s="7" t="str">
        <f>(IF($E5265&lt;&gt;0,$M$2,IF($L5265&lt;&gt;0,$M$2,"")))</f>
        <v/>
      </c>
    </row>
    <row r="5143" spans="1:14" ht="24.95" hidden="1" customHeight="1">
      <c r="A5143" s="23">
        <v>823</v>
      </c>
      <c r="B5143" s="247"/>
      <c r="C5143" s="248"/>
      <c r="D5143" s="249" t="s">
        <v>712</v>
      </c>
      <c r="E5143" s="1878" t="s">
        <v>2108</v>
      </c>
      <c r="F5143" s="1879"/>
      <c r="G5143" s="1879"/>
      <c r="H5143" s="1880"/>
      <c r="I5143" s="1881" t="s">
        <v>2109</v>
      </c>
      <c r="J5143" s="1882"/>
      <c r="K5143" s="1882"/>
      <c r="L5143" s="1883"/>
      <c r="M5143" s="7" t="str">
        <f>(IF($E5265&lt;&gt;0,$M$2,IF($L5265&lt;&gt;0,$M$2,"")))</f>
        <v/>
      </c>
    </row>
    <row r="5144" spans="1:14" ht="54.95" hidden="1" customHeight="1" thickBot="1">
      <c r="A5144" s="23">
        <v>825</v>
      </c>
      <c r="B5144" s="250" t="s">
        <v>62</v>
      </c>
      <c r="C5144" s="251" t="s">
        <v>466</v>
      </c>
      <c r="D5144" s="252" t="s">
        <v>713</v>
      </c>
      <c r="E5144" s="1403" t="str">
        <f>$E$20</f>
        <v>Уточнен план                Общо</v>
      </c>
      <c r="F5144" s="1407" t="str">
        <f>$F$20</f>
        <v>държавни дейности</v>
      </c>
      <c r="G5144" s="1408" t="str">
        <f>$G$20</f>
        <v>местни дейности</v>
      </c>
      <c r="H5144" s="1409" t="str">
        <f>$H$20</f>
        <v>дофинансиране</v>
      </c>
      <c r="I5144" s="253" t="str">
        <f>$I$20</f>
        <v>държавни дейности -ОТЧЕТ</v>
      </c>
      <c r="J5144" s="254" t="str">
        <f>$J$20</f>
        <v>местни дейности - ОТЧЕТ</v>
      </c>
      <c r="K5144" s="255" t="str">
        <f>$K$20</f>
        <v>дофинансиране - ОТЧЕТ</v>
      </c>
      <c r="L5144" s="1735" t="str">
        <f>$L$20</f>
        <v>ОТЧЕТ                                    ОБЩО</v>
      </c>
      <c r="M5144" s="7" t="str">
        <f>(IF($E5265&lt;&gt;0,$M$2,IF($L5265&lt;&gt;0,$M$2,"")))</f>
        <v/>
      </c>
    </row>
    <row r="5145" spans="1:14" ht="18.75" hidden="1">
      <c r="A5145" s="23"/>
      <c r="B5145" s="258"/>
      <c r="C5145" s="259"/>
      <c r="D5145" s="260" t="s">
        <v>743</v>
      </c>
      <c r="E5145" s="1455" t="str">
        <f>$E$21</f>
        <v>(1)</v>
      </c>
      <c r="F5145" s="143" t="str">
        <f>$F$21</f>
        <v>(2)</v>
      </c>
      <c r="G5145" s="144" t="str">
        <f>$G$21</f>
        <v>(3)</v>
      </c>
      <c r="H5145" s="145" t="str">
        <f>$H$21</f>
        <v>(4)</v>
      </c>
      <c r="I5145" s="261" t="str">
        <f>$I$21</f>
        <v>(5)</v>
      </c>
      <c r="J5145" s="262" t="str">
        <f>$J$21</f>
        <v>(6)</v>
      </c>
      <c r="K5145" s="263" t="str">
        <f>$K$21</f>
        <v>(7)</v>
      </c>
      <c r="L5145" s="264" t="str">
        <f>$L$21</f>
        <v>(8)</v>
      </c>
      <c r="M5145" s="7" t="str">
        <f>(IF($E5265&lt;&gt;0,$M$2,IF($L5265&lt;&gt;0,$M$2,"")))</f>
        <v/>
      </c>
    </row>
    <row r="5146" spans="1:14" hidden="1">
      <c r="A5146" s="23"/>
      <c r="B5146" s="1451"/>
      <c r="C5146" s="1598" t="e">
        <f>VLOOKUP(D5146,OP_LIST2,2,FALSE)</f>
        <v>#N/A</v>
      </c>
      <c r="D5146" s="1458"/>
      <c r="E5146" s="389"/>
      <c r="F5146" s="1441"/>
      <c r="G5146" s="1442"/>
      <c r="H5146" s="1443"/>
      <c r="I5146" s="1441"/>
      <c r="J5146" s="1442"/>
      <c r="K5146" s="1443"/>
      <c r="L5146" s="1440"/>
      <c r="M5146" s="7" t="str">
        <f>(IF($E5265&lt;&gt;0,$M$2,IF($L5265&lt;&gt;0,$M$2,"")))</f>
        <v/>
      </c>
    </row>
    <row r="5147" spans="1:14" hidden="1">
      <c r="A5147" s="23"/>
      <c r="B5147" s="1454"/>
      <c r="C5147" s="1459">
        <f>VLOOKUP(D5148,EBK_DEIN2,2,FALSE)</f>
        <v>7714</v>
      </c>
      <c r="D5147" s="1458" t="s">
        <v>792</v>
      </c>
      <c r="E5147" s="389"/>
      <c r="F5147" s="1444"/>
      <c r="G5147" s="1445"/>
      <c r="H5147" s="1446"/>
      <c r="I5147" s="1444"/>
      <c r="J5147" s="1445"/>
      <c r="K5147" s="1446"/>
      <c r="L5147" s="1440"/>
      <c r="M5147" s="7" t="str">
        <f>(IF($E5265&lt;&gt;0,$M$2,IF($L5265&lt;&gt;0,$M$2,"")))</f>
        <v/>
      </c>
    </row>
    <row r="5148" spans="1:14" hidden="1">
      <c r="A5148" s="23"/>
      <c r="B5148" s="1450"/>
      <c r="C5148" s="1587">
        <f>+C5147</f>
        <v>7714</v>
      </c>
      <c r="D5148" s="1452" t="s">
        <v>492</v>
      </c>
      <c r="E5148" s="389"/>
      <c r="F5148" s="1444"/>
      <c r="G5148" s="1445"/>
      <c r="H5148" s="1446"/>
      <c r="I5148" s="1444"/>
      <c r="J5148" s="1445"/>
      <c r="K5148" s="1446"/>
      <c r="L5148" s="1440"/>
      <c r="M5148" s="7" t="str">
        <f>(IF($E5265&lt;&gt;0,$M$2,IF($L5265&lt;&gt;0,$M$2,"")))</f>
        <v/>
      </c>
    </row>
    <row r="5149" spans="1:14" hidden="1">
      <c r="A5149" s="23"/>
      <c r="B5149" s="1456"/>
      <c r="C5149" s="1453"/>
      <c r="D5149" s="1457" t="s">
        <v>714</v>
      </c>
      <c r="E5149" s="389"/>
      <c r="F5149" s="1447"/>
      <c r="G5149" s="1448"/>
      <c r="H5149" s="1449"/>
      <c r="I5149" s="1447"/>
      <c r="J5149" s="1448"/>
      <c r="K5149" s="1449"/>
      <c r="L5149" s="1440"/>
      <c r="M5149" s="7" t="str">
        <f>(IF($E5265&lt;&gt;0,$M$2,IF($L5265&lt;&gt;0,$M$2,"")))</f>
        <v/>
      </c>
    </row>
    <row r="5150" spans="1:14" hidden="1">
      <c r="A5150" s="23"/>
      <c r="B5150" s="272">
        <v>100</v>
      </c>
      <c r="C5150" s="1884" t="s">
        <v>744</v>
      </c>
      <c r="D5150" s="1885"/>
      <c r="E5150" s="273">
        <f t="shared" ref="E5150:L5150" si="1256">SUM(E5151:E5152)</f>
        <v>0</v>
      </c>
      <c r="F5150" s="274">
        <f t="shared" si="1256"/>
        <v>0</v>
      </c>
      <c r="G5150" s="275">
        <f t="shared" si="1256"/>
        <v>0</v>
      </c>
      <c r="H5150" s="276">
        <f>SUM(H5151:H5152)</f>
        <v>0</v>
      </c>
      <c r="I5150" s="274">
        <f t="shared" si="1256"/>
        <v>0</v>
      </c>
      <c r="J5150" s="275">
        <f t="shared" si="1256"/>
        <v>0</v>
      </c>
      <c r="K5150" s="276">
        <f t="shared" si="1256"/>
        <v>0</v>
      </c>
      <c r="L5150" s="273">
        <f t="shared" si="1256"/>
        <v>0</v>
      </c>
      <c r="M5150" s="12" t="str">
        <f>(IF($E5150&lt;&gt;0,$M$2,IF($L5150&lt;&gt;0,$M$2,"")))</f>
        <v/>
      </c>
      <c r="N5150" s="13"/>
    </row>
    <row r="5151" spans="1:14" hidden="1">
      <c r="A5151" s="23"/>
      <c r="B5151" s="278"/>
      <c r="C5151" s="279">
        <v>101</v>
      </c>
      <c r="D5151" s="280" t="s">
        <v>745</v>
      </c>
      <c r="E5151" s="281">
        <f>F5151+G5151+H5151</f>
        <v>0</v>
      </c>
      <c r="F5151" s="152"/>
      <c r="G5151" s="153"/>
      <c r="H5151" s="1418"/>
      <c r="I5151" s="152"/>
      <c r="J5151" s="153"/>
      <c r="K5151" s="1418"/>
      <c r="L5151" s="281">
        <f>I5151+J5151+K5151</f>
        <v>0</v>
      </c>
      <c r="M5151" s="12" t="str">
        <f t="shared" ref="M5151:M5217" si="1257">(IF($E5151&lt;&gt;0,$M$2,IF($L5151&lt;&gt;0,$M$2,"")))</f>
        <v/>
      </c>
      <c r="N5151" s="13"/>
    </row>
    <row r="5152" spans="1:14" hidden="1">
      <c r="A5152" s="10"/>
      <c r="B5152" s="278"/>
      <c r="C5152" s="285">
        <v>102</v>
      </c>
      <c r="D5152" s="286" t="s">
        <v>746</v>
      </c>
      <c r="E5152" s="287">
        <f>F5152+G5152+H5152</f>
        <v>0</v>
      </c>
      <c r="F5152" s="173"/>
      <c r="G5152" s="174"/>
      <c r="H5152" s="1421"/>
      <c r="I5152" s="173"/>
      <c r="J5152" s="174"/>
      <c r="K5152" s="1421"/>
      <c r="L5152" s="287">
        <f>I5152+J5152+K5152</f>
        <v>0</v>
      </c>
      <c r="M5152" s="12" t="str">
        <f t="shared" si="1257"/>
        <v/>
      </c>
      <c r="N5152" s="13"/>
    </row>
    <row r="5153" spans="1:14" hidden="1">
      <c r="A5153" s="10"/>
      <c r="B5153" s="272">
        <v>200</v>
      </c>
      <c r="C5153" s="1864" t="s">
        <v>747</v>
      </c>
      <c r="D5153" s="1865"/>
      <c r="E5153" s="273">
        <f t="shared" ref="E5153:L5153" si="1258">SUM(E5154:E5158)</f>
        <v>0</v>
      </c>
      <c r="F5153" s="274">
        <f t="shared" si="1258"/>
        <v>0</v>
      </c>
      <c r="G5153" s="275">
        <f t="shared" si="1258"/>
        <v>0</v>
      </c>
      <c r="H5153" s="276">
        <f>SUM(H5154:H5158)</f>
        <v>0</v>
      </c>
      <c r="I5153" s="274">
        <f t="shared" si="1258"/>
        <v>0</v>
      </c>
      <c r="J5153" s="275">
        <f t="shared" si="1258"/>
        <v>0</v>
      </c>
      <c r="K5153" s="276">
        <f t="shared" si="1258"/>
        <v>0</v>
      </c>
      <c r="L5153" s="273">
        <f t="shared" si="1258"/>
        <v>0</v>
      </c>
      <c r="M5153" s="12" t="str">
        <f t="shared" si="1257"/>
        <v/>
      </c>
      <c r="N5153" s="13"/>
    </row>
    <row r="5154" spans="1:14" hidden="1">
      <c r="A5154" s="10"/>
      <c r="B5154" s="291"/>
      <c r="C5154" s="279">
        <v>201</v>
      </c>
      <c r="D5154" s="280" t="s">
        <v>748</v>
      </c>
      <c r="E5154" s="281">
        <f>F5154+G5154+H5154</f>
        <v>0</v>
      </c>
      <c r="F5154" s="152"/>
      <c r="G5154" s="153"/>
      <c r="H5154" s="1418"/>
      <c r="I5154" s="152"/>
      <c r="J5154" s="153"/>
      <c r="K5154" s="1418"/>
      <c r="L5154" s="281">
        <f>I5154+J5154+K5154</f>
        <v>0</v>
      </c>
      <c r="M5154" s="12" t="str">
        <f t="shared" si="1257"/>
        <v/>
      </c>
      <c r="N5154" s="13"/>
    </row>
    <row r="5155" spans="1:14" hidden="1">
      <c r="A5155" s="10"/>
      <c r="B5155" s="292"/>
      <c r="C5155" s="293">
        <v>202</v>
      </c>
      <c r="D5155" s="294" t="s">
        <v>749</v>
      </c>
      <c r="E5155" s="295">
        <f>F5155+G5155+H5155</f>
        <v>0</v>
      </c>
      <c r="F5155" s="158"/>
      <c r="G5155" s="159"/>
      <c r="H5155" s="1420"/>
      <c r="I5155" s="158"/>
      <c r="J5155" s="159"/>
      <c r="K5155" s="1420"/>
      <c r="L5155" s="295">
        <f>I5155+J5155+K5155</f>
        <v>0</v>
      </c>
      <c r="M5155" s="12" t="str">
        <f t="shared" si="1257"/>
        <v/>
      </c>
      <c r="N5155" s="13"/>
    </row>
    <row r="5156" spans="1:14" ht="31.5" hidden="1">
      <c r="A5156" s="10"/>
      <c r="B5156" s="299"/>
      <c r="C5156" s="293">
        <v>205</v>
      </c>
      <c r="D5156" s="294" t="s">
        <v>595</v>
      </c>
      <c r="E5156" s="295">
        <f>F5156+G5156+H5156</f>
        <v>0</v>
      </c>
      <c r="F5156" s="158"/>
      <c r="G5156" s="159"/>
      <c r="H5156" s="1420"/>
      <c r="I5156" s="158"/>
      <c r="J5156" s="159"/>
      <c r="K5156" s="1420"/>
      <c r="L5156" s="295">
        <f>I5156+J5156+K5156</f>
        <v>0</v>
      </c>
      <c r="M5156" s="12" t="str">
        <f t="shared" si="1257"/>
        <v/>
      </c>
      <c r="N5156" s="13"/>
    </row>
    <row r="5157" spans="1:14" hidden="1">
      <c r="A5157" s="10"/>
      <c r="B5157" s="299"/>
      <c r="C5157" s="293">
        <v>208</v>
      </c>
      <c r="D5157" s="300" t="s">
        <v>596</v>
      </c>
      <c r="E5157" s="295">
        <f>F5157+G5157+H5157</f>
        <v>0</v>
      </c>
      <c r="F5157" s="158"/>
      <c r="G5157" s="159"/>
      <c r="H5157" s="1420"/>
      <c r="I5157" s="158"/>
      <c r="J5157" s="159"/>
      <c r="K5157" s="1420"/>
      <c r="L5157" s="295">
        <f>I5157+J5157+K5157</f>
        <v>0</v>
      </c>
      <c r="M5157" s="12" t="str">
        <f t="shared" si="1257"/>
        <v/>
      </c>
      <c r="N5157" s="13"/>
    </row>
    <row r="5158" spans="1:14" hidden="1">
      <c r="A5158" s="10"/>
      <c r="B5158" s="291"/>
      <c r="C5158" s="285">
        <v>209</v>
      </c>
      <c r="D5158" s="301" t="s">
        <v>597</v>
      </c>
      <c r="E5158" s="287">
        <f>F5158+G5158+H5158</f>
        <v>0</v>
      </c>
      <c r="F5158" s="173"/>
      <c r="G5158" s="174"/>
      <c r="H5158" s="1421"/>
      <c r="I5158" s="173"/>
      <c r="J5158" s="174"/>
      <c r="K5158" s="1421"/>
      <c r="L5158" s="287">
        <f>I5158+J5158+K5158</f>
        <v>0</v>
      </c>
      <c r="M5158" s="12" t="str">
        <f t="shared" si="1257"/>
        <v/>
      </c>
      <c r="N5158" s="13"/>
    </row>
    <row r="5159" spans="1:14" hidden="1">
      <c r="A5159" s="10"/>
      <c r="B5159" s="272">
        <v>500</v>
      </c>
      <c r="C5159" s="1866" t="s">
        <v>193</v>
      </c>
      <c r="D5159" s="1867"/>
      <c r="E5159" s="273">
        <f t="shared" ref="E5159:L5159" si="1259">SUM(E5160:E5166)</f>
        <v>0</v>
      </c>
      <c r="F5159" s="274">
        <f t="shared" si="1259"/>
        <v>0</v>
      </c>
      <c r="G5159" s="275">
        <f t="shared" si="1259"/>
        <v>0</v>
      </c>
      <c r="H5159" s="276">
        <f>SUM(H5160:H5166)</f>
        <v>0</v>
      </c>
      <c r="I5159" s="274">
        <f t="shared" si="1259"/>
        <v>0</v>
      </c>
      <c r="J5159" s="275">
        <f t="shared" si="1259"/>
        <v>0</v>
      </c>
      <c r="K5159" s="276">
        <f t="shared" si="1259"/>
        <v>0</v>
      </c>
      <c r="L5159" s="273">
        <f t="shared" si="1259"/>
        <v>0</v>
      </c>
      <c r="M5159" s="12" t="str">
        <f t="shared" si="1257"/>
        <v/>
      </c>
      <c r="N5159" s="13"/>
    </row>
    <row r="5160" spans="1:14" ht="18" hidden="1" customHeight="1">
      <c r="A5160" s="10"/>
      <c r="B5160" s="291"/>
      <c r="C5160" s="302">
        <v>551</v>
      </c>
      <c r="D5160" s="303" t="s">
        <v>194</v>
      </c>
      <c r="E5160" s="281">
        <f t="shared" ref="E5160:E5167" si="1260">F5160+G5160+H5160</f>
        <v>0</v>
      </c>
      <c r="F5160" s="152"/>
      <c r="G5160" s="153"/>
      <c r="H5160" s="1418"/>
      <c r="I5160" s="152"/>
      <c r="J5160" s="153"/>
      <c r="K5160" s="1418"/>
      <c r="L5160" s="281">
        <f t="shared" ref="L5160:L5167" si="1261">I5160+J5160+K5160</f>
        <v>0</v>
      </c>
      <c r="M5160" s="12" t="str">
        <f t="shared" si="1257"/>
        <v/>
      </c>
      <c r="N5160" s="13"/>
    </row>
    <row r="5161" spans="1:14" hidden="1">
      <c r="A5161" s="10"/>
      <c r="B5161" s="291"/>
      <c r="C5161" s="304">
        <v>552</v>
      </c>
      <c r="D5161" s="305" t="s">
        <v>909</v>
      </c>
      <c r="E5161" s="295">
        <f t="shared" si="1260"/>
        <v>0</v>
      </c>
      <c r="F5161" s="158"/>
      <c r="G5161" s="159"/>
      <c r="H5161" s="1420"/>
      <c r="I5161" s="158"/>
      <c r="J5161" s="159"/>
      <c r="K5161" s="1420"/>
      <c r="L5161" s="295">
        <f t="shared" si="1261"/>
        <v>0</v>
      </c>
      <c r="M5161" s="12" t="str">
        <f t="shared" si="1257"/>
        <v/>
      </c>
      <c r="N5161" s="13"/>
    </row>
    <row r="5162" spans="1:14" hidden="1">
      <c r="A5162" s="10"/>
      <c r="B5162" s="306"/>
      <c r="C5162" s="304">
        <v>558</v>
      </c>
      <c r="D5162" s="307" t="s">
        <v>871</v>
      </c>
      <c r="E5162" s="295">
        <f>F5162+G5162+H5162</f>
        <v>0</v>
      </c>
      <c r="F5162" s="488">
        <v>0</v>
      </c>
      <c r="G5162" s="489">
        <v>0</v>
      </c>
      <c r="H5162" s="160">
        <v>0</v>
      </c>
      <c r="I5162" s="488">
        <v>0</v>
      </c>
      <c r="J5162" s="489">
        <v>0</v>
      </c>
      <c r="K5162" s="160">
        <v>0</v>
      </c>
      <c r="L5162" s="295">
        <f>I5162+J5162+K5162</f>
        <v>0</v>
      </c>
      <c r="M5162" s="12" t="str">
        <f t="shared" si="1257"/>
        <v/>
      </c>
      <c r="N5162" s="13"/>
    </row>
    <row r="5163" spans="1:14" hidden="1">
      <c r="A5163" s="10"/>
      <c r="B5163" s="306"/>
      <c r="C5163" s="304">
        <v>560</v>
      </c>
      <c r="D5163" s="307" t="s">
        <v>195</v>
      </c>
      <c r="E5163" s="295">
        <f t="shared" si="1260"/>
        <v>0</v>
      </c>
      <c r="F5163" s="158"/>
      <c r="G5163" s="159"/>
      <c r="H5163" s="1420"/>
      <c r="I5163" s="158"/>
      <c r="J5163" s="159"/>
      <c r="K5163" s="1420"/>
      <c r="L5163" s="295">
        <f t="shared" si="1261"/>
        <v>0</v>
      </c>
      <c r="M5163" s="12" t="str">
        <f t="shared" si="1257"/>
        <v/>
      </c>
      <c r="N5163" s="13"/>
    </row>
    <row r="5164" spans="1:14" hidden="1">
      <c r="A5164" s="10"/>
      <c r="B5164" s="306"/>
      <c r="C5164" s="304">
        <v>580</v>
      </c>
      <c r="D5164" s="305" t="s">
        <v>196</v>
      </c>
      <c r="E5164" s="295">
        <f t="shared" si="1260"/>
        <v>0</v>
      </c>
      <c r="F5164" s="158"/>
      <c r="G5164" s="159"/>
      <c r="H5164" s="1420"/>
      <c r="I5164" s="158"/>
      <c r="J5164" s="159"/>
      <c r="K5164" s="1420"/>
      <c r="L5164" s="295">
        <f t="shared" si="1261"/>
        <v>0</v>
      </c>
      <c r="M5164" s="12" t="str">
        <f t="shared" si="1257"/>
        <v/>
      </c>
      <c r="N5164" s="13"/>
    </row>
    <row r="5165" spans="1:14" hidden="1">
      <c r="A5165" s="10"/>
      <c r="B5165" s="291"/>
      <c r="C5165" s="304">
        <v>588</v>
      </c>
      <c r="D5165" s="305" t="s">
        <v>873</v>
      </c>
      <c r="E5165" s="295">
        <f>F5165+G5165+H5165</f>
        <v>0</v>
      </c>
      <c r="F5165" s="488">
        <v>0</v>
      </c>
      <c r="G5165" s="489">
        <v>0</v>
      </c>
      <c r="H5165" s="160">
        <v>0</v>
      </c>
      <c r="I5165" s="488">
        <v>0</v>
      </c>
      <c r="J5165" s="489">
        <v>0</v>
      </c>
      <c r="K5165" s="160">
        <v>0</v>
      </c>
      <c r="L5165" s="295">
        <f>I5165+J5165+K5165</f>
        <v>0</v>
      </c>
      <c r="M5165" s="12" t="str">
        <f t="shared" si="1257"/>
        <v/>
      </c>
      <c r="N5165" s="13"/>
    </row>
    <row r="5166" spans="1:14" ht="31.5" hidden="1">
      <c r="A5166" s="10"/>
      <c r="B5166" s="291"/>
      <c r="C5166" s="308">
        <v>590</v>
      </c>
      <c r="D5166" s="309" t="s">
        <v>197</v>
      </c>
      <c r="E5166" s="287">
        <f t="shared" si="1260"/>
        <v>0</v>
      </c>
      <c r="F5166" s="173"/>
      <c r="G5166" s="174"/>
      <c r="H5166" s="1421"/>
      <c r="I5166" s="173"/>
      <c r="J5166" s="174"/>
      <c r="K5166" s="1421"/>
      <c r="L5166" s="287">
        <f t="shared" si="1261"/>
        <v>0</v>
      </c>
      <c r="M5166" s="12" t="str">
        <f t="shared" si="1257"/>
        <v/>
      </c>
      <c r="N5166" s="13"/>
    </row>
    <row r="5167" spans="1:14" hidden="1">
      <c r="A5167" s="22">
        <v>5</v>
      </c>
      <c r="B5167" s="272">
        <v>800</v>
      </c>
      <c r="C5167" s="1868" t="s">
        <v>198</v>
      </c>
      <c r="D5167" s="1869"/>
      <c r="E5167" s="310">
        <f t="shared" si="1260"/>
        <v>0</v>
      </c>
      <c r="F5167" s="1422"/>
      <c r="G5167" s="1423"/>
      <c r="H5167" s="1424"/>
      <c r="I5167" s="1422"/>
      <c r="J5167" s="1423"/>
      <c r="K5167" s="1424"/>
      <c r="L5167" s="310">
        <f t="shared" si="1261"/>
        <v>0</v>
      </c>
      <c r="M5167" s="12" t="str">
        <f t="shared" si="1257"/>
        <v/>
      </c>
      <c r="N5167" s="13"/>
    </row>
    <row r="5168" spans="1:14" hidden="1">
      <c r="A5168" s="23">
        <v>10</v>
      </c>
      <c r="B5168" s="272">
        <v>1000</v>
      </c>
      <c r="C5168" s="1864" t="s">
        <v>199</v>
      </c>
      <c r="D5168" s="1865"/>
      <c r="E5168" s="310">
        <f t="shared" ref="E5168:L5168" si="1262">SUM(E5169:E5185)</f>
        <v>0</v>
      </c>
      <c r="F5168" s="274">
        <f t="shared" si="1262"/>
        <v>0</v>
      </c>
      <c r="G5168" s="275">
        <f t="shared" si="1262"/>
        <v>0</v>
      </c>
      <c r="H5168" s="276">
        <f>SUM(H5169:H5185)</f>
        <v>0</v>
      </c>
      <c r="I5168" s="274">
        <f t="shared" si="1262"/>
        <v>0</v>
      </c>
      <c r="J5168" s="275">
        <f t="shared" si="1262"/>
        <v>0</v>
      </c>
      <c r="K5168" s="276">
        <f t="shared" si="1262"/>
        <v>0</v>
      </c>
      <c r="L5168" s="310">
        <f t="shared" si="1262"/>
        <v>0</v>
      </c>
      <c r="M5168" s="12" t="str">
        <f t="shared" si="1257"/>
        <v/>
      </c>
      <c r="N5168" s="13"/>
    </row>
    <row r="5169" spans="1:14" hidden="1">
      <c r="A5169" s="23">
        <v>15</v>
      </c>
      <c r="B5169" s="292"/>
      <c r="C5169" s="279">
        <v>1011</v>
      </c>
      <c r="D5169" s="311" t="s">
        <v>200</v>
      </c>
      <c r="E5169" s="281">
        <f t="shared" ref="E5169:E5185" si="1263">F5169+G5169+H5169</f>
        <v>0</v>
      </c>
      <c r="F5169" s="152"/>
      <c r="G5169" s="153"/>
      <c r="H5169" s="1418"/>
      <c r="I5169" s="152"/>
      <c r="J5169" s="153"/>
      <c r="K5169" s="1418"/>
      <c r="L5169" s="281">
        <f t="shared" ref="L5169:L5185" si="1264">I5169+J5169+K5169</f>
        <v>0</v>
      </c>
      <c r="M5169" s="12" t="str">
        <f t="shared" si="1257"/>
        <v/>
      </c>
      <c r="N5169" s="13"/>
    </row>
    <row r="5170" spans="1:14" hidden="1">
      <c r="A5170" s="22">
        <v>35</v>
      </c>
      <c r="B5170" s="292"/>
      <c r="C5170" s="293">
        <v>1012</v>
      </c>
      <c r="D5170" s="294" t="s">
        <v>201</v>
      </c>
      <c r="E5170" s="295">
        <f t="shared" si="1263"/>
        <v>0</v>
      </c>
      <c r="F5170" s="158"/>
      <c r="G5170" s="159"/>
      <c r="H5170" s="1420"/>
      <c r="I5170" s="158"/>
      <c r="J5170" s="159"/>
      <c r="K5170" s="1420"/>
      <c r="L5170" s="295">
        <f t="shared" si="1264"/>
        <v>0</v>
      </c>
      <c r="M5170" s="12" t="str">
        <f t="shared" si="1257"/>
        <v/>
      </c>
      <c r="N5170" s="13"/>
    </row>
    <row r="5171" spans="1:14" hidden="1">
      <c r="A5171" s="23">
        <v>40</v>
      </c>
      <c r="B5171" s="292"/>
      <c r="C5171" s="293">
        <v>1013</v>
      </c>
      <c r="D5171" s="294" t="s">
        <v>202</v>
      </c>
      <c r="E5171" s="295">
        <f t="shared" si="1263"/>
        <v>0</v>
      </c>
      <c r="F5171" s="158"/>
      <c r="G5171" s="159"/>
      <c r="H5171" s="1420"/>
      <c r="I5171" s="158"/>
      <c r="J5171" s="159"/>
      <c r="K5171" s="1420"/>
      <c r="L5171" s="295">
        <f t="shared" si="1264"/>
        <v>0</v>
      </c>
      <c r="M5171" s="12" t="str">
        <f t="shared" si="1257"/>
        <v/>
      </c>
      <c r="N5171" s="13"/>
    </row>
    <row r="5172" spans="1:14" hidden="1">
      <c r="A5172" s="23">
        <v>45</v>
      </c>
      <c r="B5172" s="292"/>
      <c r="C5172" s="293">
        <v>1014</v>
      </c>
      <c r="D5172" s="294" t="s">
        <v>203</v>
      </c>
      <c r="E5172" s="295">
        <f t="shared" si="1263"/>
        <v>0</v>
      </c>
      <c r="F5172" s="158"/>
      <c r="G5172" s="159"/>
      <c r="H5172" s="1420"/>
      <c r="I5172" s="158"/>
      <c r="J5172" s="159"/>
      <c r="K5172" s="1420"/>
      <c r="L5172" s="295">
        <f t="shared" si="1264"/>
        <v>0</v>
      </c>
      <c r="M5172" s="12" t="str">
        <f t="shared" si="1257"/>
        <v/>
      </c>
      <c r="N5172" s="13"/>
    </row>
    <row r="5173" spans="1:14" hidden="1">
      <c r="A5173" s="23">
        <v>50</v>
      </c>
      <c r="B5173" s="292"/>
      <c r="C5173" s="293">
        <v>1015</v>
      </c>
      <c r="D5173" s="294" t="s">
        <v>204</v>
      </c>
      <c r="E5173" s="295">
        <f t="shared" si="1263"/>
        <v>0</v>
      </c>
      <c r="F5173" s="158"/>
      <c r="G5173" s="159"/>
      <c r="H5173" s="1420"/>
      <c r="I5173" s="158"/>
      <c r="J5173" s="159"/>
      <c r="K5173" s="1420"/>
      <c r="L5173" s="295">
        <f t="shared" si="1264"/>
        <v>0</v>
      </c>
      <c r="M5173" s="12" t="str">
        <f t="shared" si="1257"/>
        <v/>
      </c>
      <c r="N5173" s="13"/>
    </row>
    <row r="5174" spans="1:14" hidden="1">
      <c r="A5174" s="23">
        <v>55</v>
      </c>
      <c r="B5174" s="292"/>
      <c r="C5174" s="312">
        <v>1016</v>
      </c>
      <c r="D5174" s="313" t="s">
        <v>205</v>
      </c>
      <c r="E5174" s="314">
        <f t="shared" si="1263"/>
        <v>0</v>
      </c>
      <c r="F5174" s="164"/>
      <c r="G5174" s="165"/>
      <c r="H5174" s="1419"/>
      <c r="I5174" s="164"/>
      <c r="J5174" s="165"/>
      <c r="K5174" s="1419"/>
      <c r="L5174" s="314">
        <f t="shared" si="1264"/>
        <v>0</v>
      </c>
      <c r="M5174" s="12" t="str">
        <f t="shared" si="1257"/>
        <v/>
      </c>
      <c r="N5174" s="13"/>
    </row>
    <row r="5175" spans="1:14" hidden="1">
      <c r="A5175" s="23">
        <v>60</v>
      </c>
      <c r="B5175" s="278"/>
      <c r="C5175" s="318">
        <v>1020</v>
      </c>
      <c r="D5175" s="319" t="s">
        <v>206</v>
      </c>
      <c r="E5175" s="320">
        <f t="shared" si="1263"/>
        <v>0</v>
      </c>
      <c r="F5175" s="454"/>
      <c r="G5175" s="455"/>
      <c r="H5175" s="1428"/>
      <c r="I5175" s="454"/>
      <c r="J5175" s="455"/>
      <c r="K5175" s="1428"/>
      <c r="L5175" s="320">
        <f t="shared" si="1264"/>
        <v>0</v>
      </c>
      <c r="M5175" s="12" t="str">
        <f t="shared" si="1257"/>
        <v/>
      </c>
      <c r="N5175" s="13"/>
    </row>
    <row r="5176" spans="1:14" hidden="1">
      <c r="A5176" s="22">
        <v>65</v>
      </c>
      <c r="B5176" s="292"/>
      <c r="C5176" s="324">
        <v>1030</v>
      </c>
      <c r="D5176" s="325" t="s">
        <v>207</v>
      </c>
      <c r="E5176" s="326">
        <f t="shared" si="1263"/>
        <v>0</v>
      </c>
      <c r="F5176" s="449"/>
      <c r="G5176" s="450"/>
      <c r="H5176" s="1425"/>
      <c r="I5176" s="449"/>
      <c r="J5176" s="450"/>
      <c r="K5176" s="1425"/>
      <c r="L5176" s="326">
        <f t="shared" si="1264"/>
        <v>0</v>
      </c>
      <c r="M5176" s="12" t="str">
        <f t="shared" si="1257"/>
        <v/>
      </c>
      <c r="N5176" s="13"/>
    </row>
    <row r="5177" spans="1:14" hidden="1">
      <c r="A5177" s="23">
        <v>70</v>
      </c>
      <c r="B5177" s="292"/>
      <c r="C5177" s="318">
        <v>1051</v>
      </c>
      <c r="D5177" s="331" t="s">
        <v>208</v>
      </c>
      <c r="E5177" s="320">
        <f t="shared" si="1263"/>
        <v>0</v>
      </c>
      <c r="F5177" s="454"/>
      <c r="G5177" s="455"/>
      <c r="H5177" s="1428"/>
      <c r="I5177" s="454"/>
      <c r="J5177" s="455"/>
      <c r="K5177" s="1428"/>
      <c r="L5177" s="320">
        <f t="shared" si="1264"/>
        <v>0</v>
      </c>
      <c r="M5177" s="12" t="str">
        <f t="shared" si="1257"/>
        <v/>
      </c>
      <c r="N5177" s="13"/>
    </row>
    <row r="5178" spans="1:14" hidden="1">
      <c r="A5178" s="23">
        <v>75</v>
      </c>
      <c r="B5178" s="292"/>
      <c r="C5178" s="293">
        <v>1052</v>
      </c>
      <c r="D5178" s="294" t="s">
        <v>209</v>
      </c>
      <c r="E5178" s="295">
        <f t="shared" si="1263"/>
        <v>0</v>
      </c>
      <c r="F5178" s="158"/>
      <c r="G5178" s="159"/>
      <c r="H5178" s="1420"/>
      <c r="I5178" s="158"/>
      <c r="J5178" s="159"/>
      <c r="K5178" s="1420"/>
      <c r="L5178" s="295">
        <f t="shared" si="1264"/>
        <v>0</v>
      </c>
      <c r="M5178" s="12" t="str">
        <f t="shared" si="1257"/>
        <v/>
      </c>
      <c r="N5178" s="13"/>
    </row>
    <row r="5179" spans="1:14" hidden="1">
      <c r="A5179" s="23">
        <v>80</v>
      </c>
      <c r="B5179" s="292"/>
      <c r="C5179" s="324">
        <v>1053</v>
      </c>
      <c r="D5179" s="325" t="s">
        <v>874</v>
      </c>
      <c r="E5179" s="326">
        <f t="shared" si="1263"/>
        <v>0</v>
      </c>
      <c r="F5179" s="449"/>
      <c r="G5179" s="450"/>
      <c r="H5179" s="1425"/>
      <c r="I5179" s="449"/>
      <c r="J5179" s="450"/>
      <c r="K5179" s="1425"/>
      <c r="L5179" s="326">
        <f t="shared" si="1264"/>
        <v>0</v>
      </c>
      <c r="M5179" s="12" t="str">
        <f t="shared" si="1257"/>
        <v/>
      </c>
      <c r="N5179" s="13"/>
    </row>
    <row r="5180" spans="1:14" hidden="1">
      <c r="A5180" s="23">
        <v>80</v>
      </c>
      <c r="B5180" s="292"/>
      <c r="C5180" s="318">
        <v>1062</v>
      </c>
      <c r="D5180" s="319" t="s">
        <v>210</v>
      </c>
      <c r="E5180" s="320">
        <f t="shared" si="1263"/>
        <v>0</v>
      </c>
      <c r="F5180" s="454"/>
      <c r="G5180" s="455"/>
      <c r="H5180" s="1428"/>
      <c r="I5180" s="454"/>
      <c r="J5180" s="455"/>
      <c r="K5180" s="1428"/>
      <c r="L5180" s="320">
        <f t="shared" si="1264"/>
        <v>0</v>
      </c>
      <c r="M5180" s="12" t="str">
        <f t="shared" si="1257"/>
        <v/>
      </c>
      <c r="N5180" s="13"/>
    </row>
    <row r="5181" spans="1:14" hidden="1">
      <c r="A5181" s="23">
        <v>85</v>
      </c>
      <c r="B5181" s="292"/>
      <c r="C5181" s="324">
        <v>1063</v>
      </c>
      <c r="D5181" s="332" t="s">
        <v>801</v>
      </c>
      <c r="E5181" s="326">
        <f t="shared" si="1263"/>
        <v>0</v>
      </c>
      <c r="F5181" s="449"/>
      <c r="G5181" s="450"/>
      <c r="H5181" s="1425"/>
      <c r="I5181" s="449"/>
      <c r="J5181" s="450"/>
      <c r="K5181" s="1425"/>
      <c r="L5181" s="326">
        <f t="shared" si="1264"/>
        <v>0</v>
      </c>
      <c r="M5181" s="12" t="str">
        <f t="shared" si="1257"/>
        <v/>
      </c>
      <c r="N5181" s="13"/>
    </row>
    <row r="5182" spans="1:14" hidden="1">
      <c r="A5182" s="23">
        <v>90</v>
      </c>
      <c r="B5182" s="292"/>
      <c r="C5182" s="333">
        <v>1069</v>
      </c>
      <c r="D5182" s="334" t="s">
        <v>211</v>
      </c>
      <c r="E5182" s="335">
        <f t="shared" si="1263"/>
        <v>0</v>
      </c>
      <c r="F5182" s="600"/>
      <c r="G5182" s="601"/>
      <c r="H5182" s="1427"/>
      <c r="I5182" s="600"/>
      <c r="J5182" s="601"/>
      <c r="K5182" s="1427"/>
      <c r="L5182" s="335">
        <f t="shared" si="1264"/>
        <v>0</v>
      </c>
      <c r="M5182" s="12" t="str">
        <f t="shared" si="1257"/>
        <v/>
      </c>
      <c r="N5182" s="13"/>
    </row>
    <row r="5183" spans="1:14" hidden="1">
      <c r="A5183" s="23">
        <v>90</v>
      </c>
      <c r="B5183" s="278"/>
      <c r="C5183" s="318">
        <v>1091</v>
      </c>
      <c r="D5183" s="331" t="s">
        <v>910</v>
      </c>
      <c r="E5183" s="320">
        <f t="shared" si="1263"/>
        <v>0</v>
      </c>
      <c r="F5183" s="454"/>
      <c r="G5183" s="455"/>
      <c r="H5183" s="1428"/>
      <c r="I5183" s="454"/>
      <c r="J5183" s="455"/>
      <c r="K5183" s="1428"/>
      <c r="L5183" s="320">
        <f t="shared" si="1264"/>
        <v>0</v>
      </c>
      <c r="M5183" s="12" t="str">
        <f t="shared" si="1257"/>
        <v/>
      </c>
      <c r="N5183" s="13"/>
    </row>
    <row r="5184" spans="1:14" hidden="1">
      <c r="A5184" s="22">
        <v>115</v>
      </c>
      <c r="B5184" s="292"/>
      <c r="C5184" s="293">
        <v>1092</v>
      </c>
      <c r="D5184" s="294" t="s">
        <v>305</v>
      </c>
      <c r="E5184" s="295">
        <f t="shared" si="1263"/>
        <v>0</v>
      </c>
      <c r="F5184" s="158"/>
      <c r="G5184" s="159"/>
      <c r="H5184" s="1420"/>
      <c r="I5184" s="158"/>
      <c r="J5184" s="159"/>
      <c r="K5184" s="1420"/>
      <c r="L5184" s="295">
        <f t="shared" si="1264"/>
        <v>0</v>
      </c>
      <c r="M5184" s="12" t="str">
        <f t="shared" si="1257"/>
        <v/>
      </c>
      <c r="N5184" s="13"/>
    </row>
    <row r="5185" spans="1:14" hidden="1">
      <c r="A5185" s="22">
        <v>125</v>
      </c>
      <c r="B5185" s="292"/>
      <c r="C5185" s="285">
        <v>1098</v>
      </c>
      <c r="D5185" s="339" t="s">
        <v>212</v>
      </c>
      <c r="E5185" s="287">
        <f t="shared" si="1263"/>
        <v>0</v>
      </c>
      <c r="F5185" s="173"/>
      <c r="G5185" s="174"/>
      <c r="H5185" s="1421"/>
      <c r="I5185" s="173"/>
      <c r="J5185" s="174"/>
      <c r="K5185" s="1421"/>
      <c r="L5185" s="287">
        <f t="shared" si="1264"/>
        <v>0</v>
      </c>
      <c r="M5185" s="12" t="str">
        <f t="shared" si="1257"/>
        <v/>
      </c>
      <c r="N5185" s="13"/>
    </row>
    <row r="5186" spans="1:14" hidden="1">
      <c r="A5186" s="23">
        <v>130</v>
      </c>
      <c r="B5186" s="272">
        <v>1900</v>
      </c>
      <c r="C5186" s="1856" t="s">
        <v>272</v>
      </c>
      <c r="D5186" s="1857"/>
      <c r="E5186" s="310">
        <f t="shared" ref="E5186:L5186" si="1265">SUM(E5187:E5189)</f>
        <v>0</v>
      </c>
      <c r="F5186" s="274">
        <f t="shared" si="1265"/>
        <v>0</v>
      </c>
      <c r="G5186" s="275">
        <f t="shared" si="1265"/>
        <v>0</v>
      </c>
      <c r="H5186" s="276">
        <f>SUM(H5187:H5189)</f>
        <v>0</v>
      </c>
      <c r="I5186" s="274">
        <f t="shared" si="1265"/>
        <v>0</v>
      </c>
      <c r="J5186" s="275">
        <f t="shared" si="1265"/>
        <v>0</v>
      </c>
      <c r="K5186" s="276">
        <f t="shared" si="1265"/>
        <v>0</v>
      </c>
      <c r="L5186" s="310">
        <f t="shared" si="1265"/>
        <v>0</v>
      </c>
      <c r="M5186" s="12" t="str">
        <f t="shared" si="1257"/>
        <v/>
      </c>
      <c r="N5186" s="13"/>
    </row>
    <row r="5187" spans="1:14" hidden="1">
      <c r="A5187" s="23">
        <v>135</v>
      </c>
      <c r="B5187" s="292"/>
      <c r="C5187" s="279">
        <v>1901</v>
      </c>
      <c r="D5187" s="340" t="s">
        <v>911</v>
      </c>
      <c r="E5187" s="281">
        <f>F5187+G5187+H5187</f>
        <v>0</v>
      </c>
      <c r="F5187" s="152"/>
      <c r="G5187" s="153"/>
      <c r="H5187" s="1418"/>
      <c r="I5187" s="152"/>
      <c r="J5187" s="153"/>
      <c r="K5187" s="1418"/>
      <c r="L5187" s="281">
        <f>I5187+J5187+K5187</f>
        <v>0</v>
      </c>
      <c r="M5187" s="12" t="str">
        <f t="shared" si="1257"/>
        <v/>
      </c>
      <c r="N5187" s="13"/>
    </row>
    <row r="5188" spans="1:14" hidden="1">
      <c r="A5188" s="23">
        <v>140</v>
      </c>
      <c r="B5188" s="341"/>
      <c r="C5188" s="293">
        <v>1981</v>
      </c>
      <c r="D5188" s="342" t="s">
        <v>912</v>
      </c>
      <c r="E5188" s="295">
        <f>F5188+G5188+H5188</f>
        <v>0</v>
      </c>
      <c r="F5188" s="158"/>
      <c r="G5188" s="159"/>
      <c r="H5188" s="1420"/>
      <c r="I5188" s="158"/>
      <c r="J5188" s="159"/>
      <c r="K5188" s="1420"/>
      <c r="L5188" s="295">
        <f>I5188+J5188+K5188</f>
        <v>0</v>
      </c>
      <c r="M5188" s="12" t="str">
        <f t="shared" si="1257"/>
        <v/>
      </c>
      <c r="N5188" s="13"/>
    </row>
    <row r="5189" spans="1:14" hidden="1">
      <c r="A5189" s="23">
        <v>145</v>
      </c>
      <c r="B5189" s="292"/>
      <c r="C5189" s="285">
        <v>1991</v>
      </c>
      <c r="D5189" s="343" t="s">
        <v>913</v>
      </c>
      <c r="E5189" s="287">
        <f>F5189+G5189+H5189</f>
        <v>0</v>
      </c>
      <c r="F5189" s="173"/>
      <c r="G5189" s="174"/>
      <c r="H5189" s="1421"/>
      <c r="I5189" s="173"/>
      <c r="J5189" s="174"/>
      <c r="K5189" s="1421"/>
      <c r="L5189" s="287">
        <f>I5189+J5189+K5189</f>
        <v>0</v>
      </c>
      <c r="M5189" s="12" t="str">
        <f t="shared" si="1257"/>
        <v/>
      </c>
      <c r="N5189" s="13"/>
    </row>
    <row r="5190" spans="1:14" hidden="1">
      <c r="A5190" s="23">
        <v>150</v>
      </c>
      <c r="B5190" s="272">
        <v>2100</v>
      </c>
      <c r="C5190" s="1856" t="s">
        <v>722</v>
      </c>
      <c r="D5190" s="1857"/>
      <c r="E5190" s="310">
        <f t="shared" ref="E5190:L5190" si="1266">SUM(E5191:E5195)</f>
        <v>0</v>
      </c>
      <c r="F5190" s="274">
        <f t="shared" si="1266"/>
        <v>0</v>
      </c>
      <c r="G5190" s="275">
        <f t="shared" si="1266"/>
        <v>0</v>
      </c>
      <c r="H5190" s="276">
        <f>SUM(H5191:H5195)</f>
        <v>0</v>
      </c>
      <c r="I5190" s="274">
        <f t="shared" si="1266"/>
        <v>0</v>
      </c>
      <c r="J5190" s="275">
        <f t="shared" si="1266"/>
        <v>0</v>
      </c>
      <c r="K5190" s="276">
        <f t="shared" si="1266"/>
        <v>0</v>
      </c>
      <c r="L5190" s="310">
        <f t="shared" si="1266"/>
        <v>0</v>
      </c>
      <c r="M5190" s="12" t="str">
        <f t="shared" si="1257"/>
        <v/>
      </c>
      <c r="N5190" s="13"/>
    </row>
    <row r="5191" spans="1:14" hidden="1">
      <c r="A5191" s="23">
        <v>155</v>
      </c>
      <c r="B5191" s="292"/>
      <c r="C5191" s="279">
        <v>2110</v>
      </c>
      <c r="D5191" s="344" t="s">
        <v>213</v>
      </c>
      <c r="E5191" s="281">
        <f>F5191+G5191+H5191</f>
        <v>0</v>
      </c>
      <c r="F5191" s="152"/>
      <c r="G5191" s="153"/>
      <c r="H5191" s="1418"/>
      <c r="I5191" s="152"/>
      <c r="J5191" s="153"/>
      <c r="K5191" s="1418"/>
      <c r="L5191" s="281">
        <f>I5191+J5191+K5191</f>
        <v>0</v>
      </c>
      <c r="M5191" s="12" t="str">
        <f t="shared" si="1257"/>
        <v/>
      </c>
      <c r="N5191" s="13"/>
    </row>
    <row r="5192" spans="1:14" hidden="1">
      <c r="A5192" s="23">
        <v>160</v>
      </c>
      <c r="B5192" s="341"/>
      <c r="C5192" s="293">
        <v>2120</v>
      </c>
      <c r="D5192" s="300" t="s">
        <v>214</v>
      </c>
      <c r="E5192" s="295">
        <f>F5192+G5192+H5192</f>
        <v>0</v>
      </c>
      <c r="F5192" s="158"/>
      <c r="G5192" s="159"/>
      <c r="H5192" s="1420"/>
      <c r="I5192" s="158"/>
      <c r="J5192" s="159"/>
      <c r="K5192" s="1420"/>
      <c r="L5192" s="295">
        <f>I5192+J5192+K5192</f>
        <v>0</v>
      </c>
      <c r="M5192" s="12" t="str">
        <f t="shared" si="1257"/>
        <v/>
      </c>
      <c r="N5192" s="13"/>
    </row>
    <row r="5193" spans="1:14" hidden="1">
      <c r="A5193" s="23">
        <v>165</v>
      </c>
      <c r="B5193" s="341"/>
      <c r="C5193" s="293">
        <v>2125</v>
      </c>
      <c r="D5193" s="300" t="s">
        <v>215</v>
      </c>
      <c r="E5193" s="295">
        <f>F5193+G5193+H5193</f>
        <v>0</v>
      </c>
      <c r="F5193" s="488">
        <v>0</v>
      </c>
      <c r="G5193" s="489">
        <v>0</v>
      </c>
      <c r="H5193" s="160">
        <v>0</v>
      </c>
      <c r="I5193" s="488">
        <v>0</v>
      </c>
      <c r="J5193" s="489">
        <v>0</v>
      </c>
      <c r="K5193" s="160">
        <v>0</v>
      </c>
      <c r="L5193" s="295">
        <f>I5193+J5193+K5193</f>
        <v>0</v>
      </c>
      <c r="M5193" s="12" t="str">
        <f t="shared" si="1257"/>
        <v/>
      </c>
      <c r="N5193" s="13"/>
    </row>
    <row r="5194" spans="1:14" hidden="1">
      <c r="A5194" s="23">
        <v>175</v>
      </c>
      <c r="B5194" s="291"/>
      <c r="C5194" s="293">
        <v>2140</v>
      </c>
      <c r="D5194" s="300" t="s">
        <v>216</v>
      </c>
      <c r="E5194" s="295">
        <f>F5194+G5194+H5194</f>
        <v>0</v>
      </c>
      <c r="F5194" s="488">
        <v>0</v>
      </c>
      <c r="G5194" s="489">
        <v>0</v>
      </c>
      <c r="H5194" s="160">
        <v>0</v>
      </c>
      <c r="I5194" s="488">
        <v>0</v>
      </c>
      <c r="J5194" s="489">
        <v>0</v>
      </c>
      <c r="K5194" s="160">
        <v>0</v>
      </c>
      <c r="L5194" s="295">
        <f>I5194+J5194+K5194</f>
        <v>0</v>
      </c>
      <c r="M5194" s="12" t="str">
        <f t="shared" si="1257"/>
        <v/>
      </c>
      <c r="N5194" s="13"/>
    </row>
    <row r="5195" spans="1:14" hidden="1">
      <c r="A5195" s="23">
        <v>180</v>
      </c>
      <c r="B5195" s="292"/>
      <c r="C5195" s="285">
        <v>2190</v>
      </c>
      <c r="D5195" s="345" t="s">
        <v>217</v>
      </c>
      <c r="E5195" s="287">
        <f>F5195+G5195+H5195</f>
        <v>0</v>
      </c>
      <c r="F5195" s="173"/>
      <c r="G5195" s="174"/>
      <c r="H5195" s="1421"/>
      <c r="I5195" s="173"/>
      <c r="J5195" s="174"/>
      <c r="K5195" s="1421"/>
      <c r="L5195" s="287">
        <f>I5195+J5195+K5195</f>
        <v>0</v>
      </c>
      <c r="M5195" s="12" t="str">
        <f t="shared" si="1257"/>
        <v/>
      </c>
      <c r="N5195" s="13"/>
    </row>
    <row r="5196" spans="1:14" hidden="1">
      <c r="A5196" s="23">
        <v>185</v>
      </c>
      <c r="B5196" s="272">
        <v>2200</v>
      </c>
      <c r="C5196" s="1856" t="s">
        <v>218</v>
      </c>
      <c r="D5196" s="1857"/>
      <c r="E5196" s="310">
        <f t="shared" ref="E5196:L5196" si="1267">SUM(E5197:E5198)</f>
        <v>0</v>
      </c>
      <c r="F5196" s="274">
        <f t="shared" si="1267"/>
        <v>0</v>
      </c>
      <c r="G5196" s="275">
        <f t="shared" si="1267"/>
        <v>0</v>
      </c>
      <c r="H5196" s="276">
        <f>SUM(H5197:H5198)</f>
        <v>0</v>
      </c>
      <c r="I5196" s="274">
        <f t="shared" si="1267"/>
        <v>0</v>
      </c>
      <c r="J5196" s="275">
        <f t="shared" si="1267"/>
        <v>0</v>
      </c>
      <c r="K5196" s="276">
        <f t="shared" si="1267"/>
        <v>0</v>
      </c>
      <c r="L5196" s="310">
        <f t="shared" si="1267"/>
        <v>0</v>
      </c>
      <c r="M5196" s="12" t="str">
        <f t="shared" si="1257"/>
        <v/>
      </c>
      <c r="N5196" s="13"/>
    </row>
    <row r="5197" spans="1:14" hidden="1">
      <c r="A5197" s="23">
        <v>190</v>
      </c>
      <c r="B5197" s="292"/>
      <c r="C5197" s="279">
        <v>2221</v>
      </c>
      <c r="D5197" s="280" t="s">
        <v>306</v>
      </c>
      <c r="E5197" s="281">
        <f t="shared" ref="E5197:E5202" si="1268">F5197+G5197+H5197</f>
        <v>0</v>
      </c>
      <c r="F5197" s="152"/>
      <c r="G5197" s="153"/>
      <c r="H5197" s="1418"/>
      <c r="I5197" s="152"/>
      <c r="J5197" s="153"/>
      <c r="K5197" s="1418"/>
      <c r="L5197" s="281">
        <f t="shared" ref="L5197:L5202" si="1269">I5197+J5197+K5197</f>
        <v>0</v>
      </c>
      <c r="M5197" s="12" t="str">
        <f t="shared" si="1257"/>
        <v/>
      </c>
      <c r="N5197" s="13"/>
    </row>
    <row r="5198" spans="1:14" hidden="1">
      <c r="A5198" s="23">
        <v>200</v>
      </c>
      <c r="B5198" s="292"/>
      <c r="C5198" s="285">
        <v>2224</v>
      </c>
      <c r="D5198" s="286" t="s">
        <v>219</v>
      </c>
      <c r="E5198" s="287">
        <f t="shared" si="1268"/>
        <v>0</v>
      </c>
      <c r="F5198" s="173"/>
      <c r="G5198" s="174"/>
      <c r="H5198" s="1421"/>
      <c r="I5198" s="173"/>
      <c r="J5198" s="174"/>
      <c r="K5198" s="1421"/>
      <c r="L5198" s="287">
        <f t="shared" si="1269"/>
        <v>0</v>
      </c>
      <c r="M5198" s="12" t="str">
        <f t="shared" si="1257"/>
        <v/>
      </c>
      <c r="N5198" s="13"/>
    </row>
    <row r="5199" spans="1:14" hidden="1">
      <c r="A5199" s="23">
        <v>200</v>
      </c>
      <c r="B5199" s="272">
        <v>2500</v>
      </c>
      <c r="C5199" s="1856" t="s">
        <v>220</v>
      </c>
      <c r="D5199" s="1857"/>
      <c r="E5199" s="310">
        <f t="shared" si="1268"/>
        <v>0</v>
      </c>
      <c r="F5199" s="1422"/>
      <c r="G5199" s="1423"/>
      <c r="H5199" s="1424"/>
      <c r="I5199" s="1422"/>
      <c r="J5199" s="1423"/>
      <c r="K5199" s="1424"/>
      <c r="L5199" s="310">
        <f t="shared" si="1269"/>
        <v>0</v>
      </c>
      <c r="M5199" s="12" t="str">
        <f t="shared" si="1257"/>
        <v/>
      </c>
      <c r="N5199" s="13"/>
    </row>
    <row r="5200" spans="1:14" hidden="1">
      <c r="A5200" s="23">
        <v>205</v>
      </c>
      <c r="B5200" s="272">
        <v>2600</v>
      </c>
      <c r="C5200" s="1862" t="s">
        <v>221</v>
      </c>
      <c r="D5200" s="1863"/>
      <c r="E5200" s="310">
        <f t="shared" si="1268"/>
        <v>0</v>
      </c>
      <c r="F5200" s="1422"/>
      <c r="G5200" s="1423"/>
      <c r="H5200" s="1424"/>
      <c r="I5200" s="1422"/>
      <c r="J5200" s="1423"/>
      <c r="K5200" s="1424"/>
      <c r="L5200" s="310">
        <f t="shared" si="1269"/>
        <v>0</v>
      </c>
      <c r="M5200" s="12" t="str">
        <f t="shared" si="1257"/>
        <v/>
      </c>
      <c r="N5200" s="13"/>
    </row>
    <row r="5201" spans="1:14" hidden="1">
      <c r="A5201" s="23">
        <v>210</v>
      </c>
      <c r="B5201" s="272">
        <v>2700</v>
      </c>
      <c r="C5201" s="1862" t="s">
        <v>222</v>
      </c>
      <c r="D5201" s="1863"/>
      <c r="E5201" s="310">
        <f t="shared" si="1268"/>
        <v>0</v>
      </c>
      <c r="F5201" s="1422"/>
      <c r="G5201" s="1423"/>
      <c r="H5201" s="1424"/>
      <c r="I5201" s="1422"/>
      <c r="J5201" s="1423"/>
      <c r="K5201" s="1424"/>
      <c r="L5201" s="310">
        <f t="shared" si="1269"/>
        <v>0</v>
      </c>
      <c r="M5201" s="12" t="str">
        <f t="shared" si="1257"/>
        <v/>
      </c>
      <c r="N5201" s="13"/>
    </row>
    <row r="5202" spans="1:14" ht="36" hidden="1" customHeight="1">
      <c r="A5202" s="23">
        <v>215</v>
      </c>
      <c r="B5202" s="272">
        <v>2800</v>
      </c>
      <c r="C5202" s="1862" t="s">
        <v>1660</v>
      </c>
      <c r="D5202" s="1863"/>
      <c r="E5202" s="310">
        <f t="shared" si="1268"/>
        <v>0</v>
      </c>
      <c r="F5202" s="1422"/>
      <c r="G5202" s="1423"/>
      <c r="H5202" s="1424"/>
      <c r="I5202" s="1422"/>
      <c r="J5202" s="1423"/>
      <c r="K5202" s="1424"/>
      <c r="L5202" s="310">
        <f t="shared" si="1269"/>
        <v>0</v>
      </c>
      <c r="M5202" s="12" t="str">
        <f t="shared" si="1257"/>
        <v/>
      </c>
      <c r="N5202" s="13"/>
    </row>
    <row r="5203" spans="1:14" hidden="1">
      <c r="A5203" s="22">
        <v>220</v>
      </c>
      <c r="B5203" s="272">
        <v>2900</v>
      </c>
      <c r="C5203" s="1856" t="s">
        <v>223</v>
      </c>
      <c r="D5203" s="1857"/>
      <c r="E5203" s="310">
        <f>SUM(E5204:E5211)</f>
        <v>0</v>
      </c>
      <c r="F5203" s="274">
        <f>SUM(F5204:F5211)</f>
        <v>0</v>
      </c>
      <c r="G5203" s="274">
        <f t="shared" ref="G5203:L5203" si="1270">SUM(G5204:G5211)</f>
        <v>0</v>
      </c>
      <c r="H5203" s="274">
        <f t="shared" si="1270"/>
        <v>0</v>
      </c>
      <c r="I5203" s="274">
        <f t="shared" si="1270"/>
        <v>0</v>
      </c>
      <c r="J5203" s="274">
        <f t="shared" si="1270"/>
        <v>0</v>
      </c>
      <c r="K5203" s="274">
        <f t="shared" si="1270"/>
        <v>0</v>
      </c>
      <c r="L5203" s="274">
        <f t="shared" si="1270"/>
        <v>0</v>
      </c>
      <c r="M5203" s="12" t="str">
        <f t="shared" si="1257"/>
        <v/>
      </c>
      <c r="N5203" s="13"/>
    </row>
    <row r="5204" spans="1:14" hidden="1">
      <c r="A5204" s="23">
        <v>225</v>
      </c>
      <c r="B5204" s="346"/>
      <c r="C5204" s="279">
        <v>2910</v>
      </c>
      <c r="D5204" s="347" t="s">
        <v>2048</v>
      </c>
      <c r="E5204" s="281">
        <f>F5204+G5204+H5204</f>
        <v>0</v>
      </c>
      <c r="F5204" s="152"/>
      <c r="G5204" s="153"/>
      <c r="H5204" s="1418"/>
      <c r="I5204" s="152"/>
      <c r="J5204" s="153"/>
      <c r="K5204" s="1418"/>
      <c r="L5204" s="281">
        <f>I5204+J5204+K5204</f>
        <v>0</v>
      </c>
      <c r="M5204" s="12" t="str">
        <f t="shared" si="1257"/>
        <v/>
      </c>
      <c r="N5204" s="13"/>
    </row>
    <row r="5205" spans="1:14" hidden="1">
      <c r="A5205" s="23">
        <v>230</v>
      </c>
      <c r="B5205" s="346"/>
      <c r="C5205" s="279">
        <v>2920</v>
      </c>
      <c r="D5205" s="347" t="s">
        <v>224</v>
      </c>
      <c r="E5205" s="281">
        <f t="shared" ref="E5205:E5211" si="1271">F5205+G5205+H5205</f>
        <v>0</v>
      </c>
      <c r="F5205" s="152"/>
      <c r="G5205" s="153"/>
      <c r="H5205" s="1418"/>
      <c r="I5205" s="152"/>
      <c r="J5205" s="153"/>
      <c r="K5205" s="1418"/>
      <c r="L5205" s="281">
        <f t="shared" ref="L5205:L5211" si="1272">I5205+J5205+K5205</f>
        <v>0</v>
      </c>
      <c r="M5205" s="12" t="str">
        <f t="shared" si="1257"/>
        <v/>
      </c>
      <c r="N5205" s="13"/>
    </row>
    <row r="5206" spans="1:14" ht="31.5" hidden="1">
      <c r="A5206" s="23">
        <v>245</v>
      </c>
      <c r="B5206" s="346"/>
      <c r="C5206" s="324">
        <v>2969</v>
      </c>
      <c r="D5206" s="348" t="s">
        <v>225</v>
      </c>
      <c r="E5206" s="326">
        <f t="shared" si="1271"/>
        <v>0</v>
      </c>
      <c r="F5206" s="449"/>
      <c r="G5206" s="450"/>
      <c r="H5206" s="1425"/>
      <c r="I5206" s="449"/>
      <c r="J5206" s="450"/>
      <c r="K5206" s="1425"/>
      <c r="L5206" s="326">
        <f t="shared" si="1272"/>
        <v>0</v>
      </c>
      <c r="M5206" s="12" t="str">
        <f t="shared" si="1257"/>
        <v/>
      </c>
      <c r="N5206" s="13"/>
    </row>
    <row r="5207" spans="1:14" ht="31.5" hidden="1">
      <c r="A5207" s="22">
        <v>220</v>
      </c>
      <c r="B5207" s="346"/>
      <c r="C5207" s="349">
        <v>2970</v>
      </c>
      <c r="D5207" s="350" t="s">
        <v>226</v>
      </c>
      <c r="E5207" s="351">
        <f t="shared" si="1271"/>
        <v>0</v>
      </c>
      <c r="F5207" s="636"/>
      <c r="G5207" s="637"/>
      <c r="H5207" s="1426"/>
      <c r="I5207" s="636"/>
      <c r="J5207" s="637"/>
      <c r="K5207" s="1426"/>
      <c r="L5207" s="351">
        <f t="shared" si="1272"/>
        <v>0</v>
      </c>
      <c r="M5207" s="12" t="str">
        <f t="shared" si="1257"/>
        <v/>
      </c>
      <c r="N5207" s="13"/>
    </row>
    <row r="5208" spans="1:14" hidden="1">
      <c r="A5208" s="23">
        <v>225</v>
      </c>
      <c r="B5208" s="346"/>
      <c r="C5208" s="333">
        <v>2989</v>
      </c>
      <c r="D5208" s="355" t="s">
        <v>227</v>
      </c>
      <c r="E5208" s="335">
        <f t="shared" si="1271"/>
        <v>0</v>
      </c>
      <c r="F5208" s="600"/>
      <c r="G5208" s="601"/>
      <c r="H5208" s="1427"/>
      <c r="I5208" s="600"/>
      <c r="J5208" s="601"/>
      <c r="K5208" s="1427"/>
      <c r="L5208" s="335">
        <f t="shared" si="1272"/>
        <v>0</v>
      </c>
      <c r="M5208" s="12" t="str">
        <f t="shared" si="1257"/>
        <v/>
      </c>
      <c r="N5208" s="13"/>
    </row>
    <row r="5209" spans="1:14" hidden="1">
      <c r="A5209" s="23">
        <v>230</v>
      </c>
      <c r="B5209" s="292"/>
      <c r="C5209" s="318">
        <v>2990</v>
      </c>
      <c r="D5209" s="356" t="s">
        <v>2067</v>
      </c>
      <c r="E5209" s="320">
        <f>F5209+G5209+H5209</f>
        <v>0</v>
      </c>
      <c r="F5209" s="454"/>
      <c r="G5209" s="455"/>
      <c r="H5209" s="1428"/>
      <c r="I5209" s="454"/>
      <c r="J5209" s="455"/>
      <c r="K5209" s="1428"/>
      <c r="L5209" s="320">
        <f>I5209+J5209+K5209</f>
        <v>0</v>
      </c>
      <c r="M5209" s="12" t="str">
        <f t="shared" si="1257"/>
        <v/>
      </c>
      <c r="N5209" s="13"/>
    </row>
    <row r="5210" spans="1:14" hidden="1">
      <c r="A5210" s="23">
        <v>235</v>
      </c>
      <c r="B5210" s="292"/>
      <c r="C5210" s="318">
        <v>2991</v>
      </c>
      <c r="D5210" s="356" t="s">
        <v>228</v>
      </c>
      <c r="E5210" s="320">
        <f t="shared" si="1271"/>
        <v>0</v>
      </c>
      <c r="F5210" s="454"/>
      <c r="G5210" s="455"/>
      <c r="H5210" s="1428"/>
      <c r="I5210" s="454"/>
      <c r="J5210" s="455"/>
      <c r="K5210" s="1428"/>
      <c r="L5210" s="320">
        <f t="shared" si="1272"/>
        <v>0</v>
      </c>
      <c r="M5210" s="12" t="str">
        <f t="shared" si="1257"/>
        <v/>
      </c>
      <c r="N5210" s="13"/>
    </row>
    <row r="5211" spans="1:14" hidden="1">
      <c r="A5211" s="23">
        <v>240</v>
      </c>
      <c r="B5211" s="292"/>
      <c r="C5211" s="285">
        <v>2992</v>
      </c>
      <c r="D5211" s="357" t="s">
        <v>229</v>
      </c>
      <c r="E5211" s="287">
        <f t="shared" si="1271"/>
        <v>0</v>
      </c>
      <c r="F5211" s="173"/>
      <c r="G5211" s="174"/>
      <c r="H5211" s="1421"/>
      <c r="I5211" s="173"/>
      <c r="J5211" s="174"/>
      <c r="K5211" s="1421"/>
      <c r="L5211" s="287">
        <f t="shared" si="1272"/>
        <v>0</v>
      </c>
      <c r="M5211" s="12" t="str">
        <f t="shared" si="1257"/>
        <v/>
      </c>
      <c r="N5211" s="13"/>
    </row>
    <row r="5212" spans="1:14" hidden="1">
      <c r="A5212" s="23">
        <v>245</v>
      </c>
      <c r="B5212" s="272">
        <v>3300</v>
      </c>
      <c r="C5212" s="358" t="s">
        <v>2098</v>
      </c>
      <c r="D5212" s="1773"/>
      <c r="E5212" s="310">
        <f t="shared" ref="E5212:L5212" si="1273">SUM(E5213:E5217)</f>
        <v>0</v>
      </c>
      <c r="F5212" s="274">
        <f t="shared" si="1273"/>
        <v>0</v>
      </c>
      <c r="G5212" s="275">
        <f t="shared" si="1273"/>
        <v>0</v>
      </c>
      <c r="H5212" s="276">
        <f t="shared" si="1273"/>
        <v>0</v>
      </c>
      <c r="I5212" s="274">
        <f t="shared" si="1273"/>
        <v>0</v>
      </c>
      <c r="J5212" s="275">
        <f t="shared" si="1273"/>
        <v>0</v>
      </c>
      <c r="K5212" s="276">
        <f t="shared" si="1273"/>
        <v>0</v>
      </c>
      <c r="L5212" s="310">
        <f t="shared" si="1273"/>
        <v>0</v>
      </c>
      <c r="M5212" s="12" t="str">
        <f t="shared" si="1257"/>
        <v/>
      </c>
      <c r="N5212" s="13"/>
    </row>
    <row r="5213" spans="1:14" hidden="1">
      <c r="A5213" s="22">
        <v>250</v>
      </c>
      <c r="B5213" s="291"/>
      <c r="C5213" s="279">
        <v>3301</v>
      </c>
      <c r="D5213" s="359" t="s">
        <v>230</v>
      </c>
      <c r="E5213" s="281">
        <f t="shared" ref="E5213:E5220" si="1274">F5213+G5213+H5213</f>
        <v>0</v>
      </c>
      <c r="F5213" s="486">
        <v>0</v>
      </c>
      <c r="G5213" s="487">
        <v>0</v>
      </c>
      <c r="H5213" s="154">
        <v>0</v>
      </c>
      <c r="I5213" s="486">
        <v>0</v>
      </c>
      <c r="J5213" s="487">
        <v>0</v>
      </c>
      <c r="K5213" s="154">
        <v>0</v>
      </c>
      <c r="L5213" s="281">
        <f t="shared" ref="L5213:L5220" si="1275">I5213+J5213+K5213</f>
        <v>0</v>
      </c>
      <c r="M5213" s="12" t="str">
        <f t="shared" si="1257"/>
        <v/>
      </c>
      <c r="N5213" s="13"/>
    </row>
    <row r="5214" spans="1:14" hidden="1">
      <c r="A5214" s="23">
        <v>255</v>
      </c>
      <c r="B5214" s="291"/>
      <c r="C5214" s="293">
        <v>3302</v>
      </c>
      <c r="D5214" s="360" t="s">
        <v>715</v>
      </c>
      <c r="E5214" s="295">
        <f t="shared" si="1274"/>
        <v>0</v>
      </c>
      <c r="F5214" s="488">
        <v>0</v>
      </c>
      <c r="G5214" s="489">
        <v>0</v>
      </c>
      <c r="H5214" s="160">
        <v>0</v>
      </c>
      <c r="I5214" s="488">
        <v>0</v>
      </c>
      <c r="J5214" s="489">
        <v>0</v>
      </c>
      <c r="K5214" s="160">
        <v>0</v>
      </c>
      <c r="L5214" s="295">
        <f t="shared" si="1275"/>
        <v>0</v>
      </c>
      <c r="M5214" s="12" t="str">
        <f t="shared" si="1257"/>
        <v/>
      </c>
      <c r="N5214" s="13"/>
    </row>
    <row r="5215" spans="1:14" hidden="1">
      <c r="A5215" s="23">
        <v>265</v>
      </c>
      <c r="B5215" s="291"/>
      <c r="C5215" s="293">
        <v>3303</v>
      </c>
      <c r="D5215" s="360" t="s">
        <v>231</v>
      </c>
      <c r="E5215" s="295">
        <f t="shared" si="1274"/>
        <v>0</v>
      </c>
      <c r="F5215" s="488">
        <v>0</v>
      </c>
      <c r="G5215" s="489">
        <v>0</v>
      </c>
      <c r="H5215" s="160">
        <v>0</v>
      </c>
      <c r="I5215" s="488">
        <v>0</v>
      </c>
      <c r="J5215" s="489">
        <v>0</v>
      </c>
      <c r="K5215" s="160">
        <v>0</v>
      </c>
      <c r="L5215" s="295">
        <f t="shared" si="1275"/>
        <v>0</v>
      </c>
      <c r="M5215" s="12" t="str">
        <f t="shared" si="1257"/>
        <v/>
      </c>
      <c r="N5215" s="13"/>
    </row>
    <row r="5216" spans="1:14" hidden="1">
      <c r="A5216" s="22">
        <v>270</v>
      </c>
      <c r="B5216" s="291"/>
      <c r="C5216" s="293">
        <v>3304</v>
      </c>
      <c r="D5216" s="360" t="s">
        <v>232</v>
      </c>
      <c r="E5216" s="295">
        <f t="shared" si="1274"/>
        <v>0</v>
      </c>
      <c r="F5216" s="488">
        <v>0</v>
      </c>
      <c r="G5216" s="489">
        <v>0</v>
      </c>
      <c r="H5216" s="160">
        <v>0</v>
      </c>
      <c r="I5216" s="488">
        <v>0</v>
      </c>
      <c r="J5216" s="489">
        <v>0</v>
      </c>
      <c r="K5216" s="160">
        <v>0</v>
      </c>
      <c r="L5216" s="295">
        <f t="shared" si="1275"/>
        <v>0</v>
      </c>
      <c r="M5216" s="12" t="str">
        <f t="shared" si="1257"/>
        <v/>
      </c>
      <c r="N5216" s="13"/>
    </row>
    <row r="5217" spans="1:14" ht="31.5" hidden="1">
      <c r="A5217" s="22">
        <v>290</v>
      </c>
      <c r="B5217" s="291"/>
      <c r="C5217" s="285">
        <v>3306</v>
      </c>
      <c r="D5217" s="361" t="s">
        <v>1657</v>
      </c>
      <c r="E5217" s="287">
        <f t="shared" si="1274"/>
        <v>0</v>
      </c>
      <c r="F5217" s="490">
        <v>0</v>
      </c>
      <c r="G5217" s="491">
        <v>0</v>
      </c>
      <c r="H5217" s="175">
        <v>0</v>
      </c>
      <c r="I5217" s="490">
        <v>0</v>
      </c>
      <c r="J5217" s="491">
        <v>0</v>
      </c>
      <c r="K5217" s="175">
        <v>0</v>
      </c>
      <c r="L5217" s="287">
        <f t="shared" si="1275"/>
        <v>0</v>
      </c>
      <c r="M5217" s="12" t="str">
        <f t="shared" si="1257"/>
        <v/>
      </c>
      <c r="N5217" s="13"/>
    </row>
    <row r="5218" spans="1:14" hidden="1">
      <c r="A5218" s="39">
        <v>320</v>
      </c>
      <c r="B5218" s="272">
        <v>3900</v>
      </c>
      <c r="C5218" s="1856" t="s">
        <v>233</v>
      </c>
      <c r="D5218" s="1857"/>
      <c r="E5218" s="310">
        <f t="shared" si="1274"/>
        <v>0</v>
      </c>
      <c r="F5218" s="1471">
        <v>0</v>
      </c>
      <c r="G5218" s="1472">
        <v>0</v>
      </c>
      <c r="H5218" s="1473">
        <v>0</v>
      </c>
      <c r="I5218" s="1471">
        <v>0</v>
      </c>
      <c r="J5218" s="1472">
        <v>0</v>
      </c>
      <c r="K5218" s="1473">
        <v>0</v>
      </c>
      <c r="L5218" s="310">
        <f t="shared" si="1275"/>
        <v>0</v>
      </c>
      <c r="M5218" s="12" t="str">
        <f t="shared" ref="M5218:M5264" si="1276">(IF($E5218&lt;&gt;0,$M$2,IF($L5218&lt;&gt;0,$M$2,"")))</f>
        <v/>
      </c>
      <c r="N5218" s="13"/>
    </row>
    <row r="5219" spans="1:14" hidden="1">
      <c r="A5219" s="22">
        <v>330</v>
      </c>
      <c r="B5219" s="272">
        <v>4000</v>
      </c>
      <c r="C5219" s="1856" t="s">
        <v>234</v>
      </c>
      <c r="D5219" s="1857"/>
      <c r="E5219" s="310">
        <f t="shared" si="1274"/>
        <v>0</v>
      </c>
      <c r="F5219" s="1422"/>
      <c r="G5219" s="1423"/>
      <c r="H5219" s="1424"/>
      <c r="I5219" s="1422"/>
      <c r="J5219" s="1423"/>
      <c r="K5219" s="1424"/>
      <c r="L5219" s="310">
        <f t="shared" si="1275"/>
        <v>0</v>
      </c>
      <c r="M5219" s="12" t="str">
        <f t="shared" si="1276"/>
        <v/>
      </c>
      <c r="N5219" s="13"/>
    </row>
    <row r="5220" spans="1:14" hidden="1">
      <c r="A5220" s="22">
        <v>350</v>
      </c>
      <c r="B5220" s="272">
        <v>4100</v>
      </c>
      <c r="C5220" s="1856" t="s">
        <v>235</v>
      </c>
      <c r="D5220" s="1857"/>
      <c r="E5220" s="310">
        <f t="shared" si="1274"/>
        <v>0</v>
      </c>
      <c r="F5220" s="1472">
        <v>0</v>
      </c>
      <c r="G5220" s="1472">
        <v>0</v>
      </c>
      <c r="H5220" s="1473">
        <v>0</v>
      </c>
      <c r="I5220" s="1771">
        <v>0</v>
      </c>
      <c r="J5220" s="1472">
        <v>0</v>
      </c>
      <c r="K5220" s="1472">
        <v>0</v>
      </c>
      <c r="L5220" s="310">
        <f t="shared" si="1275"/>
        <v>0</v>
      </c>
      <c r="M5220" s="12" t="str">
        <f t="shared" si="1276"/>
        <v/>
      </c>
      <c r="N5220" s="13"/>
    </row>
    <row r="5221" spans="1:14" hidden="1">
      <c r="A5221" s="23">
        <v>355</v>
      </c>
      <c r="B5221" s="272">
        <v>4200</v>
      </c>
      <c r="C5221" s="1856" t="s">
        <v>236</v>
      </c>
      <c r="D5221" s="1857"/>
      <c r="E5221" s="310">
        <f t="shared" ref="E5221:L5221" si="1277">SUM(E5222:E5227)</f>
        <v>0</v>
      </c>
      <c r="F5221" s="274">
        <f t="shared" si="1277"/>
        <v>0</v>
      </c>
      <c r="G5221" s="275">
        <f t="shared" si="1277"/>
        <v>0</v>
      </c>
      <c r="H5221" s="276">
        <f>SUM(H5222:H5227)</f>
        <v>0</v>
      </c>
      <c r="I5221" s="274">
        <f t="shared" si="1277"/>
        <v>0</v>
      </c>
      <c r="J5221" s="275">
        <f t="shared" si="1277"/>
        <v>0</v>
      </c>
      <c r="K5221" s="276">
        <f t="shared" si="1277"/>
        <v>0</v>
      </c>
      <c r="L5221" s="310">
        <f t="shared" si="1277"/>
        <v>0</v>
      </c>
      <c r="M5221" s="12" t="str">
        <f t="shared" si="1276"/>
        <v/>
      </c>
      <c r="N5221" s="13"/>
    </row>
    <row r="5222" spans="1:14" hidden="1">
      <c r="A5222" s="23">
        <v>355</v>
      </c>
      <c r="B5222" s="362"/>
      <c r="C5222" s="279">
        <v>4201</v>
      </c>
      <c r="D5222" s="280" t="s">
        <v>237</v>
      </c>
      <c r="E5222" s="281">
        <f t="shared" ref="E5222:E5227" si="1278">F5222+G5222+H5222</f>
        <v>0</v>
      </c>
      <c r="F5222" s="152"/>
      <c r="G5222" s="153"/>
      <c r="H5222" s="1418"/>
      <c r="I5222" s="152"/>
      <c r="J5222" s="153"/>
      <c r="K5222" s="1418"/>
      <c r="L5222" s="281">
        <f t="shared" ref="L5222:L5227" si="1279">I5222+J5222+K5222</f>
        <v>0</v>
      </c>
      <c r="M5222" s="12" t="str">
        <f t="shared" si="1276"/>
        <v/>
      </c>
      <c r="N5222" s="13"/>
    </row>
    <row r="5223" spans="1:14" hidden="1">
      <c r="A5223" s="23">
        <v>375</v>
      </c>
      <c r="B5223" s="362"/>
      <c r="C5223" s="293">
        <v>4202</v>
      </c>
      <c r="D5223" s="363" t="s">
        <v>238</v>
      </c>
      <c r="E5223" s="295">
        <f t="shared" si="1278"/>
        <v>0</v>
      </c>
      <c r="F5223" s="158"/>
      <c r="G5223" s="159"/>
      <c r="H5223" s="1420"/>
      <c r="I5223" s="158"/>
      <c r="J5223" s="159"/>
      <c r="K5223" s="1420"/>
      <c r="L5223" s="295">
        <f t="shared" si="1279"/>
        <v>0</v>
      </c>
      <c r="M5223" s="12" t="str">
        <f t="shared" si="1276"/>
        <v/>
      </c>
      <c r="N5223" s="13"/>
    </row>
    <row r="5224" spans="1:14" hidden="1">
      <c r="A5224" s="23">
        <v>380</v>
      </c>
      <c r="B5224" s="362"/>
      <c r="C5224" s="293">
        <v>4214</v>
      </c>
      <c r="D5224" s="363" t="s">
        <v>239</v>
      </c>
      <c r="E5224" s="295">
        <f t="shared" si="1278"/>
        <v>0</v>
      </c>
      <c r="F5224" s="158"/>
      <c r="G5224" s="159"/>
      <c r="H5224" s="1420"/>
      <c r="I5224" s="158"/>
      <c r="J5224" s="159"/>
      <c r="K5224" s="1420"/>
      <c r="L5224" s="295">
        <f t="shared" si="1279"/>
        <v>0</v>
      </c>
      <c r="M5224" s="12" t="str">
        <f t="shared" si="1276"/>
        <v/>
      </c>
      <c r="N5224" s="13"/>
    </row>
    <row r="5225" spans="1:14" hidden="1">
      <c r="A5225" s="23">
        <v>385</v>
      </c>
      <c r="B5225" s="362"/>
      <c r="C5225" s="293">
        <v>4217</v>
      </c>
      <c r="D5225" s="363" t="s">
        <v>240</v>
      </c>
      <c r="E5225" s="295">
        <f t="shared" si="1278"/>
        <v>0</v>
      </c>
      <c r="F5225" s="158"/>
      <c r="G5225" s="159"/>
      <c r="H5225" s="1420"/>
      <c r="I5225" s="158"/>
      <c r="J5225" s="159"/>
      <c r="K5225" s="1420"/>
      <c r="L5225" s="295">
        <f t="shared" si="1279"/>
        <v>0</v>
      </c>
      <c r="M5225" s="12" t="str">
        <f t="shared" si="1276"/>
        <v/>
      </c>
      <c r="N5225" s="13"/>
    </row>
    <row r="5226" spans="1:14" hidden="1">
      <c r="A5226" s="23">
        <v>390</v>
      </c>
      <c r="B5226" s="362"/>
      <c r="C5226" s="293">
        <v>4218</v>
      </c>
      <c r="D5226" s="294" t="s">
        <v>241</v>
      </c>
      <c r="E5226" s="295">
        <f t="shared" si="1278"/>
        <v>0</v>
      </c>
      <c r="F5226" s="158"/>
      <c r="G5226" s="159"/>
      <c r="H5226" s="1420"/>
      <c r="I5226" s="158"/>
      <c r="J5226" s="159"/>
      <c r="K5226" s="1420"/>
      <c r="L5226" s="295">
        <f t="shared" si="1279"/>
        <v>0</v>
      </c>
      <c r="M5226" s="12" t="str">
        <f t="shared" si="1276"/>
        <v/>
      </c>
      <c r="N5226" s="13"/>
    </row>
    <row r="5227" spans="1:14" hidden="1">
      <c r="A5227" s="23">
        <v>390</v>
      </c>
      <c r="B5227" s="362"/>
      <c r="C5227" s="285">
        <v>4219</v>
      </c>
      <c r="D5227" s="343" t="s">
        <v>242</v>
      </c>
      <c r="E5227" s="287">
        <f t="shared" si="1278"/>
        <v>0</v>
      </c>
      <c r="F5227" s="173"/>
      <c r="G5227" s="174"/>
      <c r="H5227" s="1421"/>
      <c r="I5227" s="173"/>
      <c r="J5227" s="174"/>
      <c r="K5227" s="1421"/>
      <c r="L5227" s="287">
        <f t="shared" si="1279"/>
        <v>0</v>
      </c>
      <c r="M5227" s="12" t="str">
        <f t="shared" si="1276"/>
        <v/>
      </c>
      <c r="N5227" s="13"/>
    </row>
    <row r="5228" spans="1:14" hidden="1">
      <c r="A5228" s="23">
        <v>395</v>
      </c>
      <c r="B5228" s="272">
        <v>4300</v>
      </c>
      <c r="C5228" s="1856" t="s">
        <v>1661</v>
      </c>
      <c r="D5228" s="1857"/>
      <c r="E5228" s="310">
        <f t="shared" ref="E5228:L5228" si="1280">SUM(E5229:E5231)</f>
        <v>0</v>
      </c>
      <c r="F5228" s="274">
        <f t="shared" si="1280"/>
        <v>0</v>
      </c>
      <c r="G5228" s="275">
        <f t="shared" si="1280"/>
        <v>0</v>
      </c>
      <c r="H5228" s="276">
        <f>SUM(H5229:H5231)</f>
        <v>0</v>
      </c>
      <c r="I5228" s="274">
        <f t="shared" si="1280"/>
        <v>0</v>
      </c>
      <c r="J5228" s="275">
        <f t="shared" si="1280"/>
        <v>0</v>
      </c>
      <c r="K5228" s="276">
        <f t="shared" si="1280"/>
        <v>0</v>
      </c>
      <c r="L5228" s="310">
        <f t="shared" si="1280"/>
        <v>0</v>
      </c>
      <c r="M5228" s="12" t="str">
        <f t="shared" si="1276"/>
        <v/>
      </c>
      <c r="N5228" s="13"/>
    </row>
    <row r="5229" spans="1:14" hidden="1">
      <c r="A5229" s="18">
        <v>397</v>
      </c>
      <c r="B5229" s="362"/>
      <c r="C5229" s="279">
        <v>4301</v>
      </c>
      <c r="D5229" s="311" t="s">
        <v>243</v>
      </c>
      <c r="E5229" s="281">
        <f t="shared" ref="E5229:E5234" si="1281">F5229+G5229+H5229</f>
        <v>0</v>
      </c>
      <c r="F5229" s="152"/>
      <c r="G5229" s="153"/>
      <c r="H5229" s="1418"/>
      <c r="I5229" s="152"/>
      <c r="J5229" s="153"/>
      <c r="K5229" s="1418"/>
      <c r="L5229" s="281">
        <f t="shared" ref="L5229:L5234" si="1282">I5229+J5229+K5229</f>
        <v>0</v>
      </c>
      <c r="M5229" s="12" t="str">
        <f t="shared" si="1276"/>
        <v/>
      </c>
      <c r="N5229" s="13"/>
    </row>
    <row r="5230" spans="1:14" hidden="1">
      <c r="A5230" s="14">
        <v>398</v>
      </c>
      <c r="B5230" s="362"/>
      <c r="C5230" s="293">
        <v>4302</v>
      </c>
      <c r="D5230" s="363" t="s">
        <v>244</v>
      </c>
      <c r="E5230" s="295">
        <f t="shared" si="1281"/>
        <v>0</v>
      </c>
      <c r="F5230" s="158"/>
      <c r="G5230" s="159"/>
      <c r="H5230" s="1420"/>
      <c r="I5230" s="158"/>
      <c r="J5230" s="159"/>
      <c r="K5230" s="1420"/>
      <c r="L5230" s="295">
        <f t="shared" si="1282"/>
        <v>0</v>
      </c>
      <c r="M5230" s="12" t="str">
        <f t="shared" si="1276"/>
        <v/>
      </c>
      <c r="N5230" s="13"/>
    </row>
    <row r="5231" spans="1:14" hidden="1">
      <c r="A5231" s="14">
        <v>399</v>
      </c>
      <c r="B5231" s="362"/>
      <c r="C5231" s="285">
        <v>4309</v>
      </c>
      <c r="D5231" s="301" t="s">
        <v>245</v>
      </c>
      <c r="E5231" s="287">
        <f t="shared" si="1281"/>
        <v>0</v>
      </c>
      <c r="F5231" s="173"/>
      <c r="G5231" s="174"/>
      <c r="H5231" s="1421"/>
      <c r="I5231" s="173"/>
      <c r="J5231" s="174"/>
      <c r="K5231" s="1421"/>
      <c r="L5231" s="287">
        <f t="shared" si="1282"/>
        <v>0</v>
      </c>
      <c r="M5231" s="12" t="str">
        <f t="shared" si="1276"/>
        <v/>
      </c>
      <c r="N5231" s="13"/>
    </row>
    <row r="5232" spans="1:14" hidden="1">
      <c r="A5232" s="14">
        <v>400</v>
      </c>
      <c r="B5232" s="272">
        <v>4400</v>
      </c>
      <c r="C5232" s="1856" t="s">
        <v>1658</v>
      </c>
      <c r="D5232" s="1857"/>
      <c r="E5232" s="310">
        <f t="shared" si="1281"/>
        <v>0</v>
      </c>
      <c r="F5232" s="1422"/>
      <c r="G5232" s="1423"/>
      <c r="H5232" s="1424"/>
      <c r="I5232" s="1422"/>
      <c r="J5232" s="1423"/>
      <c r="K5232" s="1424"/>
      <c r="L5232" s="310">
        <f t="shared" si="1282"/>
        <v>0</v>
      </c>
      <c r="M5232" s="12" t="str">
        <f t="shared" si="1276"/>
        <v/>
      </c>
      <c r="N5232" s="13"/>
    </row>
    <row r="5233" spans="1:14" hidden="1">
      <c r="A5233" s="14">
        <v>401</v>
      </c>
      <c r="B5233" s="272">
        <v>4500</v>
      </c>
      <c r="C5233" s="1856" t="s">
        <v>1659</v>
      </c>
      <c r="D5233" s="1857"/>
      <c r="E5233" s="310">
        <f t="shared" si="1281"/>
        <v>0</v>
      </c>
      <c r="F5233" s="1422"/>
      <c r="G5233" s="1423"/>
      <c r="H5233" s="1424"/>
      <c r="I5233" s="1422"/>
      <c r="J5233" s="1423"/>
      <c r="K5233" s="1424"/>
      <c r="L5233" s="310">
        <f t="shared" si="1282"/>
        <v>0</v>
      </c>
      <c r="M5233" s="12" t="str">
        <f t="shared" si="1276"/>
        <v/>
      </c>
      <c r="N5233" s="13"/>
    </row>
    <row r="5234" spans="1:14" hidden="1">
      <c r="A5234" s="40">
        <v>404</v>
      </c>
      <c r="B5234" s="272">
        <v>4600</v>
      </c>
      <c r="C5234" s="1862" t="s">
        <v>246</v>
      </c>
      <c r="D5234" s="1863"/>
      <c r="E5234" s="310">
        <f t="shared" si="1281"/>
        <v>0</v>
      </c>
      <c r="F5234" s="1422"/>
      <c r="G5234" s="1423"/>
      <c r="H5234" s="1424"/>
      <c r="I5234" s="1422"/>
      <c r="J5234" s="1423"/>
      <c r="K5234" s="1424"/>
      <c r="L5234" s="310">
        <f t="shared" si="1282"/>
        <v>0</v>
      </c>
      <c r="M5234" s="12" t="str">
        <f t="shared" si="1276"/>
        <v/>
      </c>
      <c r="N5234" s="13"/>
    </row>
    <row r="5235" spans="1:14" hidden="1">
      <c r="A5235" s="40">
        <v>404</v>
      </c>
      <c r="B5235" s="272">
        <v>4900</v>
      </c>
      <c r="C5235" s="1856" t="s">
        <v>273</v>
      </c>
      <c r="D5235" s="1857"/>
      <c r="E5235" s="310">
        <f t="shared" ref="E5235:L5235" si="1283">+E5236+E5237</f>
        <v>0</v>
      </c>
      <c r="F5235" s="274">
        <f t="shared" si="1283"/>
        <v>0</v>
      </c>
      <c r="G5235" s="275">
        <f t="shared" si="1283"/>
        <v>0</v>
      </c>
      <c r="H5235" s="276">
        <f>+H5236+H5237</f>
        <v>0</v>
      </c>
      <c r="I5235" s="274">
        <f t="shared" si="1283"/>
        <v>0</v>
      </c>
      <c r="J5235" s="275">
        <f t="shared" si="1283"/>
        <v>0</v>
      </c>
      <c r="K5235" s="276">
        <f t="shared" si="1283"/>
        <v>0</v>
      </c>
      <c r="L5235" s="310">
        <f t="shared" si="1283"/>
        <v>0</v>
      </c>
      <c r="M5235" s="12" t="str">
        <f t="shared" si="1276"/>
        <v/>
      </c>
      <c r="N5235" s="13"/>
    </row>
    <row r="5236" spans="1:14" hidden="1">
      <c r="A5236" s="22">
        <v>440</v>
      </c>
      <c r="B5236" s="362"/>
      <c r="C5236" s="279">
        <v>4901</v>
      </c>
      <c r="D5236" s="364" t="s">
        <v>274</v>
      </c>
      <c r="E5236" s="281">
        <f>F5236+G5236+H5236</f>
        <v>0</v>
      </c>
      <c r="F5236" s="152"/>
      <c r="G5236" s="153"/>
      <c r="H5236" s="1418"/>
      <c r="I5236" s="152"/>
      <c r="J5236" s="153"/>
      <c r="K5236" s="1418"/>
      <c r="L5236" s="281">
        <f>I5236+J5236+K5236</f>
        <v>0</v>
      </c>
      <c r="M5236" s="12" t="str">
        <f t="shared" si="1276"/>
        <v/>
      </c>
      <c r="N5236" s="13"/>
    </row>
    <row r="5237" spans="1:14" hidden="1">
      <c r="A5237" s="22">
        <v>450</v>
      </c>
      <c r="B5237" s="362"/>
      <c r="C5237" s="285">
        <v>4902</v>
      </c>
      <c r="D5237" s="301" t="s">
        <v>275</v>
      </c>
      <c r="E5237" s="287">
        <f>F5237+G5237+H5237</f>
        <v>0</v>
      </c>
      <c r="F5237" s="173"/>
      <c r="G5237" s="174"/>
      <c r="H5237" s="1421"/>
      <c r="I5237" s="173"/>
      <c r="J5237" s="174"/>
      <c r="K5237" s="1421"/>
      <c r="L5237" s="287">
        <f>I5237+J5237+K5237</f>
        <v>0</v>
      </c>
      <c r="M5237" s="12" t="str">
        <f t="shared" si="1276"/>
        <v/>
      </c>
      <c r="N5237" s="13"/>
    </row>
    <row r="5238" spans="1:14" hidden="1">
      <c r="A5238" s="22">
        <v>495</v>
      </c>
      <c r="B5238" s="365">
        <v>5100</v>
      </c>
      <c r="C5238" s="1854" t="s">
        <v>247</v>
      </c>
      <c r="D5238" s="1855"/>
      <c r="E5238" s="310">
        <f>F5238+G5238+H5238</f>
        <v>0</v>
      </c>
      <c r="F5238" s="1422"/>
      <c r="G5238" s="1423"/>
      <c r="H5238" s="1424"/>
      <c r="I5238" s="1422"/>
      <c r="J5238" s="1423"/>
      <c r="K5238" s="1424"/>
      <c r="L5238" s="310">
        <f>I5238+J5238+K5238</f>
        <v>0</v>
      </c>
      <c r="M5238" s="12" t="str">
        <f t="shared" si="1276"/>
        <v/>
      </c>
      <c r="N5238" s="13"/>
    </row>
    <row r="5239" spans="1:14" hidden="1">
      <c r="A5239" s="23">
        <v>500</v>
      </c>
      <c r="B5239" s="365">
        <v>5200</v>
      </c>
      <c r="C5239" s="1854" t="s">
        <v>248</v>
      </c>
      <c r="D5239" s="1855"/>
      <c r="E5239" s="310">
        <f t="shared" ref="E5239:L5239" si="1284">SUM(E5240:E5246)</f>
        <v>0</v>
      </c>
      <c r="F5239" s="274">
        <f t="shared" si="1284"/>
        <v>0</v>
      </c>
      <c r="G5239" s="275">
        <f t="shared" si="1284"/>
        <v>0</v>
      </c>
      <c r="H5239" s="276">
        <f>SUM(H5240:H5246)</f>
        <v>0</v>
      </c>
      <c r="I5239" s="274">
        <f t="shared" si="1284"/>
        <v>0</v>
      </c>
      <c r="J5239" s="275">
        <f t="shared" si="1284"/>
        <v>0</v>
      </c>
      <c r="K5239" s="276">
        <f t="shared" si="1284"/>
        <v>0</v>
      </c>
      <c r="L5239" s="310">
        <f t="shared" si="1284"/>
        <v>0</v>
      </c>
      <c r="M5239" s="12" t="str">
        <f t="shared" si="1276"/>
        <v/>
      </c>
      <c r="N5239" s="13"/>
    </row>
    <row r="5240" spans="1:14" hidden="1">
      <c r="A5240" s="23">
        <v>505</v>
      </c>
      <c r="B5240" s="366"/>
      <c r="C5240" s="367">
        <v>5201</v>
      </c>
      <c r="D5240" s="368" t="s">
        <v>249</v>
      </c>
      <c r="E5240" s="281">
        <f t="shared" ref="E5240:E5246" si="1285">F5240+G5240+H5240</f>
        <v>0</v>
      </c>
      <c r="F5240" s="152"/>
      <c r="G5240" s="153"/>
      <c r="H5240" s="1418"/>
      <c r="I5240" s="152"/>
      <c r="J5240" s="153"/>
      <c r="K5240" s="1418"/>
      <c r="L5240" s="281">
        <f t="shared" ref="L5240:L5246" si="1286">I5240+J5240+K5240</f>
        <v>0</v>
      </c>
      <c r="M5240" s="12" t="str">
        <f t="shared" si="1276"/>
        <v/>
      </c>
      <c r="N5240" s="13"/>
    </row>
    <row r="5241" spans="1:14" hidden="1">
      <c r="A5241" s="23">
        <v>510</v>
      </c>
      <c r="B5241" s="366"/>
      <c r="C5241" s="369">
        <v>5202</v>
      </c>
      <c r="D5241" s="370" t="s">
        <v>250</v>
      </c>
      <c r="E5241" s="295">
        <f t="shared" si="1285"/>
        <v>0</v>
      </c>
      <c r="F5241" s="158"/>
      <c r="G5241" s="159"/>
      <c r="H5241" s="1420"/>
      <c r="I5241" s="158"/>
      <c r="J5241" s="159"/>
      <c r="K5241" s="1420"/>
      <c r="L5241" s="295">
        <f t="shared" si="1286"/>
        <v>0</v>
      </c>
      <c r="M5241" s="12" t="str">
        <f t="shared" si="1276"/>
        <v/>
      </c>
      <c r="N5241" s="13"/>
    </row>
    <row r="5242" spans="1:14" hidden="1">
      <c r="A5242" s="23">
        <v>515</v>
      </c>
      <c r="B5242" s="366"/>
      <c r="C5242" s="369">
        <v>5203</v>
      </c>
      <c r="D5242" s="370" t="s">
        <v>618</v>
      </c>
      <c r="E5242" s="295">
        <f t="shared" si="1285"/>
        <v>0</v>
      </c>
      <c r="F5242" s="158"/>
      <c r="G5242" s="159"/>
      <c r="H5242" s="1420"/>
      <c r="I5242" s="158"/>
      <c r="J5242" s="159"/>
      <c r="K5242" s="1420"/>
      <c r="L5242" s="295">
        <f t="shared" si="1286"/>
        <v>0</v>
      </c>
      <c r="M5242" s="12" t="str">
        <f t="shared" si="1276"/>
        <v/>
      </c>
      <c r="N5242" s="13"/>
    </row>
    <row r="5243" spans="1:14" hidden="1">
      <c r="A5243" s="23">
        <v>520</v>
      </c>
      <c r="B5243" s="366"/>
      <c r="C5243" s="369">
        <v>5204</v>
      </c>
      <c r="D5243" s="370" t="s">
        <v>619</v>
      </c>
      <c r="E5243" s="295">
        <f t="shared" si="1285"/>
        <v>0</v>
      </c>
      <c r="F5243" s="158"/>
      <c r="G5243" s="159"/>
      <c r="H5243" s="1420"/>
      <c r="I5243" s="158"/>
      <c r="J5243" s="159"/>
      <c r="K5243" s="1420"/>
      <c r="L5243" s="295">
        <f t="shared" si="1286"/>
        <v>0</v>
      </c>
      <c r="M5243" s="12" t="str">
        <f t="shared" si="1276"/>
        <v/>
      </c>
      <c r="N5243" s="13"/>
    </row>
    <row r="5244" spans="1:14" hidden="1">
      <c r="A5244" s="23">
        <v>525</v>
      </c>
      <c r="B5244" s="366"/>
      <c r="C5244" s="369">
        <v>5205</v>
      </c>
      <c r="D5244" s="370" t="s">
        <v>620</v>
      </c>
      <c r="E5244" s="295">
        <f t="shared" si="1285"/>
        <v>0</v>
      </c>
      <c r="F5244" s="158"/>
      <c r="G5244" s="159"/>
      <c r="H5244" s="1420"/>
      <c r="I5244" s="158"/>
      <c r="J5244" s="159"/>
      <c r="K5244" s="1420"/>
      <c r="L5244" s="295">
        <f t="shared" si="1286"/>
        <v>0</v>
      </c>
      <c r="M5244" s="12" t="str">
        <f t="shared" si="1276"/>
        <v/>
      </c>
      <c r="N5244" s="13"/>
    </row>
    <row r="5245" spans="1:14" hidden="1">
      <c r="A5245" s="22">
        <v>635</v>
      </c>
      <c r="B5245" s="366"/>
      <c r="C5245" s="369">
        <v>5206</v>
      </c>
      <c r="D5245" s="370" t="s">
        <v>621</v>
      </c>
      <c r="E5245" s="295">
        <f t="shared" si="1285"/>
        <v>0</v>
      </c>
      <c r="F5245" s="158"/>
      <c r="G5245" s="159"/>
      <c r="H5245" s="1420"/>
      <c r="I5245" s="158"/>
      <c r="J5245" s="159"/>
      <c r="K5245" s="1420"/>
      <c r="L5245" s="295">
        <f t="shared" si="1286"/>
        <v>0</v>
      </c>
      <c r="M5245" s="12" t="str">
        <f t="shared" si="1276"/>
        <v/>
      </c>
      <c r="N5245" s="13"/>
    </row>
    <row r="5246" spans="1:14" hidden="1">
      <c r="A5246" s="23">
        <v>640</v>
      </c>
      <c r="B5246" s="366"/>
      <c r="C5246" s="371">
        <v>5219</v>
      </c>
      <c r="D5246" s="372" t="s">
        <v>622</v>
      </c>
      <c r="E5246" s="287">
        <f t="shared" si="1285"/>
        <v>0</v>
      </c>
      <c r="F5246" s="173"/>
      <c r="G5246" s="174"/>
      <c r="H5246" s="1421"/>
      <c r="I5246" s="173"/>
      <c r="J5246" s="174"/>
      <c r="K5246" s="1421"/>
      <c r="L5246" s="287">
        <f t="shared" si="1286"/>
        <v>0</v>
      </c>
      <c r="M5246" s="12" t="str">
        <f t="shared" si="1276"/>
        <v/>
      </c>
      <c r="N5246" s="13"/>
    </row>
    <row r="5247" spans="1:14" hidden="1">
      <c r="A5247" s="23">
        <v>645</v>
      </c>
      <c r="B5247" s="365">
        <v>5300</v>
      </c>
      <c r="C5247" s="1854" t="s">
        <v>623</v>
      </c>
      <c r="D5247" s="1855"/>
      <c r="E5247" s="310">
        <f t="shared" ref="E5247:L5247" si="1287">SUM(E5248:E5249)</f>
        <v>0</v>
      </c>
      <c r="F5247" s="274">
        <f t="shared" si="1287"/>
        <v>0</v>
      </c>
      <c r="G5247" s="275">
        <f t="shared" si="1287"/>
        <v>0</v>
      </c>
      <c r="H5247" s="276">
        <f>SUM(H5248:H5249)</f>
        <v>0</v>
      </c>
      <c r="I5247" s="274">
        <f t="shared" si="1287"/>
        <v>0</v>
      </c>
      <c r="J5247" s="275">
        <f t="shared" si="1287"/>
        <v>0</v>
      </c>
      <c r="K5247" s="276">
        <f t="shared" si="1287"/>
        <v>0</v>
      </c>
      <c r="L5247" s="310">
        <f t="shared" si="1287"/>
        <v>0</v>
      </c>
      <c r="M5247" s="12" t="str">
        <f t="shared" si="1276"/>
        <v/>
      </c>
      <c r="N5247" s="13"/>
    </row>
    <row r="5248" spans="1:14" hidden="1">
      <c r="A5248" s="23">
        <v>650</v>
      </c>
      <c r="B5248" s="366"/>
      <c r="C5248" s="367">
        <v>5301</v>
      </c>
      <c r="D5248" s="368" t="s">
        <v>307</v>
      </c>
      <c r="E5248" s="281">
        <f>F5248+G5248+H5248</f>
        <v>0</v>
      </c>
      <c r="F5248" s="152"/>
      <c r="G5248" s="153"/>
      <c r="H5248" s="1418"/>
      <c r="I5248" s="152"/>
      <c r="J5248" s="153"/>
      <c r="K5248" s="1418"/>
      <c r="L5248" s="281">
        <f>I5248+J5248+K5248</f>
        <v>0</v>
      </c>
      <c r="M5248" s="12" t="str">
        <f t="shared" si="1276"/>
        <v/>
      </c>
      <c r="N5248" s="13"/>
    </row>
    <row r="5249" spans="1:14" hidden="1">
      <c r="A5249" s="22">
        <v>655</v>
      </c>
      <c r="B5249" s="366"/>
      <c r="C5249" s="371">
        <v>5309</v>
      </c>
      <c r="D5249" s="372" t="s">
        <v>624</v>
      </c>
      <c r="E5249" s="287">
        <f>F5249+G5249+H5249</f>
        <v>0</v>
      </c>
      <c r="F5249" s="173"/>
      <c r="G5249" s="174"/>
      <c r="H5249" s="1421"/>
      <c r="I5249" s="173"/>
      <c r="J5249" s="174"/>
      <c r="K5249" s="1421"/>
      <c r="L5249" s="287">
        <f>I5249+J5249+K5249</f>
        <v>0</v>
      </c>
      <c r="M5249" s="12" t="str">
        <f t="shared" si="1276"/>
        <v/>
      </c>
      <c r="N5249" s="13"/>
    </row>
    <row r="5250" spans="1:14" hidden="1">
      <c r="A5250" s="22">
        <v>665</v>
      </c>
      <c r="B5250" s="365">
        <v>5400</v>
      </c>
      <c r="C5250" s="1854" t="s">
        <v>685</v>
      </c>
      <c r="D5250" s="1855"/>
      <c r="E5250" s="310">
        <f>F5250+G5250+H5250</f>
        <v>0</v>
      </c>
      <c r="F5250" s="1422"/>
      <c r="G5250" s="1423"/>
      <c r="H5250" s="1424"/>
      <c r="I5250" s="1422"/>
      <c r="J5250" s="1423"/>
      <c r="K5250" s="1424"/>
      <c r="L5250" s="310">
        <f>I5250+J5250+K5250</f>
        <v>0</v>
      </c>
      <c r="M5250" s="12" t="str">
        <f t="shared" si="1276"/>
        <v/>
      </c>
      <c r="N5250" s="13"/>
    </row>
    <row r="5251" spans="1:14" hidden="1">
      <c r="A5251" s="22">
        <v>675</v>
      </c>
      <c r="B5251" s="272">
        <v>5500</v>
      </c>
      <c r="C5251" s="1856" t="s">
        <v>686</v>
      </c>
      <c r="D5251" s="1857"/>
      <c r="E5251" s="310">
        <f t="shared" ref="E5251:L5251" si="1288">SUM(E5252:E5255)</f>
        <v>0</v>
      </c>
      <c r="F5251" s="274">
        <f t="shared" si="1288"/>
        <v>0</v>
      </c>
      <c r="G5251" s="275">
        <f t="shared" si="1288"/>
        <v>0</v>
      </c>
      <c r="H5251" s="276">
        <f>SUM(H5252:H5255)</f>
        <v>0</v>
      </c>
      <c r="I5251" s="274">
        <f t="shared" si="1288"/>
        <v>0</v>
      </c>
      <c r="J5251" s="275">
        <f t="shared" si="1288"/>
        <v>0</v>
      </c>
      <c r="K5251" s="276">
        <f t="shared" si="1288"/>
        <v>0</v>
      </c>
      <c r="L5251" s="310">
        <f t="shared" si="1288"/>
        <v>0</v>
      </c>
      <c r="M5251" s="12" t="str">
        <f t="shared" si="1276"/>
        <v/>
      </c>
      <c r="N5251" s="13"/>
    </row>
    <row r="5252" spans="1:14" hidden="1">
      <c r="A5252" s="22">
        <v>685</v>
      </c>
      <c r="B5252" s="362"/>
      <c r="C5252" s="279">
        <v>5501</v>
      </c>
      <c r="D5252" s="311" t="s">
        <v>687</v>
      </c>
      <c r="E5252" s="281">
        <f>F5252+G5252+H5252</f>
        <v>0</v>
      </c>
      <c r="F5252" s="152"/>
      <c r="G5252" s="153"/>
      <c r="H5252" s="1418"/>
      <c r="I5252" s="152"/>
      <c r="J5252" s="153"/>
      <c r="K5252" s="1418"/>
      <c r="L5252" s="281">
        <f>I5252+J5252+K5252</f>
        <v>0</v>
      </c>
      <c r="M5252" s="12" t="str">
        <f t="shared" si="1276"/>
        <v/>
      </c>
      <c r="N5252" s="13"/>
    </row>
    <row r="5253" spans="1:14" hidden="1">
      <c r="A5253" s="23">
        <v>690</v>
      </c>
      <c r="B5253" s="362"/>
      <c r="C5253" s="293">
        <v>5502</v>
      </c>
      <c r="D5253" s="294" t="s">
        <v>688</v>
      </c>
      <c r="E5253" s="295">
        <f>F5253+G5253+H5253</f>
        <v>0</v>
      </c>
      <c r="F5253" s="158"/>
      <c r="G5253" s="159"/>
      <c r="H5253" s="1420"/>
      <c r="I5253" s="158"/>
      <c r="J5253" s="159"/>
      <c r="K5253" s="1420"/>
      <c r="L5253" s="295">
        <f>I5253+J5253+K5253</f>
        <v>0</v>
      </c>
      <c r="M5253" s="12" t="str">
        <f t="shared" si="1276"/>
        <v/>
      </c>
      <c r="N5253" s="13"/>
    </row>
    <row r="5254" spans="1:14" hidden="1">
      <c r="A5254" s="23">
        <v>695</v>
      </c>
      <c r="B5254" s="362"/>
      <c r="C5254" s="293">
        <v>5503</v>
      </c>
      <c r="D5254" s="363" t="s">
        <v>689</v>
      </c>
      <c r="E5254" s="295">
        <f>F5254+G5254+H5254</f>
        <v>0</v>
      </c>
      <c r="F5254" s="158"/>
      <c r="G5254" s="159"/>
      <c r="H5254" s="1420"/>
      <c r="I5254" s="158"/>
      <c r="J5254" s="159"/>
      <c r="K5254" s="1420"/>
      <c r="L5254" s="295">
        <f>I5254+J5254+K5254</f>
        <v>0</v>
      </c>
      <c r="M5254" s="12" t="str">
        <f t="shared" si="1276"/>
        <v/>
      </c>
      <c r="N5254" s="13"/>
    </row>
    <row r="5255" spans="1:14" hidden="1">
      <c r="A5255" s="22">
        <v>700</v>
      </c>
      <c r="B5255" s="362"/>
      <c r="C5255" s="285">
        <v>5504</v>
      </c>
      <c r="D5255" s="339" t="s">
        <v>690</v>
      </c>
      <c r="E5255" s="287">
        <f>F5255+G5255+H5255</f>
        <v>0</v>
      </c>
      <c r="F5255" s="173"/>
      <c r="G5255" s="174"/>
      <c r="H5255" s="1421"/>
      <c r="I5255" s="173"/>
      <c r="J5255" s="174"/>
      <c r="K5255" s="1421"/>
      <c r="L5255" s="287">
        <f>I5255+J5255+K5255</f>
        <v>0</v>
      </c>
      <c r="M5255" s="12" t="str">
        <f t="shared" si="1276"/>
        <v/>
      </c>
      <c r="N5255" s="13"/>
    </row>
    <row r="5256" spans="1:14" hidden="1">
      <c r="A5256" s="22">
        <v>710</v>
      </c>
      <c r="B5256" s="365">
        <v>5700</v>
      </c>
      <c r="C5256" s="1858" t="s">
        <v>914</v>
      </c>
      <c r="D5256" s="1859"/>
      <c r="E5256" s="310">
        <f>SUM(E5257:E5259)</f>
        <v>0</v>
      </c>
      <c r="F5256" s="1471">
        <v>0</v>
      </c>
      <c r="G5256" s="1471">
        <v>0</v>
      </c>
      <c r="H5256" s="1471">
        <v>0</v>
      </c>
      <c r="I5256" s="1471">
        <v>0</v>
      </c>
      <c r="J5256" s="1471">
        <v>0</v>
      </c>
      <c r="K5256" s="1471">
        <v>0</v>
      </c>
      <c r="L5256" s="310">
        <f>SUM(L5257:L5259)</f>
        <v>0</v>
      </c>
      <c r="M5256" s="12" t="str">
        <f t="shared" si="1276"/>
        <v/>
      </c>
      <c r="N5256" s="13"/>
    </row>
    <row r="5257" spans="1:14" hidden="1">
      <c r="A5257" s="23">
        <v>715</v>
      </c>
      <c r="B5257" s="366"/>
      <c r="C5257" s="367">
        <v>5701</v>
      </c>
      <c r="D5257" s="368" t="s">
        <v>691</v>
      </c>
      <c r="E5257" s="281">
        <f>F5257+G5257+H5257</f>
        <v>0</v>
      </c>
      <c r="F5257" s="1472">
        <v>0</v>
      </c>
      <c r="G5257" s="1472">
        <v>0</v>
      </c>
      <c r="H5257" s="1473">
        <v>0</v>
      </c>
      <c r="I5257" s="1771">
        <v>0</v>
      </c>
      <c r="J5257" s="1472">
        <v>0</v>
      </c>
      <c r="K5257" s="1472">
        <v>0</v>
      </c>
      <c r="L5257" s="281">
        <f>I5257+J5257+K5257</f>
        <v>0</v>
      </c>
      <c r="M5257" s="12" t="str">
        <f t="shared" si="1276"/>
        <v/>
      </c>
      <c r="N5257" s="13"/>
    </row>
    <row r="5258" spans="1:14" hidden="1">
      <c r="A5258" s="23">
        <v>720</v>
      </c>
      <c r="B5258" s="366"/>
      <c r="C5258" s="373">
        <v>5702</v>
      </c>
      <c r="D5258" s="374" t="s">
        <v>692</v>
      </c>
      <c r="E5258" s="314">
        <f>F5258+G5258+H5258</f>
        <v>0</v>
      </c>
      <c r="F5258" s="1472">
        <v>0</v>
      </c>
      <c r="G5258" s="1472">
        <v>0</v>
      </c>
      <c r="H5258" s="1473">
        <v>0</v>
      </c>
      <c r="I5258" s="1771">
        <v>0</v>
      </c>
      <c r="J5258" s="1472">
        <v>0</v>
      </c>
      <c r="K5258" s="1472">
        <v>0</v>
      </c>
      <c r="L5258" s="314">
        <f>I5258+J5258+K5258</f>
        <v>0</v>
      </c>
      <c r="M5258" s="12" t="str">
        <f t="shared" si="1276"/>
        <v/>
      </c>
      <c r="N5258" s="13"/>
    </row>
    <row r="5259" spans="1:14" hidden="1">
      <c r="A5259" s="23">
        <v>725</v>
      </c>
      <c r="B5259" s="292"/>
      <c r="C5259" s="375">
        <v>4071</v>
      </c>
      <c r="D5259" s="376" t="s">
        <v>693</v>
      </c>
      <c r="E5259" s="377">
        <f>F5259+G5259+H5259</f>
        <v>0</v>
      </c>
      <c r="F5259" s="1472">
        <v>0</v>
      </c>
      <c r="G5259" s="1472">
        <v>0</v>
      </c>
      <c r="H5259" s="1473">
        <v>0</v>
      </c>
      <c r="I5259" s="1771">
        <v>0</v>
      </c>
      <c r="J5259" s="1472">
        <v>0</v>
      </c>
      <c r="K5259" s="1472">
        <v>0</v>
      </c>
      <c r="L5259" s="377">
        <f>I5259+J5259+K5259</f>
        <v>0</v>
      </c>
      <c r="M5259" s="12" t="str">
        <f t="shared" si="1276"/>
        <v/>
      </c>
      <c r="N5259" s="13"/>
    </row>
    <row r="5260" spans="1:14" hidden="1">
      <c r="A5260" s="23">
        <v>730</v>
      </c>
      <c r="B5260" s="582"/>
      <c r="C5260" s="1860" t="s">
        <v>694</v>
      </c>
      <c r="D5260" s="1861"/>
      <c r="E5260" s="1438"/>
      <c r="F5260" s="1438"/>
      <c r="G5260" s="1438"/>
      <c r="H5260" s="1438"/>
      <c r="I5260" s="1438"/>
      <c r="J5260" s="1438"/>
      <c r="K5260" s="1438"/>
      <c r="L5260" s="1439"/>
      <c r="M5260" s="12" t="str">
        <f t="shared" si="1276"/>
        <v/>
      </c>
      <c r="N5260" s="13"/>
    </row>
    <row r="5261" spans="1:14" hidden="1">
      <c r="A5261" s="23">
        <v>735</v>
      </c>
      <c r="B5261" s="381">
        <v>98</v>
      </c>
      <c r="C5261" s="1860" t="s">
        <v>694</v>
      </c>
      <c r="D5261" s="1861"/>
      <c r="E5261" s="382">
        <f>F5261+G5261+H5261</f>
        <v>0</v>
      </c>
      <c r="F5261" s="1429"/>
      <c r="G5261" s="1430"/>
      <c r="H5261" s="1431"/>
      <c r="I5261" s="1461">
        <v>0</v>
      </c>
      <c r="J5261" s="1462">
        <v>0</v>
      </c>
      <c r="K5261" s="1463">
        <v>0</v>
      </c>
      <c r="L5261" s="382">
        <f>I5261+J5261+K5261</f>
        <v>0</v>
      </c>
      <c r="M5261" s="12" t="str">
        <f t="shared" si="1276"/>
        <v/>
      </c>
      <c r="N5261" s="13"/>
    </row>
    <row r="5262" spans="1:14" hidden="1">
      <c r="A5262" s="23">
        <v>740</v>
      </c>
      <c r="B5262" s="1433"/>
      <c r="C5262" s="1434"/>
      <c r="D5262" s="1435"/>
      <c r="E5262" s="269"/>
      <c r="F5262" s="269"/>
      <c r="G5262" s="269"/>
      <c r="H5262" s="269"/>
      <c r="I5262" s="269"/>
      <c r="J5262" s="269"/>
      <c r="K5262" s="269"/>
      <c r="L5262" s="270"/>
      <c r="M5262" s="12" t="str">
        <f t="shared" si="1276"/>
        <v/>
      </c>
      <c r="N5262" s="13"/>
    </row>
    <row r="5263" spans="1:14" hidden="1">
      <c r="A5263" s="23">
        <v>745</v>
      </c>
      <c r="B5263" s="1436"/>
      <c r="C5263" s="111"/>
      <c r="D5263" s="1437"/>
      <c r="E5263" s="218"/>
      <c r="F5263" s="218"/>
      <c r="G5263" s="218"/>
      <c r="H5263" s="218"/>
      <c r="I5263" s="218"/>
      <c r="J5263" s="218"/>
      <c r="K5263" s="218"/>
      <c r="L5263" s="389"/>
      <c r="M5263" s="12" t="str">
        <f t="shared" si="1276"/>
        <v/>
      </c>
      <c r="N5263" s="13"/>
    </row>
    <row r="5264" spans="1:14" hidden="1">
      <c r="A5264" s="22">
        <v>750</v>
      </c>
      <c r="B5264" s="1436"/>
      <c r="C5264" s="111"/>
      <c r="D5264" s="1437"/>
      <c r="E5264" s="218"/>
      <c r="F5264" s="218"/>
      <c r="G5264" s="218"/>
      <c r="H5264" s="218"/>
      <c r="I5264" s="218"/>
      <c r="J5264" s="218"/>
      <c r="K5264" s="218"/>
      <c r="L5264" s="389"/>
      <c r="M5264" s="12" t="str">
        <f t="shared" si="1276"/>
        <v/>
      </c>
      <c r="N5264" s="13"/>
    </row>
    <row r="5265" spans="1:14" ht="16.5" hidden="1" thickBot="1">
      <c r="A5265" s="23">
        <v>755</v>
      </c>
      <c r="B5265" s="1464"/>
      <c r="C5265" s="393" t="s">
        <v>741</v>
      </c>
      <c r="D5265" s="1432">
        <f>+B5265</f>
        <v>0</v>
      </c>
      <c r="E5265" s="395">
        <f t="shared" ref="E5265:L5265" si="1289">SUM(E5150,E5153,E5159,E5167,E5168,E5186,E5190,E5196,E5199,E5200,E5201,E5202,E5203,E5212,E5218,E5219,E5220,E5221,E5228,E5232,E5233,E5234,E5235,E5238,E5239,E5247,E5250,E5251,E5256)+E5261</f>
        <v>0</v>
      </c>
      <c r="F5265" s="396">
        <f t="shared" si="1289"/>
        <v>0</v>
      </c>
      <c r="G5265" s="397">
        <f t="shared" si="1289"/>
        <v>0</v>
      </c>
      <c r="H5265" s="398">
        <f t="shared" si="1289"/>
        <v>0</v>
      </c>
      <c r="I5265" s="396">
        <f t="shared" si="1289"/>
        <v>0</v>
      </c>
      <c r="J5265" s="397">
        <f t="shared" si="1289"/>
        <v>0</v>
      </c>
      <c r="K5265" s="398">
        <f t="shared" si="1289"/>
        <v>0</v>
      </c>
      <c r="L5265" s="395">
        <f t="shared" si="1289"/>
        <v>0</v>
      </c>
      <c r="M5265" s="12" t="str">
        <f>(IF($E5265&lt;&gt;0,$M$2,IF($L5265&lt;&gt;0,$M$2,"")))</f>
        <v/>
      </c>
      <c r="N5265" s="73" t="str">
        <f>LEFT(C5147,1)</f>
        <v>7</v>
      </c>
    </row>
    <row r="5266" spans="1:14" hidden="1">
      <c r="A5266" s="23">
        <v>760</v>
      </c>
      <c r="B5266" s="79" t="s">
        <v>120</v>
      </c>
      <c r="C5266" s="1"/>
      <c r="L5266" s="6"/>
      <c r="M5266" s="7" t="str">
        <f>(IF($E5265&lt;&gt;0,$M$2,IF($L5265&lt;&gt;0,$M$2,"")))</f>
        <v/>
      </c>
    </row>
    <row r="5267" spans="1:14" hidden="1">
      <c r="A5267" s="22">
        <v>765</v>
      </c>
      <c r="B5267" s="1367"/>
      <c r="C5267" s="1367"/>
      <c r="D5267" s="1368"/>
      <c r="E5267" s="1367"/>
      <c r="F5267" s="1367"/>
      <c r="G5267" s="1367"/>
      <c r="H5267" s="1367"/>
      <c r="I5267" s="1367"/>
      <c r="J5267" s="1367"/>
      <c r="K5267" s="1367"/>
      <c r="L5267" s="1369"/>
      <c r="M5267" s="7" t="str">
        <f>(IF($E5265&lt;&gt;0,$M$2,IF($L5265&lt;&gt;0,$M$2,"")))</f>
        <v/>
      </c>
    </row>
    <row r="5268" spans="1:14" ht="18.75" hidden="1">
      <c r="A5268" s="22">
        <v>775</v>
      </c>
      <c r="B5268" s="65"/>
      <c r="C5268" s="65"/>
      <c r="D5268" s="65"/>
      <c r="E5268" s="65"/>
      <c r="F5268" s="65"/>
      <c r="G5268" s="65"/>
      <c r="H5268" s="65"/>
      <c r="I5268" s="65"/>
      <c r="J5268" s="65"/>
      <c r="K5268" s="65"/>
      <c r="L5268" s="77"/>
      <c r="M5268" s="74" t="str">
        <f>(IF(E5263&lt;&gt;0,$G$2,IF(L5263&lt;&gt;0,$G$2,"")))</f>
        <v/>
      </c>
      <c r="N5268" s="65"/>
    </row>
    <row r="5269" spans="1:14" hidden="1">
      <c r="A5269" s="23">
        <v>780</v>
      </c>
      <c r="B5269" s="6"/>
      <c r="C5269" s="6"/>
      <c r="D5269" s="521"/>
      <c r="E5269" s="38"/>
      <c r="F5269" s="38"/>
      <c r="G5269" s="38"/>
      <c r="H5269" s="38"/>
      <c r="I5269" s="38"/>
      <c r="J5269" s="38"/>
      <c r="K5269" s="38"/>
      <c r="L5269" s="38"/>
      <c r="M5269" s="7" t="str">
        <f>(IF($E5402&lt;&gt;0,$M$2,IF($L5402&lt;&gt;0,$M$2,"")))</f>
        <v/>
      </c>
    </row>
    <row r="5270" spans="1:14" hidden="1">
      <c r="A5270" s="23">
        <v>785</v>
      </c>
      <c r="B5270" s="6"/>
      <c r="C5270" s="1365"/>
      <c r="D5270" s="1366"/>
      <c r="E5270" s="38"/>
      <c r="F5270" s="38"/>
      <c r="G5270" s="38"/>
      <c r="H5270" s="38"/>
      <c r="I5270" s="38"/>
      <c r="J5270" s="38"/>
      <c r="K5270" s="38"/>
      <c r="L5270" s="38"/>
      <c r="M5270" s="7" t="str">
        <f>(IF($E5402&lt;&gt;0,$M$2,IF($L5402&lt;&gt;0,$M$2,"")))</f>
        <v/>
      </c>
    </row>
    <row r="5271" spans="1:14" hidden="1">
      <c r="A5271" s="23">
        <v>790</v>
      </c>
      <c r="B5271" s="1870" t="str">
        <f>$B$7</f>
        <v>ОТЧЕТНИ ДАННИ ПО ЕБК ЗА ИЗПЪЛНЕНИЕТО НА БЮДЖЕТА</v>
      </c>
      <c r="C5271" s="1871"/>
      <c r="D5271" s="1871"/>
      <c r="E5271" s="242"/>
      <c r="F5271" s="242"/>
      <c r="G5271" s="237"/>
      <c r="H5271" s="237"/>
      <c r="I5271" s="237"/>
      <c r="J5271" s="237"/>
      <c r="K5271" s="237"/>
      <c r="L5271" s="237"/>
      <c r="M5271" s="7" t="str">
        <f>(IF($E5402&lt;&gt;0,$M$2,IF($L5402&lt;&gt;0,$M$2,"")))</f>
        <v/>
      </c>
    </row>
    <row r="5272" spans="1:14" hidden="1">
      <c r="A5272" s="23">
        <v>795</v>
      </c>
      <c r="B5272" s="228"/>
      <c r="C5272" s="391"/>
      <c r="D5272" s="400"/>
      <c r="E5272" s="406" t="s">
        <v>464</v>
      </c>
      <c r="F5272" s="406" t="s">
        <v>835</v>
      </c>
      <c r="G5272" s="237"/>
      <c r="H5272" s="1362" t="s">
        <v>1251</v>
      </c>
      <c r="I5272" s="1363"/>
      <c r="J5272" s="1364"/>
      <c r="K5272" s="237"/>
      <c r="L5272" s="237"/>
      <c r="M5272" s="7" t="str">
        <f>(IF($E5402&lt;&gt;0,$M$2,IF($L5402&lt;&gt;0,$M$2,"")))</f>
        <v/>
      </c>
    </row>
    <row r="5273" spans="1:14" ht="18.75" hidden="1">
      <c r="A5273" s="22">
        <v>805</v>
      </c>
      <c r="B5273" s="1872" t="str">
        <f>$B$9</f>
        <v>ДГ ЩАСТЛИВО ДЕТСТВО</v>
      </c>
      <c r="C5273" s="1873"/>
      <c r="D5273" s="1874"/>
      <c r="E5273" s="115">
        <f>$E$9</f>
        <v>43831</v>
      </c>
      <c r="F5273" s="226" t="str">
        <f>$F$9</f>
        <v>30.06.2020</v>
      </c>
      <c r="G5273" s="237"/>
      <c r="H5273" s="237"/>
      <c r="I5273" s="237"/>
      <c r="J5273" s="237"/>
      <c r="K5273" s="237"/>
      <c r="L5273" s="237"/>
      <c r="M5273" s="7" t="str">
        <f>(IF($E5402&lt;&gt;0,$M$2,IF($L5402&lt;&gt;0,$M$2,"")))</f>
        <v/>
      </c>
    </row>
    <row r="5274" spans="1:14" hidden="1">
      <c r="A5274" s="23">
        <v>810</v>
      </c>
      <c r="B5274" s="227" t="str">
        <f>$B$10</f>
        <v>(наименование на разпоредителя с бюджет)</v>
      </c>
      <c r="C5274" s="228"/>
      <c r="D5274" s="229"/>
      <c r="E5274" s="237"/>
      <c r="F5274" s="237"/>
      <c r="G5274" s="237"/>
      <c r="H5274" s="237"/>
      <c r="I5274" s="237"/>
      <c r="J5274" s="237"/>
      <c r="K5274" s="237"/>
      <c r="L5274" s="237"/>
      <c r="M5274" s="7" t="str">
        <f>(IF($E5402&lt;&gt;0,$M$2,IF($L5402&lt;&gt;0,$M$2,"")))</f>
        <v/>
      </c>
    </row>
    <row r="5275" spans="1:14" hidden="1">
      <c r="A5275" s="23">
        <v>815</v>
      </c>
      <c r="B5275" s="227"/>
      <c r="C5275" s="228"/>
      <c r="D5275" s="229"/>
      <c r="E5275" s="237"/>
      <c r="F5275" s="237"/>
      <c r="G5275" s="237"/>
      <c r="H5275" s="237"/>
      <c r="I5275" s="237"/>
      <c r="J5275" s="237"/>
      <c r="K5275" s="237"/>
      <c r="L5275" s="237"/>
      <c r="M5275" s="7" t="str">
        <f>(IF($E5402&lt;&gt;0,$M$2,IF($L5402&lt;&gt;0,$M$2,"")))</f>
        <v/>
      </c>
    </row>
    <row r="5276" spans="1:14" ht="19.5" hidden="1">
      <c r="A5276" s="28">
        <v>525</v>
      </c>
      <c r="B5276" s="1875" t="str">
        <f>$B$12</f>
        <v>Раковски</v>
      </c>
      <c r="C5276" s="1876"/>
      <c r="D5276" s="1877"/>
      <c r="E5276" s="410" t="s">
        <v>890</v>
      </c>
      <c r="F5276" s="1360" t="str">
        <f>$F$12</f>
        <v>6611</v>
      </c>
      <c r="G5276" s="237"/>
      <c r="H5276" s="237"/>
      <c r="I5276" s="237"/>
      <c r="J5276" s="237"/>
      <c r="K5276" s="237"/>
      <c r="L5276" s="237"/>
      <c r="M5276" s="7" t="str">
        <f>(IF($E5402&lt;&gt;0,$M$2,IF($L5402&lt;&gt;0,$M$2,"")))</f>
        <v/>
      </c>
    </row>
    <row r="5277" spans="1:14" hidden="1">
      <c r="A5277" s="22">
        <v>820</v>
      </c>
      <c r="B5277" s="233" t="str">
        <f>$B$13</f>
        <v>(наименование на първостепенния разпоредител с бюджет)</v>
      </c>
      <c r="C5277" s="228"/>
      <c r="D5277" s="229"/>
      <c r="E5277" s="1361"/>
      <c r="F5277" s="242"/>
      <c r="G5277" s="237"/>
      <c r="H5277" s="237"/>
      <c r="I5277" s="237"/>
      <c r="J5277" s="237"/>
      <c r="K5277" s="237"/>
      <c r="L5277" s="237"/>
      <c r="M5277" s="7" t="str">
        <f>(IF($E5402&lt;&gt;0,$M$2,IF($L5402&lt;&gt;0,$M$2,"")))</f>
        <v/>
      </c>
    </row>
    <row r="5278" spans="1:14" ht="19.5" hidden="1">
      <c r="A5278" s="23">
        <v>821</v>
      </c>
      <c r="B5278" s="236"/>
      <c r="C5278" s="237"/>
      <c r="D5278" s="124" t="s">
        <v>891</v>
      </c>
      <c r="E5278" s="238">
        <f>$E$15</f>
        <v>0</v>
      </c>
      <c r="F5278" s="414" t="str">
        <f>$F$15</f>
        <v>БЮДЖЕТ</v>
      </c>
      <c r="G5278" s="218"/>
      <c r="H5278" s="218"/>
      <c r="I5278" s="218"/>
      <c r="J5278" s="218"/>
      <c r="K5278" s="218"/>
      <c r="L5278" s="218"/>
      <c r="M5278" s="7" t="str">
        <f>(IF($E5402&lt;&gt;0,$M$2,IF($L5402&lt;&gt;0,$M$2,"")))</f>
        <v/>
      </c>
    </row>
    <row r="5279" spans="1:14" hidden="1">
      <c r="A5279" s="23">
        <v>822</v>
      </c>
      <c r="B5279" s="228"/>
      <c r="C5279" s="391"/>
      <c r="D5279" s="400"/>
      <c r="E5279" s="237"/>
      <c r="F5279" s="409"/>
      <c r="G5279" s="409"/>
      <c r="H5279" s="409"/>
      <c r="I5279" s="409"/>
      <c r="J5279" s="409"/>
      <c r="K5279" s="409"/>
      <c r="L5279" s="1377" t="s">
        <v>465</v>
      </c>
      <c r="M5279" s="7" t="str">
        <f>(IF($E5402&lt;&gt;0,$M$2,IF($L5402&lt;&gt;0,$M$2,"")))</f>
        <v/>
      </c>
    </row>
    <row r="5280" spans="1:14" ht="24.95" hidden="1" customHeight="1">
      <c r="A5280" s="23">
        <v>823</v>
      </c>
      <c r="B5280" s="247"/>
      <c r="C5280" s="248"/>
      <c r="D5280" s="249" t="s">
        <v>712</v>
      </c>
      <c r="E5280" s="1878" t="s">
        <v>2108</v>
      </c>
      <c r="F5280" s="1879"/>
      <c r="G5280" s="1879"/>
      <c r="H5280" s="1880"/>
      <c r="I5280" s="1881" t="s">
        <v>2109</v>
      </c>
      <c r="J5280" s="1882"/>
      <c r="K5280" s="1882"/>
      <c r="L5280" s="1883"/>
      <c r="M5280" s="7" t="str">
        <f>(IF($E5402&lt;&gt;0,$M$2,IF($L5402&lt;&gt;0,$M$2,"")))</f>
        <v/>
      </c>
    </row>
    <row r="5281" spans="1:14" ht="54.95" hidden="1" customHeight="1" thickBot="1">
      <c r="A5281" s="23">
        <v>825</v>
      </c>
      <c r="B5281" s="250" t="s">
        <v>62</v>
      </c>
      <c r="C5281" s="251" t="s">
        <v>466</v>
      </c>
      <c r="D5281" s="252" t="s">
        <v>713</v>
      </c>
      <c r="E5281" s="1403" t="str">
        <f>$E$20</f>
        <v>Уточнен план                Общо</v>
      </c>
      <c r="F5281" s="1407" t="str">
        <f>$F$20</f>
        <v>държавни дейности</v>
      </c>
      <c r="G5281" s="1408" t="str">
        <f>$G$20</f>
        <v>местни дейности</v>
      </c>
      <c r="H5281" s="1409" t="str">
        <f>$H$20</f>
        <v>дофинансиране</v>
      </c>
      <c r="I5281" s="253" t="str">
        <f>$I$20</f>
        <v>държавни дейности -ОТЧЕТ</v>
      </c>
      <c r="J5281" s="254" t="str">
        <f>$J$20</f>
        <v>местни дейности - ОТЧЕТ</v>
      </c>
      <c r="K5281" s="255" t="str">
        <f>$K$20</f>
        <v>дофинансиране - ОТЧЕТ</v>
      </c>
      <c r="L5281" s="1735" t="str">
        <f>$L$20</f>
        <v>ОТЧЕТ                                    ОБЩО</v>
      </c>
      <c r="M5281" s="7" t="str">
        <f>(IF($E5402&lt;&gt;0,$M$2,IF($L5402&lt;&gt;0,$M$2,"")))</f>
        <v/>
      </c>
    </row>
    <row r="5282" spans="1:14" ht="18.75" hidden="1">
      <c r="A5282" s="23"/>
      <c r="B5282" s="258"/>
      <c r="C5282" s="259"/>
      <c r="D5282" s="260" t="s">
        <v>743</v>
      </c>
      <c r="E5282" s="1455" t="str">
        <f>$E$21</f>
        <v>(1)</v>
      </c>
      <c r="F5282" s="143" t="str">
        <f>$F$21</f>
        <v>(2)</v>
      </c>
      <c r="G5282" s="144" t="str">
        <f>$G$21</f>
        <v>(3)</v>
      </c>
      <c r="H5282" s="145" t="str">
        <f>$H$21</f>
        <v>(4)</v>
      </c>
      <c r="I5282" s="261" t="str">
        <f>$I$21</f>
        <v>(5)</v>
      </c>
      <c r="J5282" s="262" t="str">
        <f>$J$21</f>
        <v>(6)</v>
      </c>
      <c r="K5282" s="263" t="str">
        <f>$K$21</f>
        <v>(7)</v>
      </c>
      <c r="L5282" s="264" t="str">
        <f>$L$21</f>
        <v>(8)</v>
      </c>
      <c r="M5282" s="7" t="str">
        <f>(IF($E5402&lt;&gt;0,$M$2,IF($L5402&lt;&gt;0,$M$2,"")))</f>
        <v/>
      </c>
    </row>
    <row r="5283" spans="1:14" hidden="1">
      <c r="A5283" s="23"/>
      <c r="B5283" s="1451"/>
      <c r="C5283" s="1598" t="e">
        <f>VLOOKUP(D5283,OP_LIST2,2,FALSE)</f>
        <v>#N/A</v>
      </c>
      <c r="D5283" s="1458"/>
      <c r="E5283" s="389"/>
      <c r="F5283" s="1441"/>
      <c r="G5283" s="1442"/>
      <c r="H5283" s="1443"/>
      <c r="I5283" s="1441"/>
      <c r="J5283" s="1442"/>
      <c r="K5283" s="1443"/>
      <c r="L5283" s="1440"/>
      <c r="M5283" s="7" t="str">
        <f>(IF($E5402&lt;&gt;0,$M$2,IF($L5402&lt;&gt;0,$M$2,"")))</f>
        <v/>
      </c>
    </row>
    <row r="5284" spans="1:14" hidden="1">
      <c r="A5284" s="23"/>
      <c r="B5284" s="1454"/>
      <c r="C5284" s="1459">
        <f>VLOOKUP(D5285,EBK_DEIN2,2,FALSE)</f>
        <v>7738</v>
      </c>
      <c r="D5284" s="1458" t="s">
        <v>792</v>
      </c>
      <c r="E5284" s="389"/>
      <c r="F5284" s="1444"/>
      <c r="G5284" s="1445"/>
      <c r="H5284" s="1446"/>
      <c r="I5284" s="1444"/>
      <c r="J5284" s="1445"/>
      <c r="K5284" s="1446"/>
      <c r="L5284" s="1440"/>
      <c r="M5284" s="7" t="str">
        <f>(IF($E5402&lt;&gt;0,$M$2,IF($L5402&lt;&gt;0,$M$2,"")))</f>
        <v/>
      </c>
    </row>
    <row r="5285" spans="1:14" hidden="1">
      <c r="A5285" s="23"/>
      <c r="B5285" s="1450"/>
      <c r="C5285" s="1587">
        <f>+C5284</f>
        <v>7738</v>
      </c>
      <c r="D5285" s="1452" t="s">
        <v>501</v>
      </c>
      <c r="E5285" s="389"/>
      <c r="F5285" s="1444"/>
      <c r="G5285" s="1445"/>
      <c r="H5285" s="1446"/>
      <c r="I5285" s="1444"/>
      <c r="J5285" s="1445"/>
      <c r="K5285" s="1446"/>
      <c r="L5285" s="1440"/>
      <c r="M5285" s="7" t="str">
        <f>(IF($E5402&lt;&gt;0,$M$2,IF($L5402&lt;&gt;0,$M$2,"")))</f>
        <v/>
      </c>
    </row>
    <row r="5286" spans="1:14" hidden="1">
      <c r="A5286" s="23"/>
      <c r="B5286" s="1456"/>
      <c r="C5286" s="1453"/>
      <c r="D5286" s="1457" t="s">
        <v>714</v>
      </c>
      <c r="E5286" s="389"/>
      <c r="F5286" s="1447"/>
      <c r="G5286" s="1448"/>
      <c r="H5286" s="1449"/>
      <c r="I5286" s="1447"/>
      <c r="J5286" s="1448"/>
      <c r="K5286" s="1449"/>
      <c r="L5286" s="1440"/>
      <c r="M5286" s="7" t="str">
        <f>(IF($E5402&lt;&gt;0,$M$2,IF($L5402&lt;&gt;0,$M$2,"")))</f>
        <v/>
      </c>
    </row>
    <row r="5287" spans="1:14" hidden="1">
      <c r="A5287" s="23"/>
      <c r="B5287" s="272">
        <v>100</v>
      </c>
      <c r="C5287" s="1884" t="s">
        <v>744</v>
      </c>
      <c r="D5287" s="1885"/>
      <c r="E5287" s="273">
        <f t="shared" ref="E5287:L5287" si="1290">SUM(E5288:E5289)</f>
        <v>0</v>
      </c>
      <c r="F5287" s="274">
        <f t="shared" si="1290"/>
        <v>0</v>
      </c>
      <c r="G5287" s="275">
        <f t="shared" si="1290"/>
        <v>0</v>
      </c>
      <c r="H5287" s="276">
        <f>SUM(H5288:H5289)</f>
        <v>0</v>
      </c>
      <c r="I5287" s="274">
        <f t="shared" si="1290"/>
        <v>0</v>
      </c>
      <c r="J5287" s="275">
        <f t="shared" si="1290"/>
        <v>0</v>
      </c>
      <c r="K5287" s="276">
        <f t="shared" si="1290"/>
        <v>0</v>
      </c>
      <c r="L5287" s="273">
        <f t="shared" si="1290"/>
        <v>0</v>
      </c>
      <c r="M5287" s="12" t="str">
        <f>(IF($E5287&lt;&gt;0,$M$2,IF($L5287&lt;&gt;0,$M$2,"")))</f>
        <v/>
      </c>
      <c r="N5287" s="13"/>
    </row>
    <row r="5288" spans="1:14" hidden="1">
      <c r="A5288" s="23"/>
      <c r="B5288" s="278"/>
      <c r="C5288" s="279">
        <v>101</v>
      </c>
      <c r="D5288" s="280" t="s">
        <v>745</v>
      </c>
      <c r="E5288" s="281">
        <f>F5288+G5288+H5288</f>
        <v>0</v>
      </c>
      <c r="F5288" s="152"/>
      <c r="G5288" s="153"/>
      <c r="H5288" s="1418"/>
      <c r="I5288" s="152"/>
      <c r="J5288" s="153"/>
      <c r="K5288" s="1418"/>
      <c r="L5288" s="281">
        <f>I5288+J5288+K5288</f>
        <v>0</v>
      </c>
      <c r="M5288" s="12" t="str">
        <f t="shared" ref="M5288:M5354" si="1291">(IF($E5288&lt;&gt;0,$M$2,IF($L5288&lt;&gt;0,$M$2,"")))</f>
        <v/>
      </c>
      <c r="N5288" s="13"/>
    </row>
    <row r="5289" spans="1:14" hidden="1">
      <c r="A5289" s="10"/>
      <c r="B5289" s="278"/>
      <c r="C5289" s="285">
        <v>102</v>
      </c>
      <c r="D5289" s="286" t="s">
        <v>746</v>
      </c>
      <c r="E5289" s="287">
        <f>F5289+G5289+H5289</f>
        <v>0</v>
      </c>
      <c r="F5289" s="173"/>
      <c r="G5289" s="174"/>
      <c r="H5289" s="1421"/>
      <c r="I5289" s="173"/>
      <c r="J5289" s="174"/>
      <c r="K5289" s="1421"/>
      <c r="L5289" s="287">
        <f>I5289+J5289+K5289</f>
        <v>0</v>
      </c>
      <c r="M5289" s="12" t="str">
        <f t="shared" si="1291"/>
        <v/>
      </c>
      <c r="N5289" s="13"/>
    </row>
    <row r="5290" spans="1:14" hidden="1">
      <c r="A5290" s="10"/>
      <c r="B5290" s="272">
        <v>200</v>
      </c>
      <c r="C5290" s="1864" t="s">
        <v>747</v>
      </c>
      <c r="D5290" s="1865"/>
      <c r="E5290" s="273">
        <f t="shared" ref="E5290:L5290" si="1292">SUM(E5291:E5295)</f>
        <v>0</v>
      </c>
      <c r="F5290" s="274">
        <f t="shared" si="1292"/>
        <v>0</v>
      </c>
      <c r="G5290" s="275">
        <f t="shared" si="1292"/>
        <v>0</v>
      </c>
      <c r="H5290" s="276">
        <f>SUM(H5291:H5295)</f>
        <v>0</v>
      </c>
      <c r="I5290" s="274">
        <f t="shared" si="1292"/>
        <v>0</v>
      </c>
      <c r="J5290" s="275">
        <f t="shared" si="1292"/>
        <v>0</v>
      </c>
      <c r="K5290" s="276">
        <f t="shared" si="1292"/>
        <v>0</v>
      </c>
      <c r="L5290" s="273">
        <f t="shared" si="1292"/>
        <v>0</v>
      </c>
      <c r="M5290" s="12" t="str">
        <f t="shared" si="1291"/>
        <v/>
      </c>
      <c r="N5290" s="13"/>
    </row>
    <row r="5291" spans="1:14" hidden="1">
      <c r="A5291" s="10"/>
      <c r="B5291" s="291"/>
      <c r="C5291" s="279">
        <v>201</v>
      </c>
      <c r="D5291" s="280" t="s">
        <v>748</v>
      </c>
      <c r="E5291" s="281">
        <f>F5291+G5291+H5291</f>
        <v>0</v>
      </c>
      <c r="F5291" s="152"/>
      <c r="G5291" s="153"/>
      <c r="H5291" s="1418"/>
      <c r="I5291" s="152"/>
      <c r="J5291" s="153"/>
      <c r="K5291" s="1418"/>
      <c r="L5291" s="281">
        <f>I5291+J5291+K5291</f>
        <v>0</v>
      </c>
      <c r="M5291" s="12" t="str">
        <f t="shared" si="1291"/>
        <v/>
      </c>
      <c r="N5291" s="13"/>
    </row>
    <row r="5292" spans="1:14" hidden="1">
      <c r="A5292" s="10"/>
      <c r="B5292" s="292"/>
      <c r="C5292" s="293">
        <v>202</v>
      </c>
      <c r="D5292" s="294" t="s">
        <v>749</v>
      </c>
      <c r="E5292" s="295">
        <f>F5292+G5292+H5292</f>
        <v>0</v>
      </c>
      <c r="F5292" s="158"/>
      <c r="G5292" s="159"/>
      <c r="H5292" s="1420"/>
      <c r="I5292" s="158"/>
      <c r="J5292" s="159"/>
      <c r="K5292" s="1420"/>
      <c r="L5292" s="295">
        <f>I5292+J5292+K5292</f>
        <v>0</v>
      </c>
      <c r="M5292" s="12" t="str">
        <f t="shared" si="1291"/>
        <v/>
      </c>
      <c r="N5292" s="13"/>
    </row>
    <row r="5293" spans="1:14" ht="31.5" hidden="1">
      <c r="A5293" s="10"/>
      <c r="B5293" s="299"/>
      <c r="C5293" s="293">
        <v>205</v>
      </c>
      <c r="D5293" s="294" t="s">
        <v>595</v>
      </c>
      <c r="E5293" s="295">
        <f>F5293+G5293+H5293</f>
        <v>0</v>
      </c>
      <c r="F5293" s="158"/>
      <c r="G5293" s="159"/>
      <c r="H5293" s="1420"/>
      <c r="I5293" s="158"/>
      <c r="J5293" s="159"/>
      <c r="K5293" s="1420"/>
      <c r="L5293" s="295">
        <f>I5293+J5293+K5293</f>
        <v>0</v>
      </c>
      <c r="M5293" s="12" t="str">
        <f t="shared" si="1291"/>
        <v/>
      </c>
      <c r="N5293" s="13"/>
    </row>
    <row r="5294" spans="1:14" hidden="1">
      <c r="A5294" s="10"/>
      <c r="B5294" s="299"/>
      <c r="C5294" s="293">
        <v>208</v>
      </c>
      <c r="D5294" s="300" t="s">
        <v>596</v>
      </c>
      <c r="E5294" s="295">
        <f>F5294+G5294+H5294</f>
        <v>0</v>
      </c>
      <c r="F5294" s="158"/>
      <c r="G5294" s="159"/>
      <c r="H5294" s="1420"/>
      <c r="I5294" s="158"/>
      <c r="J5294" s="159"/>
      <c r="K5294" s="1420"/>
      <c r="L5294" s="295">
        <f>I5294+J5294+K5294</f>
        <v>0</v>
      </c>
      <c r="M5294" s="12" t="str">
        <f t="shared" si="1291"/>
        <v/>
      </c>
      <c r="N5294" s="13"/>
    </row>
    <row r="5295" spans="1:14" hidden="1">
      <c r="A5295" s="10"/>
      <c r="B5295" s="291"/>
      <c r="C5295" s="285">
        <v>209</v>
      </c>
      <c r="D5295" s="301" t="s">
        <v>597</v>
      </c>
      <c r="E5295" s="287">
        <f>F5295+G5295+H5295</f>
        <v>0</v>
      </c>
      <c r="F5295" s="173"/>
      <c r="G5295" s="174"/>
      <c r="H5295" s="1421"/>
      <c r="I5295" s="173"/>
      <c r="J5295" s="174"/>
      <c r="K5295" s="1421"/>
      <c r="L5295" s="287">
        <f>I5295+J5295+K5295</f>
        <v>0</v>
      </c>
      <c r="M5295" s="12" t="str">
        <f t="shared" si="1291"/>
        <v/>
      </c>
      <c r="N5295" s="13"/>
    </row>
    <row r="5296" spans="1:14" hidden="1">
      <c r="A5296" s="10"/>
      <c r="B5296" s="272">
        <v>500</v>
      </c>
      <c r="C5296" s="1866" t="s">
        <v>193</v>
      </c>
      <c r="D5296" s="1867"/>
      <c r="E5296" s="273">
        <f t="shared" ref="E5296:L5296" si="1293">SUM(E5297:E5303)</f>
        <v>0</v>
      </c>
      <c r="F5296" s="274">
        <f t="shared" si="1293"/>
        <v>0</v>
      </c>
      <c r="G5296" s="275">
        <f t="shared" si="1293"/>
        <v>0</v>
      </c>
      <c r="H5296" s="276">
        <f>SUM(H5297:H5303)</f>
        <v>0</v>
      </c>
      <c r="I5296" s="274">
        <f t="shared" si="1293"/>
        <v>0</v>
      </c>
      <c r="J5296" s="275">
        <f t="shared" si="1293"/>
        <v>0</v>
      </c>
      <c r="K5296" s="276">
        <f t="shared" si="1293"/>
        <v>0</v>
      </c>
      <c r="L5296" s="273">
        <f t="shared" si="1293"/>
        <v>0</v>
      </c>
      <c r="M5296" s="12" t="str">
        <f t="shared" si="1291"/>
        <v/>
      </c>
      <c r="N5296" s="13"/>
    </row>
    <row r="5297" spans="1:14" ht="18" hidden="1" customHeight="1">
      <c r="A5297" s="10"/>
      <c r="B5297" s="291"/>
      <c r="C5297" s="302">
        <v>551</v>
      </c>
      <c r="D5297" s="303" t="s">
        <v>194</v>
      </c>
      <c r="E5297" s="281">
        <f t="shared" ref="E5297:E5304" si="1294">F5297+G5297+H5297</f>
        <v>0</v>
      </c>
      <c r="F5297" s="152"/>
      <c r="G5297" s="153"/>
      <c r="H5297" s="1418"/>
      <c r="I5297" s="152"/>
      <c r="J5297" s="153"/>
      <c r="K5297" s="1418"/>
      <c r="L5297" s="281">
        <f t="shared" ref="L5297:L5304" si="1295">I5297+J5297+K5297</f>
        <v>0</v>
      </c>
      <c r="M5297" s="12" t="str">
        <f t="shared" si="1291"/>
        <v/>
      </c>
      <c r="N5297" s="13"/>
    </row>
    <row r="5298" spans="1:14" hidden="1">
      <c r="A5298" s="10"/>
      <c r="B5298" s="291"/>
      <c r="C5298" s="304">
        <v>552</v>
      </c>
      <c r="D5298" s="305" t="s">
        <v>909</v>
      </c>
      <c r="E5298" s="295">
        <f t="shared" si="1294"/>
        <v>0</v>
      </c>
      <c r="F5298" s="158"/>
      <c r="G5298" s="159"/>
      <c r="H5298" s="1420"/>
      <c r="I5298" s="158"/>
      <c r="J5298" s="159"/>
      <c r="K5298" s="1420"/>
      <c r="L5298" s="295">
        <f t="shared" si="1295"/>
        <v>0</v>
      </c>
      <c r="M5298" s="12" t="str">
        <f t="shared" si="1291"/>
        <v/>
      </c>
      <c r="N5298" s="13"/>
    </row>
    <row r="5299" spans="1:14" hidden="1">
      <c r="A5299" s="10"/>
      <c r="B5299" s="306"/>
      <c r="C5299" s="304">
        <v>558</v>
      </c>
      <c r="D5299" s="307" t="s">
        <v>871</v>
      </c>
      <c r="E5299" s="295">
        <f>F5299+G5299+H5299</f>
        <v>0</v>
      </c>
      <c r="F5299" s="488">
        <v>0</v>
      </c>
      <c r="G5299" s="489">
        <v>0</v>
      </c>
      <c r="H5299" s="160">
        <v>0</v>
      </c>
      <c r="I5299" s="488">
        <v>0</v>
      </c>
      <c r="J5299" s="489">
        <v>0</v>
      </c>
      <c r="K5299" s="160">
        <v>0</v>
      </c>
      <c r="L5299" s="295">
        <f>I5299+J5299+K5299</f>
        <v>0</v>
      </c>
      <c r="M5299" s="12" t="str">
        <f t="shared" si="1291"/>
        <v/>
      </c>
      <c r="N5299" s="13"/>
    </row>
    <row r="5300" spans="1:14" hidden="1">
      <c r="A5300" s="10"/>
      <c r="B5300" s="306"/>
      <c r="C5300" s="304">
        <v>560</v>
      </c>
      <c r="D5300" s="307" t="s">
        <v>195</v>
      </c>
      <c r="E5300" s="295">
        <f t="shared" si="1294"/>
        <v>0</v>
      </c>
      <c r="F5300" s="158"/>
      <c r="G5300" s="159"/>
      <c r="H5300" s="1420"/>
      <c r="I5300" s="158"/>
      <c r="J5300" s="159"/>
      <c r="K5300" s="1420"/>
      <c r="L5300" s="295">
        <f t="shared" si="1295"/>
        <v>0</v>
      </c>
      <c r="M5300" s="12" t="str">
        <f t="shared" si="1291"/>
        <v/>
      </c>
      <c r="N5300" s="13"/>
    </row>
    <row r="5301" spans="1:14" hidden="1">
      <c r="A5301" s="10"/>
      <c r="B5301" s="306"/>
      <c r="C5301" s="304">
        <v>580</v>
      </c>
      <c r="D5301" s="305" t="s">
        <v>196</v>
      </c>
      <c r="E5301" s="295">
        <f t="shared" si="1294"/>
        <v>0</v>
      </c>
      <c r="F5301" s="158"/>
      <c r="G5301" s="159"/>
      <c r="H5301" s="1420"/>
      <c r="I5301" s="158"/>
      <c r="J5301" s="159"/>
      <c r="K5301" s="1420"/>
      <c r="L5301" s="295">
        <f t="shared" si="1295"/>
        <v>0</v>
      </c>
      <c r="M5301" s="12" t="str">
        <f t="shared" si="1291"/>
        <v/>
      </c>
      <c r="N5301" s="13"/>
    </row>
    <row r="5302" spans="1:14" hidden="1">
      <c r="A5302" s="10"/>
      <c r="B5302" s="291"/>
      <c r="C5302" s="304">
        <v>588</v>
      </c>
      <c r="D5302" s="305" t="s">
        <v>873</v>
      </c>
      <c r="E5302" s="295">
        <f>F5302+G5302+H5302</f>
        <v>0</v>
      </c>
      <c r="F5302" s="488">
        <v>0</v>
      </c>
      <c r="G5302" s="489">
        <v>0</v>
      </c>
      <c r="H5302" s="160">
        <v>0</v>
      </c>
      <c r="I5302" s="488">
        <v>0</v>
      </c>
      <c r="J5302" s="489">
        <v>0</v>
      </c>
      <c r="K5302" s="160">
        <v>0</v>
      </c>
      <c r="L5302" s="295">
        <f>I5302+J5302+K5302</f>
        <v>0</v>
      </c>
      <c r="M5302" s="12" t="str">
        <f t="shared" si="1291"/>
        <v/>
      </c>
      <c r="N5302" s="13"/>
    </row>
    <row r="5303" spans="1:14" ht="31.5" hidden="1">
      <c r="A5303" s="10"/>
      <c r="B5303" s="291"/>
      <c r="C5303" s="308">
        <v>590</v>
      </c>
      <c r="D5303" s="309" t="s">
        <v>197</v>
      </c>
      <c r="E5303" s="287">
        <f t="shared" si="1294"/>
        <v>0</v>
      </c>
      <c r="F5303" s="173"/>
      <c r="G5303" s="174"/>
      <c r="H5303" s="1421"/>
      <c r="I5303" s="173"/>
      <c r="J5303" s="174"/>
      <c r="K5303" s="1421"/>
      <c r="L5303" s="287">
        <f t="shared" si="1295"/>
        <v>0</v>
      </c>
      <c r="M5303" s="12" t="str">
        <f t="shared" si="1291"/>
        <v/>
      </c>
      <c r="N5303" s="13"/>
    </row>
    <row r="5304" spans="1:14" hidden="1">
      <c r="A5304" s="22">
        <v>5</v>
      </c>
      <c r="B5304" s="272">
        <v>800</v>
      </c>
      <c r="C5304" s="1868" t="s">
        <v>198</v>
      </c>
      <c r="D5304" s="1869"/>
      <c r="E5304" s="310">
        <f t="shared" si="1294"/>
        <v>0</v>
      </c>
      <c r="F5304" s="1422"/>
      <c r="G5304" s="1423"/>
      <c r="H5304" s="1424"/>
      <c r="I5304" s="1422"/>
      <c r="J5304" s="1423"/>
      <c r="K5304" s="1424"/>
      <c r="L5304" s="310">
        <f t="shared" si="1295"/>
        <v>0</v>
      </c>
      <c r="M5304" s="12" t="str">
        <f t="shared" si="1291"/>
        <v/>
      </c>
      <c r="N5304" s="13"/>
    </row>
    <row r="5305" spans="1:14" hidden="1">
      <c r="A5305" s="23">
        <v>10</v>
      </c>
      <c r="B5305" s="272">
        <v>1000</v>
      </c>
      <c r="C5305" s="1864" t="s">
        <v>199</v>
      </c>
      <c r="D5305" s="1865"/>
      <c r="E5305" s="310">
        <f t="shared" ref="E5305:L5305" si="1296">SUM(E5306:E5322)</f>
        <v>0</v>
      </c>
      <c r="F5305" s="274">
        <f t="shared" si="1296"/>
        <v>0</v>
      </c>
      <c r="G5305" s="275">
        <f t="shared" si="1296"/>
        <v>0</v>
      </c>
      <c r="H5305" s="276">
        <f>SUM(H5306:H5322)</f>
        <v>0</v>
      </c>
      <c r="I5305" s="274">
        <f t="shared" si="1296"/>
        <v>0</v>
      </c>
      <c r="J5305" s="275">
        <f t="shared" si="1296"/>
        <v>0</v>
      </c>
      <c r="K5305" s="276">
        <f t="shared" si="1296"/>
        <v>0</v>
      </c>
      <c r="L5305" s="310">
        <f t="shared" si="1296"/>
        <v>0</v>
      </c>
      <c r="M5305" s="12" t="str">
        <f t="shared" si="1291"/>
        <v/>
      </c>
      <c r="N5305" s="13"/>
    </row>
    <row r="5306" spans="1:14" hidden="1">
      <c r="A5306" s="23">
        <v>15</v>
      </c>
      <c r="B5306" s="292"/>
      <c r="C5306" s="279">
        <v>1011</v>
      </c>
      <c r="D5306" s="311" t="s">
        <v>200</v>
      </c>
      <c r="E5306" s="281">
        <f t="shared" ref="E5306:E5322" si="1297">F5306+G5306+H5306</f>
        <v>0</v>
      </c>
      <c r="F5306" s="152"/>
      <c r="G5306" s="153"/>
      <c r="H5306" s="1418"/>
      <c r="I5306" s="152"/>
      <c r="J5306" s="153"/>
      <c r="K5306" s="1418"/>
      <c r="L5306" s="281">
        <f t="shared" ref="L5306:L5322" si="1298">I5306+J5306+K5306</f>
        <v>0</v>
      </c>
      <c r="M5306" s="12" t="str">
        <f t="shared" si="1291"/>
        <v/>
      </c>
      <c r="N5306" s="13"/>
    </row>
    <row r="5307" spans="1:14" hidden="1">
      <c r="A5307" s="22">
        <v>35</v>
      </c>
      <c r="B5307" s="292"/>
      <c r="C5307" s="293">
        <v>1012</v>
      </c>
      <c r="D5307" s="294" t="s">
        <v>201</v>
      </c>
      <c r="E5307" s="295">
        <f t="shared" si="1297"/>
        <v>0</v>
      </c>
      <c r="F5307" s="158"/>
      <c r="G5307" s="159"/>
      <c r="H5307" s="1420"/>
      <c r="I5307" s="158"/>
      <c r="J5307" s="159"/>
      <c r="K5307" s="1420"/>
      <c r="L5307" s="295">
        <f t="shared" si="1298"/>
        <v>0</v>
      </c>
      <c r="M5307" s="12" t="str">
        <f t="shared" si="1291"/>
        <v/>
      </c>
      <c r="N5307" s="13"/>
    </row>
    <row r="5308" spans="1:14" hidden="1">
      <c r="A5308" s="23">
        <v>40</v>
      </c>
      <c r="B5308" s="292"/>
      <c r="C5308" s="293">
        <v>1013</v>
      </c>
      <c r="D5308" s="294" t="s">
        <v>202</v>
      </c>
      <c r="E5308" s="295">
        <f t="shared" si="1297"/>
        <v>0</v>
      </c>
      <c r="F5308" s="158"/>
      <c r="G5308" s="159"/>
      <c r="H5308" s="1420"/>
      <c r="I5308" s="158"/>
      <c r="J5308" s="159"/>
      <c r="K5308" s="1420"/>
      <c r="L5308" s="295">
        <f t="shared" si="1298"/>
        <v>0</v>
      </c>
      <c r="M5308" s="12" t="str">
        <f t="shared" si="1291"/>
        <v/>
      </c>
      <c r="N5308" s="13"/>
    </row>
    <row r="5309" spans="1:14" hidden="1">
      <c r="A5309" s="23">
        <v>45</v>
      </c>
      <c r="B5309" s="292"/>
      <c r="C5309" s="293">
        <v>1014</v>
      </c>
      <c r="D5309" s="294" t="s">
        <v>203</v>
      </c>
      <c r="E5309" s="295">
        <f t="shared" si="1297"/>
        <v>0</v>
      </c>
      <c r="F5309" s="158"/>
      <c r="G5309" s="159"/>
      <c r="H5309" s="1420"/>
      <c r="I5309" s="158"/>
      <c r="J5309" s="159"/>
      <c r="K5309" s="1420"/>
      <c r="L5309" s="295">
        <f t="shared" si="1298"/>
        <v>0</v>
      </c>
      <c r="M5309" s="12" t="str">
        <f t="shared" si="1291"/>
        <v/>
      </c>
      <c r="N5309" s="13"/>
    </row>
    <row r="5310" spans="1:14" hidden="1">
      <c r="A5310" s="23">
        <v>50</v>
      </c>
      <c r="B5310" s="292"/>
      <c r="C5310" s="293">
        <v>1015</v>
      </c>
      <c r="D5310" s="294" t="s">
        <v>204</v>
      </c>
      <c r="E5310" s="295">
        <f t="shared" si="1297"/>
        <v>0</v>
      </c>
      <c r="F5310" s="158"/>
      <c r="G5310" s="159"/>
      <c r="H5310" s="1420"/>
      <c r="I5310" s="158"/>
      <c r="J5310" s="159"/>
      <c r="K5310" s="1420"/>
      <c r="L5310" s="295">
        <f t="shared" si="1298"/>
        <v>0</v>
      </c>
      <c r="M5310" s="12" t="str">
        <f t="shared" si="1291"/>
        <v/>
      </c>
      <c r="N5310" s="13"/>
    </row>
    <row r="5311" spans="1:14" hidden="1">
      <c r="A5311" s="23">
        <v>55</v>
      </c>
      <c r="B5311" s="292"/>
      <c r="C5311" s="312">
        <v>1016</v>
      </c>
      <c r="D5311" s="313" t="s">
        <v>205</v>
      </c>
      <c r="E5311" s="314">
        <f t="shared" si="1297"/>
        <v>0</v>
      </c>
      <c r="F5311" s="164"/>
      <c r="G5311" s="165"/>
      <c r="H5311" s="1419"/>
      <c r="I5311" s="164"/>
      <c r="J5311" s="165"/>
      <c r="K5311" s="1419"/>
      <c r="L5311" s="314">
        <f t="shared" si="1298"/>
        <v>0</v>
      </c>
      <c r="M5311" s="12" t="str">
        <f t="shared" si="1291"/>
        <v/>
      </c>
      <c r="N5311" s="13"/>
    </row>
    <row r="5312" spans="1:14" hidden="1">
      <c r="A5312" s="23">
        <v>60</v>
      </c>
      <c r="B5312" s="278"/>
      <c r="C5312" s="318">
        <v>1020</v>
      </c>
      <c r="D5312" s="319" t="s">
        <v>206</v>
      </c>
      <c r="E5312" s="320">
        <f t="shared" si="1297"/>
        <v>0</v>
      </c>
      <c r="F5312" s="454"/>
      <c r="G5312" s="455"/>
      <c r="H5312" s="1428"/>
      <c r="I5312" s="454"/>
      <c r="J5312" s="455"/>
      <c r="K5312" s="1428"/>
      <c r="L5312" s="320">
        <f t="shared" si="1298"/>
        <v>0</v>
      </c>
      <c r="M5312" s="12" t="str">
        <f t="shared" si="1291"/>
        <v/>
      </c>
      <c r="N5312" s="13"/>
    </row>
    <row r="5313" spans="1:14" hidden="1">
      <c r="A5313" s="22">
        <v>65</v>
      </c>
      <c r="B5313" s="292"/>
      <c r="C5313" s="324">
        <v>1030</v>
      </c>
      <c r="D5313" s="325" t="s">
        <v>207</v>
      </c>
      <c r="E5313" s="326">
        <f t="shared" si="1297"/>
        <v>0</v>
      </c>
      <c r="F5313" s="449"/>
      <c r="G5313" s="450"/>
      <c r="H5313" s="1425"/>
      <c r="I5313" s="449"/>
      <c r="J5313" s="450"/>
      <c r="K5313" s="1425"/>
      <c r="L5313" s="326">
        <f t="shared" si="1298"/>
        <v>0</v>
      </c>
      <c r="M5313" s="12" t="str">
        <f t="shared" si="1291"/>
        <v/>
      </c>
      <c r="N5313" s="13"/>
    </row>
    <row r="5314" spans="1:14" hidden="1">
      <c r="A5314" s="23">
        <v>70</v>
      </c>
      <c r="B5314" s="292"/>
      <c r="C5314" s="318">
        <v>1051</v>
      </c>
      <c r="D5314" s="331" t="s">
        <v>208</v>
      </c>
      <c r="E5314" s="320">
        <f t="shared" si="1297"/>
        <v>0</v>
      </c>
      <c r="F5314" s="454"/>
      <c r="G5314" s="455"/>
      <c r="H5314" s="1428"/>
      <c r="I5314" s="454"/>
      <c r="J5314" s="455"/>
      <c r="K5314" s="1428"/>
      <c r="L5314" s="320">
        <f t="shared" si="1298"/>
        <v>0</v>
      </c>
      <c r="M5314" s="12" t="str">
        <f t="shared" si="1291"/>
        <v/>
      </c>
      <c r="N5314" s="13"/>
    </row>
    <row r="5315" spans="1:14" hidden="1">
      <c r="A5315" s="23">
        <v>75</v>
      </c>
      <c r="B5315" s="292"/>
      <c r="C5315" s="293">
        <v>1052</v>
      </c>
      <c r="D5315" s="294" t="s">
        <v>209</v>
      </c>
      <c r="E5315" s="295">
        <f t="shared" si="1297"/>
        <v>0</v>
      </c>
      <c r="F5315" s="158"/>
      <c r="G5315" s="159"/>
      <c r="H5315" s="1420"/>
      <c r="I5315" s="158"/>
      <c r="J5315" s="159"/>
      <c r="K5315" s="1420"/>
      <c r="L5315" s="295">
        <f t="shared" si="1298"/>
        <v>0</v>
      </c>
      <c r="M5315" s="12" t="str">
        <f t="shared" si="1291"/>
        <v/>
      </c>
      <c r="N5315" s="13"/>
    </row>
    <row r="5316" spans="1:14" hidden="1">
      <c r="A5316" s="23">
        <v>80</v>
      </c>
      <c r="B5316" s="292"/>
      <c r="C5316" s="324">
        <v>1053</v>
      </c>
      <c r="D5316" s="325" t="s">
        <v>874</v>
      </c>
      <c r="E5316" s="326">
        <f t="shared" si="1297"/>
        <v>0</v>
      </c>
      <c r="F5316" s="449"/>
      <c r="G5316" s="450"/>
      <c r="H5316" s="1425"/>
      <c r="I5316" s="449"/>
      <c r="J5316" s="450"/>
      <c r="K5316" s="1425"/>
      <c r="L5316" s="326">
        <f t="shared" si="1298"/>
        <v>0</v>
      </c>
      <c r="M5316" s="12" t="str">
        <f t="shared" si="1291"/>
        <v/>
      </c>
      <c r="N5316" s="13"/>
    </row>
    <row r="5317" spans="1:14" hidden="1">
      <c r="A5317" s="23">
        <v>80</v>
      </c>
      <c r="B5317" s="292"/>
      <c r="C5317" s="318">
        <v>1062</v>
      </c>
      <c r="D5317" s="319" t="s">
        <v>210</v>
      </c>
      <c r="E5317" s="320">
        <f t="shared" si="1297"/>
        <v>0</v>
      </c>
      <c r="F5317" s="454"/>
      <c r="G5317" s="455"/>
      <c r="H5317" s="1428"/>
      <c r="I5317" s="454"/>
      <c r="J5317" s="455"/>
      <c r="K5317" s="1428"/>
      <c r="L5317" s="320">
        <f t="shared" si="1298"/>
        <v>0</v>
      </c>
      <c r="M5317" s="12" t="str">
        <f t="shared" si="1291"/>
        <v/>
      </c>
      <c r="N5317" s="13"/>
    </row>
    <row r="5318" spans="1:14" hidden="1">
      <c r="A5318" s="23">
        <v>85</v>
      </c>
      <c r="B5318" s="292"/>
      <c r="C5318" s="324">
        <v>1063</v>
      </c>
      <c r="D5318" s="332" t="s">
        <v>801</v>
      </c>
      <c r="E5318" s="326">
        <f t="shared" si="1297"/>
        <v>0</v>
      </c>
      <c r="F5318" s="449"/>
      <c r="G5318" s="450"/>
      <c r="H5318" s="1425"/>
      <c r="I5318" s="449"/>
      <c r="J5318" s="450"/>
      <c r="K5318" s="1425"/>
      <c r="L5318" s="326">
        <f t="shared" si="1298"/>
        <v>0</v>
      </c>
      <c r="M5318" s="12" t="str">
        <f t="shared" si="1291"/>
        <v/>
      </c>
      <c r="N5318" s="13"/>
    </row>
    <row r="5319" spans="1:14" hidden="1">
      <c r="A5319" s="23">
        <v>90</v>
      </c>
      <c r="B5319" s="292"/>
      <c r="C5319" s="333">
        <v>1069</v>
      </c>
      <c r="D5319" s="334" t="s">
        <v>211</v>
      </c>
      <c r="E5319" s="335">
        <f t="shared" si="1297"/>
        <v>0</v>
      </c>
      <c r="F5319" s="600"/>
      <c r="G5319" s="601"/>
      <c r="H5319" s="1427"/>
      <c r="I5319" s="600"/>
      <c r="J5319" s="601"/>
      <c r="K5319" s="1427"/>
      <c r="L5319" s="335">
        <f t="shared" si="1298"/>
        <v>0</v>
      </c>
      <c r="M5319" s="12" t="str">
        <f t="shared" si="1291"/>
        <v/>
      </c>
      <c r="N5319" s="13"/>
    </row>
    <row r="5320" spans="1:14" hidden="1">
      <c r="A5320" s="23">
        <v>90</v>
      </c>
      <c r="B5320" s="278"/>
      <c r="C5320" s="318">
        <v>1091</v>
      </c>
      <c r="D5320" s="331" t="s">
        <v>910</v>
      </c>
      <c r="E5320" s="320">
        <f t="shared" si="1297"/>
        <v>0</v>
      </c>
      <c r="F5320" s="454"/>
      <c r="G5320" s="455"/>
      <c r="H5320" s="1428"/>
      <c r="I5320" s="454"/>
      <c r="J5320" s="455"/>
      <c r="K5320" s="1428"/>
      <c r="L5320" s="320">
        <f t="shared" si="1298"/>
        <v>0</v>
      </c>
      <c r="M5320" s="12" t="str">
        <f t="shared" si="1291"/>
        <v/>
      </c>
      <c r="N5320" s="13"/>
    </row>
    <row r="5321" spans="1:14" hidden="1">
      <c r="A5321" s="22">
        <v>115</v>
      </c>
      <c r="B5321" s="292"/>
      <c r="C5321" s="293">
        <v>1092</v>
      </c>
      <c r="D5321" s="294" t="s">
        <v>305</v>
      </c>
      <c r="E5321" s="295">
        <f t="shared" si="1297"/>
        <v>0</v>
      </c>
      <c r="F5321" s="158"/>
      <c r="G5321" s="159"/>
      <c r="H5321" s="1420"/>
      <c r="I5321" s="158"/>
      <c r="J5321" s="159"/>
      <c r="K5321" s="1420"/>
      <c r="L5321" s="295">
        <f t="shared" si="1298"/>
        <v>0</v>
      </c>
      <c r="M5321" s="12" t="str">
        <f t="shared" si="1291"/>
        <v/>
      </c>
      <c r="N5321" s="13"/>
    </row>
    <row r="5322" spans="1:14" hidden="1">
      <c r="A5322" s="22">
        <v>125</v>
      </c>
      <c r="B5322" s="292"/>
      <c r="C5322" s="285">
        <v>1098</v>
      </c>
      <c r="D5322" s="339" t="s">
        <v>212</v>
      </c>
      <c r="E5322" s="287">
        <f t="shared" si="1297"/>
        <v>0</v>
      </c>
      <c r="F5322" s="173"/>
      <c r="G5322" s="174"/>
      <c r="H5322" s="1421"/>
      <c r="I5322" s="173"/>
      <c r="J5322" s="174"/>
      <c r="K5322" s="1421"/>
      <c r="L5322" s="287">
        <f t="shared" si="1298"/>
        <v>0</v>
      </c>
      <c r="M5322" s="12" t="str">
        <f t="shared" si="1291"/>
        <v/>
      </c>
      <c r="N5322" s="13"/>
    </row>
    <row r="5323" spans="1:14" hidden="1">
      <c r="A5323" s="23">
        <v>130</v>
      </c>
      <c r="B5323" s="272">
        <v>1900</v>
      </c>
      <c r="C5323" s="1856" t="s">
        <v>272</v>
      </c>
      <c r="D5323" s="1857"/>
      <c r="E5323" s="310">
        <f t="shared" ref="E5323:L5323" si="1299">SUM(E5324:E5326)</f>
        <v>0</v>
      </c>
      <c r="F5323" s="274">
        <f t="shared" si="1299"/>
        <v>0</v>
      </c>
      <c r="G5323" s="275">
        <f t="shared" si="1299"/>
        <v>0</v>
      </c>
      <c r="H5323" s="276">
        <f>SUM(H5324:H5326)</f>
        <v>0</v>
      </c>
      <c r="I5323" s="274">
        <f t="shared" si="1299"/>
        <v>0</v>
      </c>
      <c r="J5323" s="275">
        <f t="shared" si="1299"/>
        <v>0</v>
      </c>
      <c r="K5323" s="276">
        <f t="shared" si="1299"/>
        <v>0</v>
      </c>
      <c r="L5323" s="310">
        <f t="shared" si="1299"/>
        <v>0</v>
      </c>
      <c r="M5323" s="12" t="str">
        <f t="shared" si="1291"/>
        <v/>
      </c>
      <c r="N5323" s="13"/>
    </row>
    <row r="5324" spans="1:14" hidden="1">
      <c r="A5324" s="23">
        <v>135</v>
      </c>
      <c r="B5324" s="292"/>
      <c r="C5324" s="279">
        <v>1901</v>
      </c>
      <c r="D5324" s="340" t="s">
        <v>911</v>
      </c>
      <c r="E5324" s="281">
        <f>F5324+G5324+H5324</f>
        <v>0</v>
      </c>
      <c r="F5324" s="152"/>
      <c r="G5324" s="153"/>
      <c r="H5324" s="1418"/>
      <c r="I5324" s="152"/>
      <c r="J5324" s="153"/>
      <c r="K5324" s="1418"/>
      <c r="L5324" s="281">
        <f>I5324+J5324+K5324</f>
        <v>0</v>
      </c>
      <c r="M5324" s="12" t="str">
        <f t="shared" si="1291"/>
        <v/>
      </c>
      <c r="N5324" s="13"/>
    </row>
    <row r="5325" spans="1:14" hidden="1">
      <c r="A5325" s="23">
        <v>140</v>
      </c>
      <c r="B5325" s="341"/>
      <c r="C5325" s="293">
        <v>1981</v>
      </c>
      <c r="D5325" s="342" t="s">
        <v>912</v>
      </c>
      <c r="E5325" s="295">
        <f>F5325+G5325+H5325</f>
        <v>0</v>
      </c>
      <c r="F5325" s="158"/>
      <c r="G5325" s="159"/>
      <c r="H5325" s="1420"/>
      <c r="I5325" s="158"/>
      <c r="J5325" s="159"/>
      <c r="K5325" s="1420"/>
      <c r="L5325" s="295">
        <f>I5325+J5325+K5325</f>
        <v>0</v>
      </c>
      <c r="M5325" s="12" t="str">
        <f t="shared" si="1291"/>
        <v/>
      </c>
      <c r="N5325" s="13"/>
    </row>
    <row r="5326" spans="1:14" hidden="1">
      <c r="A5326" s="23">
        <v>145</v>
      </c>
      <c r="B5326" s="292"/>
      <c r="C5326" s="285">
        <v>1991</v>
      </c>
      <c r="D5326" s="343" t="s">
        <v>913</v>
      </c>
      <c r="E5326" s="287">
        <f>F5326+G5326+H5326</f>
        <v>0</v>
      </c>
      <c r="F5326" s="173"/>
      <c r="G5326" s="174"/>
      <c r="H5326" s="1421"/>
      <c r="I5326" s="173"/>
      <c r="J5326" s="174"/>
      <c r="K5326" s="1421"/>
      <c r="L5326" s="287">
        <f>I5326+J5326+K5326</f>
        <v>0</v>
      </c>
      <c r="M5326" s="12" t="str">
        <f t="shared" si="1291"/>
        <v/>
      </c>
      <c r="N5326" s="13"/>
    </row>
    <row r="5327" spans="1:14" hidden="1">
      <c r="A5327" s="23">
        <v>150</v>
      </c>
      <c r="B5327" s="272">
        <v>2100</v>
      </c>
      <c r="C5327" s="1856" t="s">
        <v>722</v>
      </c>
      <c r="D5327" s="1857"/>
      <c r="E5327" s="310">
        <f t="shared" ref="E5327:L5327" si="1300">SUM(E5328:E5332)</f>
        <v>0</v>
      </c>
      <c r="F5327" s="274">
        <f t="shared" si="1300"/>
        <v>0</v>
      </c>
      <c r="G5327" s="275">
        <f t="shared" si="1300"/>
        <v>0</v>
      </c>
      <c r="H5327" s="276">
        <f>SUM(H5328:H5332)</f>
        <v>0</v>
      </c>
      <c r="I5327" s="274">
        <f t="shared" si="1300"/>
        <v>0</v>
      </c>
      <c r="J5327" s="275">
        <f t="shared" si="1300"/>
        <v>0</v>
      </c>
      <c r="K5327" s="276">
        <f t="shared" si="1300"/>
        <v>0</v>
      </c>
      <c r="L5327" s="310">
        <f t="shared" si="1300"/>
        <v>0</v>
      </c>
      <c r="M5327" s="12" t="str">
        <f t="shared" si="1291"/>
        <v/>
      </c>
      <c r="N5327" s="13"/>
    </row>
    <row r="5328" spans="1:14" hidden="1">
      <c r="A5328" s="23">
        <v>155</v>
      </c>
      <c r="B5328" s="292"/>
      <c r="C5328" s="279">
        <v>2110</v>
      </c>
      <c r="D5328" s="344" t="s">
        <v>213</v>
      </c>
      <c r="E5328" s="281">
        <f>F5328+G5328+H5328</f>
        <v>0</v>
      </c>
      <c r="F5328" s="152"/>
      <c r="G5328" s="153"/>
      <c r="H5328" s="1418"/>
      <c r="I5328" s="152"/>
      <c r="J5328" s="153"/>
      <c r="K5328" s="1418"/>
      <c r="L5328" s="281">
        <f>I5328+J5328+K5328</f>
        <v>0</v>
      </c>
      <c r="M5328" s="12" t="str">
        <f t="shared" si="1291"/>
        <v/>
      </c>
      <c r="N5328" s="13"/>
    </row>
    <row r="5329" spans="1:14" hidden="1">
      <c r="A5329" s="23">
        <v>160</v>
      </c>
      <c r="B5329" s="341"/>
      <c r="C5329" s="293">
        <v>2120</v>
      </c>
      <c r="D5329" s="300" t="s">
        <v>214</v>
      </c>
      <c r="E5329" s="295">
        <f>F5329+G5329+H5329</f>
        <v>0</v>
      </c>
      <c r="F5329" s="158"/>
      <c r="G5329" s="159"/>
      <c r="H5329" s="1420"/>
      <c r="I5329" s="158"/>
      <c r="J5329" s="159"/>
      <c r="K5329" s="1420"/>
      <c r="L5329" s="295">
        <f>I5329+J5329+K5329</f>
        <v>0</v>
      </c>
      <c r="M5329" s="12" t="str">
        <f t="shared" si="1291"/>
        <v/>
      </c>
      <c r="N5329" s="13"/>
    </row>
    <row r="5330" spans="1:14" hidden="1">
      <c r="A5330" s="23">
        <v>165</v>
      </c>
      <c r="B5330" s="341"/>
      <c r="C5330" s="293">
        <v>2125</v>
      </c>
      <c r="D5330" s="300" t="s">
        <v>215</v>
      </c>
      <c r="E5330" s="295">
        <f>F5330+G5330+H5330</f>
        <v>0</v>
      </c>
      <c r="F5330" s="488">
        <v>0</v>
      </c>
      <c r="G5330" s="489">
        <v>0</v>
      </c>
      <c r="H5330" s="160">
        <v>0</v>
      </c>
      <c r="I5330" s="488">
        <v>0</v>
      </c>
      <c r="J5330" s="489">
        <v>0</v>
      </c>
      <c r="K5330" s="160">
        <v>0</v>
      </c>
      <c r="L5330" s="295">
        <f>I5330+J5330+K5330</f>
        <v>0</v>
      </c>
      <c r="M5330" s="12" t="str">
        <f t="shared" si="1291"/>
        <v/>
      </c>
      <c r="N5330" s="13"/>
    </row>
    <row r="5331" spans="1:14" hidden="1">
      <c r="A5331" s="23">
        <v>175</v>
      </c>
      <c r="B5331" s="291"/>
      <c r="C5331" s="293">
        <v>2140</v>
      </c>
      <c r="D5331" s="300" t="s">
        <v>216</v>
      </c>
      <c r="E5331" s="295">
        <f>F5331+G5331+H5331</f>
        <v>0</v>
      </c>
      <c r="F5331" s="488">
        <v>0</v>
      </c>
      <c r="G5331" s="489">
        <v>0</v>
      </c>
      <c r="H5331" s="160">
        <v>0</v>
      </c>
      <c r="I5331" s="488">
        <v>0</v>
      </c>
      <c r="J5331" s="489">
        <v>0</v>
      </c>
      <c r="K5331" s="160">
        <v>0</v>
      </c>
      <c r="L5331" s="295">
        <f>I5331+J5331+K5331</f>
        <v>0</v>
      </c>
      <c r="M5331" s="12" t="str">
        <f t="shared" si="1291"/>
        <v/>
      </c>
      <c r="N5331" s="13"/>
    </row>
    <row r="5332" spans="1:14" hidden="1">
      <c r="A5332" s="23">
        <v>180</v>
      </c>
      <c r="B5332" s="292"/>
      <c r="C5332" s="285">
        <v>2190</v>
      </c>
      <c r="D5332" s="345" t="s">
        <v>217</v>
      </c>
      <c r="E5332" s="287">
        <f>F5332+G5332+H5332</f>
        <v>0</v>
      </c>
      <c r="F5332" s="173"/>
      <c r="G5332" s="174"/>
      <c r="H5332" s="1421"/>
      <c r="I5332" s="173"/>
      <c r="J5332" s="174"/>
      <c r="K5332" s="1421"/>
      <c r="L5332" s="287">
        <f>I5332+J5332+K5332</f>
        <v>0</v>
      </c>
      <c r="M5332" s="12" t="str">
        <f t="shared" si="1291"/>
        <v/>
      </c>
      <c r="N5332" s="13"/>
    </row>
    <row r="5333" spans="1:14" hidden="1">
      <c r="A5333" s="23">
        <v>185</v>
      </c>
      <c r="B5333" s="272">
        <v>2200</v>
      </c>
      <c r="C5333" s="1856" t="s">
        <v>218</v>
      </c>
      <c r="D5333" s="1857"/>
      <c r="E5333" s="310">
        <f t="shared" ref="E5333:L5333" si="1301">SUM(E5334:E5335)</f>
        <v>0</v>
      </c>
      <c r="F5333" s="274">
        <f t="shared" si="1301"/>
        <v>0</v>
      </c>
      <c r="G5333" s="275">
        <f t="shared" si="1301"/>
        <v>0</v>
      </c>
      <c r="H5333" s="276">
        <f>SUM(H5334:H5335)</f>
        <v>0</v>
      </c>
      <c r="I5333" s="274">
        <f t="shared" si="1301"/>
        <v>0</v>
      </c>
      <c r="J5333" s="275">
        <f t="shared" si="1301"/>
        <v>0</v>
      </c>
      <c r="K5333" s="276">
        <f t="shared" si="1301"/>
        <v>0</v>
      </c>
      <c r="L5333" s="310">
        <f t="shared" si="1301"/>
        <v>0</v>
      </c>
      <c r="M5333" s="12" t="str">
        <f t="shared" si="1291"/>
        <v/>
      </c>
      <c r="N5333" s="13"/>
    </row>
    <row r="5334" spans="1:14" hidden="1">
      <c r="A5334" s="23">
        <v>190</v>
      </c>
      <c r="B5334" s="292"/>
      <c r="C5334" s="279">
        <v>2221</v>
      </c>
      <c r="D5334" s="280" t="s">
        <v>306</v>
      </c>
      <c r="E5334" s="281">
        <f t="shared" ref="E5334:E5339" si="1302">F5334+G5334+H5334</f>
        <v>0</v>
      </c>
      <c r="F5334" s="152"/>
      <c r="G5334" s="153"/>
      <c r="H5334" s="1418"/>
      <c r="I5334" s="152"/>
      <c r="J5334" s="153"/>
      <c r="K5334" s="1418"/>
      <c r="L5334" s="281">
        <f t="shared" ref="L5334:L5339" si="1303">I5334+J5334+K5334</f>
        <v>0</v>
      </c>
      <c r="M5334" s="12" t="str">
        <f t="shared" si="1291"/>
        <v/>
      </c>
      <c r="N5334" s="13"/>
    </row>
    <row r="5335" spans="1:14" hidden="1">
      <c r="A5335" s="23">
        <v>200</v>
      </c>
      <c r="B5335" s="292"/>
      <c r="C5335" s="285">
        <v>2224</v>
      </c>
      <c r="D5335" s="286" t="s">
        <v>219</v>
      </c>
      <c r="E5335" s="287">
        <f t="shared" si="1302"/>
        <v>0</v>
      </c>
      <c r="F5335" s="173"/>
      <c r="G5335" s="174"/>
      <c r="H5335" s="1421"/>
      <c r="I5335" s="173"/>
      <c r="J5335" s="174"/>
      <c r="K5335" s="1421"/>
      <c r="L5335" s="287">
        <f t="shared" si="1303"/>
        <v>0</v>
      </c>
      <c r="M5335" s="12" t="str">
        <f t="shared" si="1291"/>
        <v/>
      </c>
      <c r="N5335" s="13"/>
    </row>
    <row r="5336" spans="1:14" hidden="1">
      <c r="A5336" s="23">
        <v>200</v>
      </c>
      <c r="B5336" s="272">
        <v>2500</v>
      </c>
      <c r="C5336" s="1856" t="s">
        <v>220</v>
      </c>
      <c r="D5336" s="1857"/>
      <c r="E5336" s="310">
        <f t="shared" si="1302"/>
        <v>0</v>
      </c>
      <c r="F5336" s="1422"/>
      <c r="G5336" s="1423"/>
      <c r="H5336" s="1424"/>
      <c r="I5336" s="1422"/>
      <c r="J5336" s="1423"/>
      <c r="K5336" s="1424"/>
      <c r="L5336" s="310">
        <f t="shared" si="1303"/>
        <v>0</v>
      </c>
      <c r="M5336" s="12" t="str">
        <f t="shared" si="1291"/>
        <v/>
      </c>
      <c r="N5336" s="13"/>
    </row>
    <row r="5337" spans="1:14" hidden="1">
      <c r="A5337" s="23">
        <v>205</v>
      </c>
      <c r="B5337" s="272">
        <v>2600</v>
      </c>
      <c r="C5337" s="1862" t="s">
        <v>221</v>
      </c>
      <c r="D5337" s="1863"/>
      <c r="E5337" s="310">
        <f t="shared" si="1302"/>
        <v>0</v>
      </c>
      <c r="F5337" s="1422"/>
      <c r="G5337" s="1423"/>
      <c r="H5337" s="1424"/>
      <c r="I5337" s="1422"/>
      <c r="J5337" s="1423"/>
      <c r="K5337" s="1424"/>
      <c r="L5337" s="310">
        <f t="shared" si="1303"/>
        <v>0</v>
      </c>
      <c r="M5337" s="12" t="str">
        <f t="shared" si="1291"/>
        <v/>
      </c>
      <c r="N5337" s="13"/>
    </row>
    <row r="5338" spans="1:14" hidden="1">
      <c r="A5338" s="23">
        <v>210</v>
      </c>
      <c r="B5338" s="272">
        <v>2700</v>
      </c>
      <c r="C5338" s="1862" t="s">
        <v>222</v>
      </c>
      <c r="D5338" s="1863"/>
      <c r="E5338" s="310">
        <f t="shared" si="1302"/>
        <v>0</v>
      </c>
      <c r="F5338" s="1422"/>
      <c r="G5338" s="1423"/>
      <c r="H5338" s="1424"/>
      <c r="I5338" s="1422"/>
      <c r="J5338" s="1423"/>
      <c r="K5338" s="1424"/>
      <c r="L5338" s="310">
        <f t="shared" si="1303"/>
        <v>0</v>
      </c>
      <c r="M5338" s="12" t="str">
        <f t="shared" si="1291"/>
        <v/>
      </c>
      <c r="N5338" s="13"/>
    </row>
    <row r="5339" spans="1:14" ht="36" hidden="1" customHeight="1">
      <c r="A5339" s="23">
        <v>215</v>
      </c>
      <c r="B5339" s="272">
        <v>2800</v>
      </c>
      <c r="C5339" s="1862" t="s">
        <v>1660</v>
      </c>
      <c r="D5339" s="1863"/>
      <c r="E5339" s="310">
        <f t="shared" si="1302"/>
        <v>0</v>
      </c>
      <c r="F5339" s="1422"/>
      <c r="G5339" s="1423"/>
      <c r="H5339" s="1424"/>
      <c r="I5339" s="1422"/>
      <c r="J5339" s="1423"/>
      <c r="K5339" s="1424"/>
      <c r="L5339" s="310">
        <f t="shared" si="1303"/>
        <v>0</v>
      </c>
      <c r="M5339" s="12" t="str">
        <f t="shared" si="1291"/>
        <v/>
      </c>
      <c r="N5339" s="13"/>
    </row>
    <row r="5340" spans="1:14" hidden="1">
      <c r="A5340" s="22">
        <v>220</v>
      </c>
      <c r="B5340" s="272">
        <v>2900</v>
      </c>
      <c r="C5340" s="1856" t="s">
        <v>223</v>
      </c>
      <c r="D5340" s="1857"/>
      <c r="E5340" s="310">
        <f>SUM(E5341:E5348)</f>
        <v>0</v>
      </c>
      <c r="F5340" s="274">
        <f>SUM(F5341:F5348)</f>
        <v>0</v>
      </c>
      <c r="G5340" s="274">
        <f t="shared" ref="G5340:L5340" si="1304">SUM(G5341:G5348)</f>
        <v>0</v>
      </c>
      <c r="H5340" s="274">
        <f t="shared" si="1304"/>
        <v>0</v>
      </c>
      <c r="I5340" s="274">
        <f t="shared" si="1304"/>
        <v>0</v>
      </c>
      <c r="J5340" s="274">
        <f t="shared" si="1304"/>
        <v>0</v>
      </c>
      <c r="K5340" s="274">
        <f t="shared" si="1304"/>
        <v>0</v>
      </c>
      <c r="L5340" s="274">
        <f t="shared" si="1304"/>
        <v>0</v>
      </c>
      <c r="M5340" s="12" t="str">
        <f t="shared" si="1291"/>
        <v/>
      </c>
      <c r="N5340" s="13"/>
    </row>
    <row r="5341" spans="1:14" hidden="1">
      <c r="A5341" s="23">
        <v>225</v>
      </c>
      <c r="B5341" s="346"/>
      <c r="C5341" s="279">
        <v>2910</v>
      </c>
      <c r="D5341" s="347" t="s">
        <v>2048</v>
      </c>
      <c r="E5341" s="281">
        <f>F5341+G5341+H5341</f>
        <v>0</v>
      </c>
      <c r="F5341" s="152"/>
      <c r="G5341" s="153"/>
      <c r="H5341" s="1418"/>
      <c r="I5341" s="152"/>
      <c r="J5341" s="153"/>
      <c r="K5341" s="1418"/>
      <c r="L5341" s="281">
        <f>I5341+J5341+K5341</f>
        <v>0</v>
      </c>
      <c r="M5341" s="12" t="str">
        <f t="shared" si="1291"/>
        <v/>
      </c>
      <c r="N5341" s="13"/>
    </row>
    <row r="5342" spans="1:14" hidden="1">
      <c r="A5342" s="23">
        <v>230</v>
      </c>
      <c r="B5342" s="346"/>
      <c r="C5342" s="279">
        <v>2920</v>
      </c>
      <c r="D5342" s="347" t="s">
        <v>224</v>
      </c>
      <c r="E5342" s="281">
        <f t="shared" ref="E5342:E5348" si="1305">F5342+G5342+H5342</f>
        <v>0</v>
      </c>
      <c r="F5342" s="152"/>
      <c r="G5342" s="153"/>
      <c r="H5342" s="1418"/>
      <c r="I5342" s="152"/>
      <c r="J5342" s="153"/>
      <c r="K5342" s="1418"/>
      <c r="L5342" s="281">
        <f t="shared" ref="L5342:L5348" si="1306">I5342+J5342+K5342</f>
        <v>0</v>
      </c>
      <c r="M5342" s="12" t="str">
        <f t="shared" si="1291"/>
        <v/>
      </c>
      <c r="N5342" s="13"/>
    </row>
    <row r="5343" spans="1:14" ht="31.5" hidden="1">
      <c r="A5343" s="23">
        <v>245</v>
      </c>
      <c r="B5343" s="346"/>
      <c r="C5343" s="324">
        <v>2969</v>
      </c>
      <c r="D5343" s="348" t="s">
        <v>225</v>
      </c>
      <c r="E5343" s="326">
        <f t="shared" si="1305"/>
        <v>0</v>
      </c>
      <c r="F5343" s="449"/>
      <c r="G5343" s="450"/>
      <c r="H5343" s="1425"/>
      <c r="I5343" s="449"/>
      <c r="J5343" s="450"/>
      <c r="K5343" s="1425"/>
      <c r="L5343" s="326">
        <f t="shared" si="1306"/>
        <v>0</v>
      </c>
      <c r="M5343" s="12" t="str">
        <f t="shared" si="1291"/>
        <v/>
      </c>
      <c r="N5343" s="13"/>
    </row>
    <row r="5344" spans="1:14" ht="31.5" hidden="1">
      <c r="A5344" s="22">
        <v>220</v>
      </c>
      <c r="B5344" s="346"/>
      <c r="C5344" s="349">
        <v>2970</v>
      </c>
      <c r="D5344" s="350" t="s">
        <v>226</v>
      </c>
      <c r="E5344" s="351">
        <f t="shared" si="1305"/>
        <v>0</v>
      </c>
      <c r="F5344" s="636"/>
      <c r="G5344" s="637"/>
      <c r="H5344" s="1426"/>
      <c r="I5344" s="636"/>
      <c r="J5344" s="637"/>
      <c r="K5344" s="1426"/>
      <c r="L5344" s="351">
        <f t="shared" si="1306"/>
        <v>0</v>
      </c>
      <c r="M5344" s="12" t="str">
        <f t="shared" si="1291"/>
        <v/>
      </c>
      <c r="N5344" s="13"/>
    </row>
    <row r="5345" spans="1:14" hidden="1">
      <c r="A5345" s="23">
        <v>225</v>
      </c>
      <c r="B5345" s="346"/>
      <c r="C5345" s="333">
        <v>2989</v>
      </c>
      <c r="D5345" s="355" t="s">
        <v>227</v>
      </c>
      <c r="E5345" s="335">
        <f t="shared" si="1305"/>
        <v>0</v>
      </c>
      <c r="F5345" s="600"/>
      <c r="G5345" s="601"/>
      <c r="H5345" s="1427"/>
      <c r="I5345" s="600"/>
      <c r="J5345" s="601"/>
      <c r="K5345" s="1427"/>
      <c r="L5345" s="335">
        <f t="shared" si="1306"/>
        <v>0</v>
      </c>
      <c r="M5345" s="12" t="str">
        <f t="shared" si="1291"/>
        <v/>
      </c>
      <c r="N5345" s="13"/>
    </row>
    <row r="5346" spans="1:14" hidden="1">
      <c r="A5346" s="23">
        <v>230</v>
      </c>
      <c r="B5346" s="292"/>
      <c r="C5346" s="318">
        <v>2990</v>
      </c>
      <c r="D5346" s="356" t="s">
        <v>2067</v>
      </c>
      <c r="E5346" s="320">
        <f>F5346+G5346+H5346</f>
        <v>0</v>
      </c>
      <c r="F5346" s="454"/>
      <c r="G5346" s="455"/>
      <c r="H5346" s="1428"/>
      <c r="I5346" s="454"/>
      <c r="J5346" s="455"/>
      <c r="K5346" s="1428"/>
      <c r="L5346" s="320">
        <f>I5346+J5346+K5346</f>
        <v>0</v>
      </c>
      <c r="M5346" s="12" t="str">
        <f t="shared" si="1291"/>
        <v/>
      </c>
      <c r="N5346" s="13"/>
    </row>
    <row r="5347" spans="1:14" hidden="1">
      <c r="A5347" s="23">
        <v>235</v>
      </c>
      <c r="B5347" s="292"/>
      <c r="C5347" s="318">
        <v>2991</v>
      </c>
      <c r="D5347" s="356" t="s">
        <v>228</v>
      </c>
      <c r="E5347" s="320">
        <f t="shared" si="1305"/>
        <v>0</v>
      </c>
      <c r="F5347" s="454"/>
      <c r="G5347" s="455"/>
      <c r="H5347" s="1428"/>
      <c r="I5347" s="454"/>
      <c r="J5347" s="455"/>
      <c r="K5347" s="1428"/>
      <c r="L5347" s="320">
        <f t="shared" si="1306"/>
        <v>0</v>
      </c>
      <c r="M5347" s="12" t="str">
        <f t="shared" si="1291"/>
        <v/>
      </c>
      <c r="N5347" s="13"/>
    </row>
    <row r="5348" spans="1:14" hidden="1">
      <c r="A5348" s="23">
        <v>240</v>
      </c>
      <c r="B5348" s="292"/>
      <c r="C5348" s="285">
        <v>2992</v>
      </c>
      <c r="D5348" s="357" t="s">
        <v>229</v>
      </c>
      <c r="E5348" s="287">
        <f t="shared" si="1305"/>
        <v>0</v>
      </c>
      <c r="F5348" s="173"/>
      <c r="G5348" s="174"/>
      <c r="H5348" s="1421"/>
      <c r="I5348" s="173"/>
      <c r="J5348" s="174"/>
      <c r="K5348" s="1421"/>
      <c r="L5348" s="287">
        <f t="shared" si="1306"/>
        <v>0</v>
      </c>
      <c r="M5348" s="12" t="str">
        <f t="shared" si="1291"/>
        <v/>
      </c>
      <c r="N5348" s="13"/>
    </row>
    <row r="5349" spans="1:14" hidden="1">
      <c r="A5349" s="23">
        <v>245</v>
      </c>
      <c r="B5349" s="272">
        <v>3300</v>
      </c>
      <c r="C5349" s="358" t="s">
        <v>2098</v>
      </c>
      <c r="D5349" s="1773"/>
      <c r="E5349" s="310">
        <f t="shared" ref="E5349:L5349" si="1307">SUM(E5350:E5354)</f>
        <v>0</v>
      </c>
      <c r="F5349" s="274">
        <f t="shared" si="1307"/>
        <v>0</v>
      </c>
      <c r="G5349" s="275">
        <f t="shared" si="1307"/>
        <v>0</v>
      </c>
      <c r="H5349" s="276">
        <f t="shared" si="1307"/>
        <v>0</v>
      </c>
      <c r="I5349" s="274">
        <f t="shared" si="1307"/>
        <v>0</v>
      </c>
      <c r="J5349" s="275">
        <f t="shared" si="1307"/>
        <v>0</v>
      </c>
      <c r="K5349" s="276">
        <f t="shared" si="1307"/>
        <v>0</v>
      </c>
      <c r="L5349" s="310">
        <f t="shared" si="1307"/>
        <v>0</v>
      </c>
      <c r="M5349" s="12" t="str">
        <f t="shared" si="1291"/>
        <v/>
      </c>
      <c r="N5349" s="13"/>
    </row>
    <row r="5350" spans="1:14" hidden="1">
      <c r="A5350" s="22">
        <v>250</v>
      </c>
      <c r="B5350" s="291"/>
      <c r="C5350" s="279">
        <v>3301</v>
      </c>
      <c r="D5350" s="359" t="s">
        <v>230</v>
      </c>
      <c r="E5350" s="281">
        <f t="shared" ref="E5350:E5357" si="1308">F5350+G5350+H5350</f>
        <v>0</v>
      </c>
      <c r="F5350" s="486">
        <v>0</v>
      </c>
      <c r="G5350" s="487">
        <v>0</v>
      </c>
      <c r="H5350" s="154">
        <v>0</v>
      </c>
      <c r="I5350" s="486">
        <v>0</v>
      </c>
      <c r="J5350" s="487">
        <v>0</v>
      </c>
      <c r="K5350" s="154">
        <v>0</v>
      </c>
      <c r="L5350" s="281">
        <f t="shared" ref="L5350:L5357" si="1309">I5350+J5350+K5350</f>
        <v>0</v>
      </c>
      <c r="M5350" s="12" t="str">
        <f t="shared" si="1291"/>
        <v/>
      </c>
      <c r="N5350" s="13"/>
    </row>
    <row r="5351" spans="1:14" hidden="1">
      <c r="A5351" s="23">
        <v>255</v>
      </c>
      <c r="B5351" s="291"/>
      <c r="C5351" s="293">
        <v>3302</v>
      </c>
      <c r="D5351" s="360" t="s">
        <v>715</v>
      </c>
      <c r="E5351" s="295">
        <f t="shared" si="1308"/>
        <v>0</v>
      </c>
      <c r="F5351" s="488">
        <v>0</v>
      </c>
      <c r="G5351" s="489">
        <v>0</v>
      </c>
      <c r="H5351" s="160">
        <v>0</v>
      </c>
      <c r="I5351" s="488">
        <v>0</v>
      </c>
      <c r="J5351" s="489">
        <v>0</v>
      </c>
      <c r="K5351" s="160">
        <v>0</v>
      </c>
      <c r="L5351" s="295">
        <f t="shared" si="1309"/>
        <v>0</v>
      </c>
      <c r="M5351" s="12" t="str">
        <f t="shared" si="1291"/>
        <v/>
      </c>
      <c r="N5351" s="13"/>
    </row>
    <row r="5352" spans="1:14" hidden="1">
      <c r="A5352" s="23">
        <v>265</v>
      </c>
      <c r="B5352" s="291"/>
      <c r="C5352" s="293">
        <v>3303</v>
      </c>
      <c r="D5352" s="360" t="s">
        <v>231</v>
      </c>
      <c r="E5352" s="295">
        <f t="shared" si="1308"/>
        <v>0</v>
      </c>
      <c r="F5352" s="488">
        <v>0</v>
      </c>
      <c r="G5352" s="489">
        <v>0</v>
      </c>
      <c r="H5352" s="160">
        <v>0</v>
      </c>
      <c r="I5352" s="488">
        <v>0</v>
      </c>
      <c r="J5352" s="489">
        <v>0</v>
      </c>
      <c r="K5352" s="160">
        <v>0</v>
      </c>
      <c r="L5352" s="295">
        <f t="shared" si="1309"/>
        <v>0</v>
      </c>
      <c r="M5352" s="12" t="str">
        <f t="shared" si="1291"/>
        <v/>
      </c>
      <c r="N5352" s="13"/>
    </row>
    <row r="5353" spans="1:14" hidden="1">
      <c r="A5353" s="22">
        <v>270</v>
      </c>
      <c r="B5353" s="291"/>
      <c r="C5353" s="293">
        <v>3304</v>
      </c>
      <c r="D5353" s="360" t="s">
        <v>232</v>
      </c>
      <c r="E5353" s="295">
        <f t="shared" si="1308"/>
        <v>0</v>
      </c>
      <c r="F5353" s="488">
        <v>0</v>
      </c>
      <c r="G5353" s="489">
        <v>0</v>
      </c>
      <c r="H5353" s="160">
        <v>0</v>
      </c>
      <c r="I5353" s="488">
        <v>0</v>
      </c>
      <c r="J5353" s="489">
        <v>0</v>
      </c>
      <c r="K5353" s="160">
        <v>0</v>
      </c>
      <c r="L5353" s="295">
        <f t="shared" si="1309"/>
        <v>0</v>
      </c>
      <c r="M5353" s="12" t="str">
        <f t="shared" si="1291"/>
        <v/>
      </c>
      <c r="N5353" s="13"/>
    </row>
    <row r="5354" spans="1:14" ht="31.5" hidden="1">
      <c r="A5354" s="22">
        <v>290</v>
      </c>
      <c r="B5354" s="291"/>
      <c r="C5354" s="285">
        <v>3306</v>
      </c>
      <c r="D5354" s="361" t="s">
        <v>1657</v>
      </c>
      <c r="E5354" s="287">
        <f t="shared" si="1308"/>
        <v>0</v>
      </c>
      <c r="F5354" s="490">
        <v>0</v>
      </c>
      <c r="G5354" s="491">
        <v>0</v>
      </c>
      <c r="H5354" s="175">
        <v>0</v>
      </c>
      <c r="I5354" s="490">
        <v>0</v>
      </c>
      <c r="J5354" s="491">
        <v>0</v>
      </c>
      <c r="K5354" s="175">
        <v>0</v>
      </c>
      <c r="L5354" s="287">
        <f t="shared" si="1309"/>
        <v>0</v>
      </c>
      <c r="M5354" s="12" t="str">
        <f t="shared" si="1291"/>
        <v/>
      </c>
      <c r="N5354" s="13"/>
    </row>
    <row r="5355" spans="1:14" hidden="1">
      <c r="A5355" s="39">
        <v>320</v>
      </c>
      <c r="B5355" s="272">
        <v>3900</v>
      </c>
      <c r="C5355" s="1856" t="s">
        <v>233</v>
      </c>
      <c r="D5355" s="1857"/>
      <c r="E5355" s="310">
        <f t="shared" si="1308"/>
        <v>0</v>
      </c>
      <c r="F5355" s="1471">
        <v>0</v>
      </c>
      <c r="G5355" s="1472">
        <v>0</v>
      </c>
      <c r="H5355" s="1473">
        <v>0</v>
      </c>
      <c r="I5355" s="1471">
        <v>0</v>
      </c>
      <c r="J5355" s="1472">
        <v>0</v>
      </c>
      <c r="K5355" s="1473">
        <v>0</v>
      </c>
      <c r="L5355" s="310">
        <f t="shared" si="1309"/>
        <v>0</v>
      </c>
      <c r="M5355" s="12" t="str">
        <f t="shared" ref="M5355:M5401" si="1310">(IF($E5355&lt;&gt;0,$M$2,IF($L5355&lt;&gt;0,$M$2,"")))</f>
        <v/>
      </c>
      <c r="N5355" s="13"/>
    </row>
    <row r="5356" spans="1:14" hidden="1">
      <c r="A5356" s="22">
        <v>330</v>
      </c>
      <c r="B5356" s="272">
        <v>4000</v>
      </c>
      <c r="C5356" s="1856" t="s">
        <v>234</v>
      </c>
      <c r="D5356" s="1857"/>
      <c r="E5356" s="310">
        <f t="shared" si="1308"/>
        <v>0</v>
      </c>
      <c r="F5356" s="1422"/>
      <c r="G5356" s="1423"/>
      <c r="H5356" s="1424"/>
      <c r="I5356" s="1422"/>
      <c r="J5356" s="1423"/>
      <c r="K5356" s="1424"/>
      <c r="L5356" s="310">
        <f t="shared" si="1309"/>
        <v>0</v>
      </c>
      <c r="M5356" s="12" t="str">
        <f t="shared" si="1310"/>
        <v/>
      </c>
      <c r="N5356" s="13"/>
    </row>
    <row r="5357" spans="1:14" hidden="1">
      <c r="A5357" s="22">
        <v>350</v>
      </c>
      <c r="B5357" s="272">
        <v>4100</v>
      </c>
      <c r="C5357" s="1856" t="s">
        <v>235</v>
      </c>
      <c r="D5357" s="1857"/>
      <c r="E5357" s="310">
        <f t="shared" si="1308"/>
        <v>0</v>
      </c>
      <c r="F5357" s="1472">
        <v>0</v>
      </c>
      <c r="G5357" s="1472">
        <v>0</v>
      </c>
      <c r="H5357" s="1473">
        <v>0</v>
      </c>
      <c r="I5357" s="1771">
        <v>0</v>
      </c>
      <c r="J5357" s="1472">
        <v>0</v>
      </c>
      <c r="K5357" s="1472">
        <v>0</v>
      </c>
      <c r="L5357" s="310">
        <f t="shared" si="1309"/>
        <v>0</v>
      </c>
      <c r="M5357" s="12" t="str">
        <f t="shared" si="1310"/>
        <v/>
      </c>
      <c r="N5357" s="13"/>
    </row>
    <row r="5358" spans="1:14" hidden="1">
      <c r="A5358" s="23">
        <v>355</v>
      </c>
      <c r="B5358" s="272">
        <v>4200</v>
      </c>
      <c r="C5358" s="1856" t="s">
        <v>236</v>
      </c>
      <c r="D5358" s="1857"/>
      <c r="E5358" s="310">
        <f t="shared" ref="E5358:L5358" si="1311">SUM(E5359:E5364)</f>
        <v>0</v>
      </c>
      <c r="F5358" s="274">
        <f t="shared" si="1311"/>
        <v>0</v>
      </c>
      <c r="G5358" s="275">
        <f t="shared" si="1311"/>
        <v>0</v>
      </c>
      <c r="H5358" s="276">
        <f>SUM(H5359:H5364)</f>
        <v>0</v>
      </c>
      <c r="I5358" s="274">
        <f t="shared" si="1311"/>
        <v>0</v>
      </c>
      <c r="J5358" s="275">
        <f t="shared" si="1311"/>
        <v>0</v>
      </c>
      <c r="K5358" s="276">
        <f t="shared" si="1311"/>
        <v>0</v>
      </c>
      <c r="L5358" s="310">
        <f t="shared" si="1311"/>
        <v>0</v>
      </c>
      <c r="M5358" s="12" t="str">
        <f t="shared" si="1310"/>
        <v/>
      </c>
      <c r="N5358" s="13"/>
    </row>
    <row r="5359" spans="1:14" hidden="1">
      <c r="A5359" s="23">
        <v>355</v>
      </c>
      <c r="B5359" s="362"/>
      <c r="C5359" s="279">
        <v>4201</v>
      </c>
      <c r="D5359" s="280" t="s">
        <v>237</v>
      </c>
      <c r="E5359" s="281">
        <f t="shared" ref="E5359:E5364" si="1312">F5359+G5359+H5359</f>
        <v>0</v>
      </c>
      <c r="F5359" s="152"/>
      <c r="G5359" s="153"/>
      <c r="H5359" s="1418"/>
      <c r="I5359" s="152"/>
      <c r="J5359" s="153"/>
      <c r="K5359" s="1418"/>
      <c r="L5359" s="281">
        <f t="shared" ref="L5359:L5364" si="1313">I5359+J5359+K5359</f>
        <v>0</v>
      </c>
      <c r="M5359" s="12" t="str">
        <f t="shared" si="1310"/>
        <v/>
      </c>
      <c r="N5359" s="13"/>
    </row>
    <row r="5360" spans="1:14" hidden="1">
      <c r="A5360" s="23">
        <v>375</v>
      </c>
      <c r="B5360" s="362"/>
      <c r="C5360" s="293">
        <v>4202</v>
      </c>
      <c r="D5360" s="363" t="s">
        <v>238</v>
      </c>
      <c r="E5360" s="295">
        <f t="shared" si="1312"/>
        <v>0</v>
      </c>
      <c r="F5360" s="158"/>
      <c r="G5360" s="159"/>
      <c r="H5360" s="1420"/>
      <c r="I5360" s="158"/>
      <c r="J5360" s="159"/>
      <c r="K5360" s="1420"/>
      <c r="L5360" s="295">
        <f t="shared" si="1313"/>
        <v>0</v>
      </c>
      <c r="M5360" s="12" t="str">
        <f t="shared" si="1310"/>
        <v/>
      </c>
      <c r="N5360" s="13"/>
    </row>
    <row r="5361" spans="1:14" hidden="1">
      <c r="A5361" s="23">
        <v>380</v>
      </c>
      <c r="B5361" s="362"/>
      <c r="C5361" s="293">
        <v>4214</v>
      </c>
      <c r="D5361" s="363" t="s">
        <v>239</v>
      </c>
      <c r="E5361" s="295">
        <f t="shared" si="1312"/>
        <v>0</v>
      </c>
      <c r="F5361" s="158"/>
      <c r="G5361" s="159"/>
      <c r="H5361" s="1420"/>
      <c r="I5361" s="158"/>
      <c r="J5361" s="159"/>
      <c r="K5361" s="1420"/>
      <c r="L5361" s="295">
        <f t="shared" si="1313"/>
        <v>0</v>
      </c>
      <c r="M5361" s="12" t="str">
        <f t="shared" si="1310"/>
        <v/>
      </c>
      <c r="N5361" s="13"/>
    </row>
    <row r="5362" spans="1:14" hidden="1">
      <c r="A5362" s="23">
        <v>385</v>
      </c>
      <c r="B5362" s="362"/>
      <c r="C5362" s="293">
        <v>4217</v>
      </c>
      <c r="D5362" s="363" t="s">
        <v>240</v>
      </c>
      <c r="E5362" s="295">
        <f t="shared" si="1312"/>
        <v>0</v>
      </c>
      <c r="F5362" s="158"/>
      <c r="G5362" s="159"/>
      <c r="H5362" s="1420"/>
      <c r="I5362" s="158"/>
      <c r="J5362" s="159"/>
      <c r="K5362" s="1420"/>
      <c r="L5362" s="295">
        <f t="shared" si="1313"/>
        <v>0</v>
      </c>
      <c r="M5362" s="12" t="str">
        <f t="shared" si="1310"/>
        <v/>
      </c>
      <c r="N5362" s="13"/>
    </row>
    <row r="5363" spans="1:14" hidden="1">
      <c r="A5363" s="23">
        <v>390</v>
      </c>
      <c r="B5363" s="362"/>
      <c r="C5363" s="293">
        <v>4218</v>
      </c>
      <c r="D5363" s="294" t="s">
        <v>241</v>
      </c>
      <c r="E5363" s="295">
        <f t="shared" si="1312"/>
        <v>0</v>
      </c>
      <c r="F5363" s="158"/>
      <c r="G5363" s="159"/>
      <c r="H5363" s="1420"/>
      <c r="I5363" s="158"/>
      <c r="J5363" s="159"/>
      <c r="K5363" s="1420"/>
      <c r="L5363" s="295">
        <f t="shared" si="1313"/>
        <v>0</v>
      </c>
      <c r="M5363" s="12" t="str">
        <f t="shared" si="1310"/>
        <v/>
      </c>
      <c r="N5363" s="13"/>
    </row>
    <row r="5364" spans="1:14" hidden="1">
      <c r="A5364" s="23">
        <v>390</v>
      </c>
      <c r="B5364" s="362"/>
      <c r="C5364" s="285">
        <v>4219</v>
      </c>
      <c r="D5364" s="343" t="s">
        <v>242</v>
      </c>
      <c r="E5364" s="287">
        <f t="shared" si="1312"/>
        <v>0</v>
      </c>
      <c r="F5364" s="173"/>
      <c r="G5364" s="174"/>
      <c r="H5364" s="1421"/>
      <c r="I5364" s="173"/>
      <c r="J5364" s="174"/>
      <c r="K5364" s="1421"/>
      <c r="L5364" s="287">
        <f t="shared" si="1313"/>
        <v>0</v>
      </c>
      <c r="M5364" s="12" t="str">
        <f t="shared" si="1310"/>
        <v/>
      </c>
      <c r="N5364" s="13"/>
    </row>
    <row r="5365" spans="1:14" hidden="1">
      <c r="A5365" s="23">
        <v>395</v>
      </c>
      <c r="B5365" s="272">
        <v>4300</v>
      </c>
      <c r="C5365" s="1856" t="s">
        <v>1661</v>
      </c>
      <c r="D5365" s="1857"/>
      <c r="E5365" s="310">
        <f t="shared" ref="E5365:L5365" si="1314">SUM(E5366:E5368)</f>
        <v>0</v>
      </c>
      <c r="F5365" s="274">
        <f t="shared" si="1314"/>
        <v>0</v>
      </c>
      <c r="G5365" s="275">
        <f t="shared" si="1314"/>
        <v>0</v>
      </c>
      <c r="H5365" s="276">
        <f>SUM(H5366:H5368)</f>
        <v>0</v>
      </c>
      <c r="I5365" s="274">
        <f t="shared" si="1314"/>
        <v>0</v>
      </c>
      <c r="J5365" s="275">
        <f t="shared" si="1314"/>
        <v>0</v>
      </c>
      <c r="K5365" s="276">
        <f t="shared" si="1314"/>
        <v>0</v>
      </c>
      <c r="L5365" s="310">
        <f t="shared" si="1314"/>
        <v>0</v>
      </c>
      <c r="M5365" s="12" t="str">
        <f t="shared" si="1310"/>
        <v/>
      </c>
      <c r="N5365" s="13"/>
    </row>
    <row r="5366" spans="1:14" hidden="1">
      <c r="A5366" s="18">
        <v>397</v>
      </c>
      <c r="B5366" s="362"/>
      <c r="C5366" s="279">
        <v>4301</v>
      </c>
      <c r="D5366" s="311" t="s">
        <v>243</v>
      </c>
      <c r="E5366" s="281">
        <f t="shared" ref="E5366:E5371" si="1315">F5366+G5366+H5366</f>
        <v>0</v>
      </c>
      <c r="F5366" s="152"/>
      <c r="G5366" s="153"/>
      <c r="H5366" s="1418"/>
      <c r="I5366" s="152"/>
      <c r="J5366" s="153"/>
      <c r="K5366" s="1418"/>
      <c r="L5366" s="281">
        <f t="shared" ref="L5366:L5371" si="1316">I5366+J5366+K5366</f>
        <v>0</v>
      </c>
      <c r="M5366" s="12" t="str">
        <f t="shared" si="1310"/>
        <v/>
      </c>
      <c r="N5366" s="13"/>
    </row>
    <row r="5367" spans="1:14" hidden="1">
      <c r="A5367" s="14">
        <v>398</v>
      </c>
      <c r="B5367" s="362"/>
      <c r="C5367" s="293">
        <v>4302</v>
      </c>
      <c r="D5367" s="363" t="s">
        <v>244</v>
      </c>
      <c r="E5367" s="295">
        <f t="shared" si="1315"/>
        <v>0</v>
      </c>
      <c r="F5367" s="158"/>
      <c r="G5367" s="159"/>
      <c r="H5367" s="1420"/>
      <c r="I5367" s="158"/>
      <c r="J5367" s="159"/>
      <c r="K5367" s="1420"/>
      <c r="L5367" s="295">
        <f t="shared" si="1316"/>
        <v>0</v>
      </c>
      <c r="M5367" s="12" t="str">
        <f t="shared" si="1310"/>
        <v/>
      </c>
      <c r="N5367" s="13"/>
    </row>
    <row r="5368" spans="1:14" hidden="1">
      <c r="A5368" s="14">
        <v>399</v>
      </c>
      <c r="B5368" s="362"/>
      <c r="C5368" s="285">
        <v>4309</v>
      </c>
      <c r="D5368" s="301" t="s">
        <v>245</v>
      </c>
      <c r="E5368" s="287">
        <f t="shared" si="1315"/>
        <v>0</v>
      </c>
      <c r="F5368" s="173"/>
      <c r="G5368" s="174"/>
      <c r="H5368" s="1421"/>
      <c r="I5368" s="173"/>
      <c r="J5368" s="174"/>
      <c r="K5368" s="1421"/>
      <c r="L5368" s="287">
        <f t="shared" si="1316"/>
        <v>0</v>
      </c>
      <c r="M5368" s="12" t="str">
        <f t="shared" si="1310"/>
        <v/>
      </c>
      <c r="N5368" s="13"/>
    </row>
    <row r="5369" spans="1:14" hidden="1">
      <c r="A5369" s="14">
        <v>400</v>
      </c>
      <c r="B5369" s="272">
        <v>4400</v>
      </c>
      <c r="C5369" s="1856" t="s">
        <v>1658</v>
      </c>
      <c r="D5369" s="1857"/>
      <c r="E5369" s="310">
        <f t="shared" si="1315"/>
        <v>0</v>
      </c>
      <c r="F5369" s="1422"/>
      <c r="G5369" s="1423"/>
      <c r="H5369" s="1424"/>
      <c r="I5369" s="1422"/>
      <c r="J5369" s="1423"/>
      <c r="K5369" s="1424"/>
      <c r="L5369" s="310">
        <f t="shared" si="1316"/>
        <v>0</v>
      </c>
      <c r="M5369" s="12" t="str">
        <f t="shared" si="1310"/>
        <v/>
      </c>
      <c r="N5369" s="13"/>
    </row>
    <row r="5370" spans="1:14" hidden="1">
      <c r="A5370" s="14">
        <v>401</v>
      </c>
      <c r="B5370" s="272">
        <v>4500</v>
      </c>
      <c r="C5370" s="1856" t="s">
        <v>1659</v>
      </c>
      <c r="D5370" s="1857"/>
      <c r="E5370" s="310">
        <f t="shared" si="1315"/>
        <v>0</v>
      </c>
      <c r="F5370" s="1422"/>
      <c r="G5370" s="1423"/>
      <c r="H5370" s="1424"/>
      <c r="I5370" s="1422"/>
      <c r="J5370" s="1423"/>
      <c r="K5370" s="1424"/>
      <c r="L5370" s="310">
        <f t="shared" si="1316"/>
        <v>0</v>
      </c>
      <c r="M5370" s="12" t="str">
        <f t="shared" si="1310"/>
        <v/>
      </c>
      <c r="N5370" s="13"/>
    </row>
    <row r="5371" spans="1:14" hidden="1">
      <c r="A5371" s="40">
        <v>404</v>
      </c>
      <c r="B5371" s="272">
        <v>4600</v>
      </c>
      <c r="C5371" s="1862" t="s">
        <v>246</v>
      </c>
      <c r="D5371" s="1863"/>
      <c r="E5371" s="310">
        <f t="shared" si="1315"/>
        <v>0</v>
      </c>
      <c r="F5371" s="1422"/>
      <c r="G5371" s="1423"/>
      <c r="H5371" s="1424"/>
      <c r="I5371" s="1422"/>
      <c r="J5371" s="1423"/>
      <c r="K5371" s="1424"/>
      <c r="L5371" s="310">
        <f t="shared" si="1316"/>
        <v>0</v>
      </c>
      <c r="M5371" s="12" t="str">
        <f t="shared" si="1310"/>
        <v/>
      </c>
      <c r="N5371" s="13"/>
    </row>
    <row r="5372" spans="1:14" hidden="1">
      <c r="A5372" s="40">
        <v>404</v>
      </c>
      <c r="B5372" s="272">
        <v>4900</v>
      </c>
      <c r="C5372" s="1856" t="s">
        <v>273</v>
      </c>
      <c r="D5372" s="1857"/>
      <c r="E5372" s="310">
        <f t="shared" ref="E5372:L5372" si="1317">+E5373+E5374</f>
        <v>0</v>
      </c>
      <c r="F5372" s="274">
        <f t="shared" si="1317"/>
        <v>0</v>
      </c>
      <c r="G5372" s="275">
        <f t="shared" si="1317"/>
        <v>0</v>
      </c>
      <c r="H5372" s="276">
        <f>+H5373+H5374</f>
        <v>0</v>
      </c>
      <c r="I5372" s="274">
        <f t="shared" si="1317"/>
        <v>0</v>
      </c>
      <c r="J5372" s="275">
        <f t="shared" si="1317"/>
        <v>0</v>
      </c>
      <c r="K5372" s="276">
        <f t="shared" si="1317"/>
        <v>0</v>
      </c>
      <c r="L5372" s="310">
        <f t="shared" si="1317"/>
        <v>0</v>
      </c>
      <c r="M5372" s="12" t="str">
        <f t="shared" si="1310"/>
        <v/>
      </c>
      <c r="N5372" s="13"/>
    </row>
    <row r="5373" spans="1:14" hidden="1">
      <c r="A5373" s="22">
        <v>440</v>
      </c>
      <c r="B5373" s="362"/>
      <c r="C5373" s="279">
        <v>4901</v>
      </c>
      <c r="D5373" s="364" t="s">
        <v>274</v>
      </c>
      <c r="E5373" s="281">
        <f>F5373+G5373+H5373</f>
        <v>0</v>
      </c>
      <c r="F5373" s="152"/>
      <c r="G5373" s="153"/>
      <c r="H5373" s="1418"/>
      <c r="I5373" s="152"/>
      <c r="J5373" s="153"/>
      <c r="K5373" s="1418"/>
      <c r="L5373" s="281">
        <f>I5373+J5373+K5373</f>
        <v>0</v>
      </c>
      <c r="M5373" s="12" t="str">
        <f t="shared" si="1310"/>
        <v/>
      </c>
      <c r="N5373" s="13"/>
    </row>
    <row r="5374" spans="1:14" hidden="1">
      <c r="A5374" s="22">
        <v>450</v>
      </c>
      <c r="B5374" s="362"/>
      <c r="C5374" s="285">
        <v>4902</v>
      </c>
      <c r="D5374" s="301" t="s">
        <v>275</v>
      </c>
      <c r="E5374" s="287">
        <f>F5374+G5374+H5374</f>
        <v>0</v>
      </c>
      <c r="F5374" s="173"/>
      <c r="G5374" s="174"/>
      <c r="H5374" s="1421"/>
      <c r="I5374" s="173"/>
      <c r="J5374" s="174"/>
      <c r="K5374" s="1421"/>
      <c r="L5374" s="287">
        <f>I5374+J5374+K5374</f>
        <v>0</v>
      </c>
      <c r="M5374" s="12" t="str">
        <f t="shared" si="1310"/>
        <v/>
      </c>
      <c r="N5374" s="13"/>
    </row>
    <row r="5375" spans="1:14" hidden="1">
      <c r="A5375" s="22">
        <v>495</v>
      </c>
      <c r="B5375" s="365">
        <v>5100</v>
      </c>
      <c r="C5375" s="1854" t="s">
        <v>247</v>
      </c>
      <c r="D5375" s="1855"/>
      <c r="E5375" s="310">
        <f>F5375+G5375+H5375</f>
        <v>0</v>
      </c>
      <c r="F5375" s="1422"/>
      <c r="G5375" s="1423"/>
      <c r="H5375" s="1424"/>
      <c r="I5375" s="1422"/>
      <c r="J5375" s="1423"/>
      <c r="K5375" s="1424"/>
      <c r="L5375" s="310">
        <f>I5375+J5375+K5375</f>
        <v>0</v>
      </c>
      <c r="M5375" s="12" t="str">
        <f t="shared" si="1310"/>
        <v/>
      </c>
      <c r="N5375" s="13"/>
    </row>
    <row r="5376" spans="1:14" hidden="1">
      <c r="A5376" s="23">
        <v>500</v>
      </c>
      <c r="B5376" s="365">
        <v>5200</v>
      </c>
      <c r="C5376" s="1854" t="s">
        <v>248</v>
      </c>
      <c r="D5376" s="1855"/>
      <c r="E5376" s="310">
        <f t="shared" ref="E5376:L5376" si="1318">SUM(E5377:E5383)</f>
        <v>0</v>
      </c>
      <c r="F5376" s="274">
        <f t="shared" si="1318"/>
        <v>0</v>
      </c>
      <c r="G5376" s="275">
        <f t="shared" si="1318"/>
        <v>0</v>
      </c>
      <c r="H5376" s="276">
        <f>SUM(H5377:H5383)</f>
        <v>0</v>
      </c>
      <c r="I5376" s="274">
        <f t="shared" si="1318"/>
        <v>0</v>
      </c>
      <c r="J5376" s="275">
        <f t="shared" si="1318"/>
        <v>0</v>
      </c>
      <c r="K5376" s="276">
        <f t="shared" si="1318"/>
        <v>0</v>
      </c>
      <c r="L5376" s="310">
        <f t="shared" si="1318"/>
        <v>0</v>
      </c>
      <c r="M5376" s="12" t="str">
        <f t="shared" si="1310"/>
        <v/>
      </c>
      <c r="N5376" s="13"/>
    </row>
    <row r="5377" spans="1:14" hidden="1">
      <c r="A5377" s="23">
        <v>505</v>
      </c>
      <c r="B5377" s="366"/>
      <c r="C5377" s="367">
        <v>5201</v>
      </c>
      <c r="D5377" s="368" t="s">
        <v>249</v>
      </c>
      <c r="E5377" s="281">
        <f t="shared" ref="E5377:E5383" si="1319">F5377+G5377+H5377</f>
        <v>0</v>
      </c>
      <c r="F5377" s="152"/>
      <c r="G5377" s="153"/>
      <c r="H5377" s="1418"/>
      <c r="I5377" s="152"/>
      <c r="J5377" s="153"/>
      <c r="K5377" s="1418"/>
      <c r="L5377" s="281">
        <f t="shared" ref="L5377:L5383" si="1320">I5377+J5377+K5377</f>
        <v>0</v>
      </c>
      <c r="M5377" s="12" t="str">
        <f t="shared" si="1310"/>
        <v/>
      </c>
      <c r="N5377" s="13"/>
    </row>
    <row r="5378" spans="1:14" hidden="1">
      <c r="A5378" s="23">
        <v>510</v>
      </c>
      <c r="B5378" s="366"/>
      <c r="C5378" s="369">
        <v>5202</v>
      </c>
      <c r="D5378" s="370" t="s">
        <v>250</v>
      </c>
      <c r="E5378" s="295">
        <f t="shared" si="1319"/>
        <v>0</v>
      </c>
      <c r="F5378" s="158"/>
      <c r="G5378" s="159"/>
      <c r="H5378" s="1420"/>
      <c r="I5378" s="158"/>
      <c r="J5378" s="159"/>
      <c r="K5378" s="1420"/>
      <c r="L5378" s="295">
        <f t="shared" si="1320"/>
        <v>0</v>
      </c>
      <c r="M5378" s="12" t="str">
        <f t="shared" si="1310"/>
        <v/>
      </c>
      <c r="N5378" s="13"/>
    </row>
    <row r="5379" spans="1:14" hidden="1">
      <c r="A5379" s="23">
        <v>515</v>
      </c>
      <c r="B5379" s="366"/>
      <c r="C5379" s="369">
        <v>5203</v>
      </c>
      <c r="D5379" s="370" t="s">
        <v>618</v>
      </c>
      <c r="E5379" s="295">
        <f t="shared" si="1319"/>
        <v>0</v>
      </c>
      <c r="F5379" s="158"/>
      <c r="G5379" s="159"/>
      <c r="H5379" s="1420"/>
      <c r="I5379" s="158"/>
      <c r="J5379" s="159"/>
      <c r="K5379" s="1420"/>
      <c r="L5379" s="295">
        <f t="shared" si="1320"/>
        <v>0</v>
      </c>
      <c r="M5379" s="12" t="str">
        <f t="shared" si="1310"/>
        <v/>
      </c>
      <c r="N5379" s="13"/>
    </row>
    <row r="5380" spans="1:14" hidden="1">
      <c r="A5380" s="23">
        <v>520</v>
      </c>
      <c r="B5380" s="366"/>
      <c r="C5380" s="369">
        <v>5204</v>
      </c>
      <c r="D5380" s="370" t="s">
        <v>619</v>
      </c>
      <c r="E5380" s="295">
        <f t="shared" si="1319"/>
        <v>0</v>
      </c>
      <c r="F5380" s="158"/>
      <c r="G5380" s="159"/>
      <c r="H5380" s="1420"/>
      <c r="I5380" s="158"/>
      <c r="J5380" s="159"/>
      <c r="K5380" s="1420"/>
      <c r="L5380" s="295">
        <f t="shared" si="1320"/>
        <v>0</v>
      </c>
      <c r="M5380" s="12" t="str">
        <f t="shared" si="1310"/>
        <v/>
      </c>
      <c r="N5380" s="13"/>
    </row>
    <row r="5381" spans="1:14" hidden="1">
      <c r="A5381" s="23">
        <v>525</v>
      </c>
      <c r="B5381" s="366"/>
      <c r="C5381" s="369">
        <v>5205</v>
      </c>
      <c r="D5381" s="370" t="s">
        <v>620</v>
      </c>
      <c r="E5381" s="295">
        <f t="shared" si="1319"/>
        <v>0</v>
      </c>
      <c r="F5381" s="158"/>
      <c r="G5381" s="159"/>
      <c r="H5381" s="1420"/>
      <c r="I5381" s="158"/>
      <c r="J5381" s="159"/>
      <c r="K5381" s="1420"/>
      <c r="L5381" s="295">
        <f t="shared" si="1320"/>
        <v>0</v>
      </c>
      <c r="M5381" s="12" t="str">
        <f t="shared" si="1310"/>
        <v/>
      </c>
      <c r="N5381" s="13"/>
    </row>
    <row r="5382" spans="1:14" hidden="1">
      <c r="A5382" s="22">
        <v>635</v>
      </c>
      <c r="B5382" s="366"/>
      <c r="C5382" s="369">
        <v>5206</v>
      </c>
      <c r="D5382" s="370" t="s">
        <v>621</v>
      </c>
      <c r="E5382" s="295">
        <f t="shared" si="1319"/>
        <v>0</v>
      </c>
      <c r="F5382" s="158"/>
      <c r="G5382" s="159"/>
      <c r="H5382" s="1420"/>
      <c r="I5382" s="158"/>
      <c r="J5382" s="159"/>
      <c r="K5382" s="1420"/>
      <c r="L5382" s="295">
        <f t="shared" si="1320"/>
        <v>0</v>
      </c>
      <c r="M5382" s="12" t="str">
        <f t="shared" si="1310"/>
        <v/>
      </c>
      <c r="N5382" s="13"/>
    </row>
    <row r="5383" spans="1:14" hidden="1">
      <c r="A5383" s="23">
        <v>640</v>
      </c>
      <c r="B5383" s="366"/>
      <c r="C5383" s="371">
        <v>5219</v>
      </c>
      <c r="D5383" s="372" t="s">
        <v>622</v>
      </c>
      <c r="E5383" s="287">
        <f t="shared" si="1319"/>
        <v>0</v>
      </c>
      <c r="F5383" s="173"/>
      <c r="G5383" s="174"/>
      <c r="H5383" s="1421"/>
      <c r="I5383" s="173"/>
      <c r="J5383" s="174"/>
      <c r="K5383" s="1421"/>
      <c r="L5383" s="287">
        <f t="shared" si="1320"/>
        <v>0</v>
      </c>
      <c r="M5383" s="12" t="str">
        <f t="shared" si="1310"/>
        <v/>
      </c>
      <c r="N5383" s="13"/>
    </row>
    <row r="5384" spans="1:14" hidden="1">
      <c r="A5384" s="23">
        <v>645</v>
      </c>
      <c r="B5384" s="365">
        <v>5300</v>
      </c>
      <c r="C5384" s="1854" t="s">
        <v>623</v>
      </c>
      <c r="D5384" s="1855"/>
      <c r="E5384" s="310">
        <f t="shared" ref="E5384:L5384" si="1321">SUM(E5385:E5386)</f>
        <v>0</v>
      </c>
      <c r="F5384" s="274">
        <f t="shared" si="1321"/>
        <v>0</v>
      </c>
      <c r="G5384" s="275">
        <f t="shared" si="1321"/>
        <v>0</v>
      </c>
      <c r="H5384" s="276">
        <f>SUM(H5385:H5386)</f>
        <v>0</v>
      </c>
      <c r="I5384" s="274">
        <f t="shared" si="1321"/>
        <v>0</v>
      </c>
      <c r="J5384" s="275">
        <f t="shared" si="1321"/>
        <v>0</v>
      </c>
      <c r="K5384" s="276">
        <f t="shared" si="1321"/>
        <v>0</v>
      </c>
      <c r="L5384" s="310">
        <f t="shared" si="1321"/>
        <v>0</v>
      </c>
      <c r="M5384" s="12" t="str">
        <f t="shared" si="1310"/>
        <v/>
      </c>
      <c r="N5384" s="13"/>
    </row>
    <row r="5385" spans="1:14" hidden="1">
      <c r="A5385" s="23">
        <v>650</v>
      </c>
      <c r="B5385" s="366"/>
      <c r="C5385" s="367">
        <v>5301</v>
      </c>
      <c r="D5385" s="368" t="s">
        <v>307</v>
      </c>
      <c r="E5385" s="281">
        <f>F5385+G5385+H5385</f>
        <v>0</v>
      </c>
      <c r="F5385" s="152"/>
      <c r="G5385" s="153"/>
      <c r="H5385" s="1418"/>
      <c r="I5385" s="152"/>
      <c r="J5385" s="153"/>
      <c r="K5385" s="1418"/>
      <c r="L5385" s="281">
        <f>I5385+J5385+K5385</f>
        <v>0</v>
      </c>
      <c r="M5385" s="12" t="str">
        <f t="shared" si="1310"/>
        <v/>
      </c>
      <c r="N5385" s="13"/>
    </row>
    <row r="5386" spans="1:14" hidden="1">
      <c r="A5386" s="22">
        <v>655</v>
      </c>
      <c r="B5386" s="366"/>
      <c r="C5386" s="371">
        <v>5309</v>
      </c>
      <c r="D5386" s="372" t="s">
        <v>624</v>
      </c>
      <c r="E5386" s="287">
        <f>F5386+G5386+H5386</f>
        <v>0</v>
      </c>
      <c r="F5386" s="173"/>
      <c r="G5386" s="174"/>
      <c r="H5386" s="1421"/>
      <c r="I5386" s="173"/>
      <c r="J5386" s="174"/>
      <c r="K5386" s="1421"/>
      <c r="L5386" s="287">
        <f>I5386+J5386+K5386</f>
        <v>0</v>
      </c>
      <c r="M5386" s="12" t="str">
        <f t="shared" si="1310"/>
        <v/>
      </c>
      <c r="N5386" s="13"/>
    </row>
    <row r="5387" spans="1:14" hidden="1">
      <c r="A5387" s="22">
        <v>665</v>
      </c>
      <c r="B5387" s="365">
        <v>5400</v>
      </c>
      <c r="C5387" s="1854" t="s">
        <v>685</v>
      </c>
      <c r="D5387" s="1855"/>
      <c r="E5387" s="310">
        <f>F5387+G5387+H5387</f>
        <v>0</v>
      </c>
      <c r="F5387" s="1422"/>
      <c r="G5387" s="1423"/>
      <c r="H5387" s="1424"/>
      <c r="I5387" s="1422"/>
      <c r="J5387" s="1423"/>
      <c r="K5387" s="1424"/>
      <c r="L5387" s="310">
        <f>I5387+J5387+K5387</f>
        <v>0</v>
      </c>
      <c r="M5387" s="12" t="str">
        <f t="shared" si="1310"/>
        <v/>
      </c>
      <c r="N5387" s="13"/>
    </row>
    <row r="5388" spans="1:14" hidden="1">
      <c r="A5388" s="22">
        <v>675</v>
      </c>
      <c r="B5388" s="272">
        <v>5500</v>
      </c>
      <c r="C5388" s="1856" t="s">
        <v>686</v>
      </c>
      <c r="D5388" s="1857"/>
      <c r="E5388" s="310">
        <f t="shared" ref="E5388:L5388" si="1322">SUM(E5389:E5392)</f>
        <v>0</v>
      </c>
      <c r="F5388" s="274">
        <f t="shared" si="1322"/>
        <v>0</v>
      </c>
      <c r="G5388" s="275">
        <f t="shared" si="1322"/>
        <v>0</v>
      </c>
      <c r="H5388" s="276">
        <f>SUM(H5389:H5392)</f>
        <v>0</v>
      </c>
      <c r="I5388" s="274">
        <f t="shared" si="1322"/>
        <v>0</v>
      </c>
      <c r="J5388" s="275">
        <f t="shared" si="1322"/>
        <v>0</v>
      </c>
      <c r="K5388" s="276">
        <f t="shared" si="1322"/>
        <v>0</v>
      </c>
      <c r="L5388" s="310">
        <f t="shared" si="1322"/>
        <v>0</v>
      </c>
      <c r="M5388" s="12" t="str">
        <f t="shared" si="1310"/>
        <v/>
      </c>
      <c r="N5388" s="13"/>
    </row>
    <row r="5389" spans="1:14" hidden="1">
      <c r="A5389" s="22">
        <v>685</v>
      </c>
      <c r="B5389" s="362"/>
      <c r="C5389" s="279">
        <v>5501</v>
      </c>
      <c r="D5389" s="311" t="s">
        <v>687</v>
      </c>
      <c r="E5389" s="281">
        <f>F5389+G5389+H5389</f>
        <v>0</v>
      </c>
      <c r="F5389" s="152"/>
      <c r="G5389" s="153"/>
      <c r="H5389" s="1418"/>
      <c r="I5389" s="152"/>
      <c r="J5389" s="153"/>
      <c r="K5389" s="1418"/>
      <c r="L5389" s="281">
        <f>I5389+J5389+K5389</f>
        <v>0</v>
      </c>
      <c r="M5389" s="12" t="str">
        <f t="shared" si="1310"/>
        <v/>
      </c>
      <c r="N5389" s="13"/>
    </row>
    <row r="5390" spans="1:14" hidden="1">
      <c r="A5390" s="23">
        <v>690</v>
      </c>
      <c r="B5390" s="362"/>
      <c r="C5390" s="293">
        <v>5502</v>
      </c>
      <c r="D5390" s="294" t="s">
        <v>688</v>
      </c>
      <c r="E5390" s="295">
        <f>F5390+G5390+H5390</f>
        <v>0</v>
      </c>
      <c r="F5390" s="158"/>
      <c r="G5390" s="159"/>
      <c r="H5390" s="1420"/>
      <c r="I5390" s="158"/>
      <c r="J5390" s="159"/>
      <c r="K5390" s="1420"/>
      <c r="L5390" s="295">
        <f>I5390+J5390+K5390</f>
        <v>0</v>
      </c>
      <c r="M5390" s="12" t="str">
        <f t="shared" si="1310"/>
        <v/>
      </c>
      <c r="N5390" s="13"/>
    </row>
    <row r="5391" spans="1:14" hidden="1">
      <c r="A5391" s="23">
        <v>695</v>
      </c>
      <c r="B5391" s="362"/>
      <c r="C5391" s="293">
        <v>5503</v>
      </c>
      <c r="D5391" s="363" t="s">
        <v>689</v>
      </c>
      <c r="E5391" s="295">
        <f>F5391+G5391+H5391</f>
        <v>0</v>
      </c>
      <c r="F5391" s="158"/>
      <c r="G5391" s="159"/>
      <c r="H5391" s="1420"/>
      <c r="I5391" s="158"/>
      <c r="J5391" s="159"/>
      <c r="K5391" s="1420"/>
      <c r="L5391" s="295">
        <f>I5391+J5391+K5391</f>
        <v>0</v>
      </c>
      <c r="M5391" s="12" t="str">
        <f t="shared" si="1310"/>
        <v/>
      </c>
      <c r="N5391" s="13"/>
    </row>
    <row r="5392" spans="1:14" hidden="1">
      <c r="A5392" s="22">
        <v>700</v>
      </c>
      <c r="B5392" s="362"/>
      <c r="C5392" s="285">
        <v>5504</v>
      </c>
      <c r="D5392" s="339" t="s">
        <v>690</v>
      </c>
      <c r="E5392" s="287">
        <f>F5392+G5392+H5392</f>
        <v>0</v>
      </c>
      <c r="F5392" s="173"/>
      <c r="G5392" s="174"/>
      <c r="H5392" s="1421"/>
      <c r="I5392" s="173"/>
      <c r="J5392" s="174"/>
      <c r="K5392" s="1421"/>
      <c r="L5392" s="287">
        <f>I5392+J5392+K5392</f>
        <v>0</v>
      </c>
      <c r="M5392" s="12" t="str">
        <f t="shared" si="1310"/>
        <v/>
      </c>
      <c r="N5392" s="13"/>
    </row>
    <row r="5393" spans="1:14" hidden="1">
      <c r="A5393" s="22">
        <v>710</v>
      </c>
      <c r="B5393" s="365">
        <v>5700</v>
      </c>
      <c r="C5393" s="1858" t="s">
        <v>914</v>
      </c>
      <c r="D5393" s="1859"/>
      <c r="E5393" s="310">
        <f>SUM(E5394:E5396)</f>
        <v>0</v>
      </c>
      <c r="F5393" s="1471">
        <v>0</v>
      </c>
      <c r="G5393" s="1471">
        <v>0</v>
      </c>
      <c r="H5393" s="1471">
        <v>0</v>
      </c>
      <c r="I5393" s="1471">
        <v>0</v>
      </c>
      <c r="J5393" s="1471">
        <v>0</v>
      </c>
      <c r="K5393" s="1471">
        <v>0</v>
      </c>
      <c r="L5393" s="310">
        <f>SUM(L5394:L5396)</f>
        <v>0</v>
      </c>
      <c r="M5393" s="12" t="str">
        <f t="shared" si="1310"/>
        <v/>
      </c>
      <c r="N5393" s="13"/>
    </row>
    <row r="5394" spans="1:14" hidden="1">
      <c r="A5394" s="23">
        <v>715</v>
      </c>
      <c r="B5394" s="366"/>
      <c r="C5394" s="367">
        <v>5701</v>
      </c>
      <c r="D5394" s="368" t="s">
        <v>691</v>
      </c>
      <c r="E5394" s="281">
        <f>F5394+G5394+H5394</f>
        <v>0</v>
      </c>
      <c r="F5394" s="1472">
        <v>0</v>
      </c>
      <c r="G5394" s="1472">
        <v>0</v>
      </c>
      <c r="H5394" s="1473">
        <v>0</v>
      </c>
      <c r="I5394" s="1771">
        <v>0</v>
      </c>
      <c r="J5394" s="1472">
        <v>0</v>
      </c>
      <c r="K5394" s="1472">
        <v>0</v>
      </c>
      <c r="L5394" s="281">
        <f>I5394+J5394+K5394</f>
        <v>0</v>
      </c>
      <c r="M5394" s="12" t="str">
        <f t="shared" si="1310"/>
        <v/>
      </c>
      <c r="N5394" s="13"/>
    </row>
    <row r="5395" spans="1:14" hidden="1">
      <c r="A5395" s="23">
        <v>720</v>
      </c>
      <c r="B5395" s="366"/>
      <c r="C5395" s="373">
        <v>5702</v>
      </c>
      <c r="D5395" s="374" t="s">
        <v>692</v>
      </c>
      <c r="E5395" s="314">
        <f>F5395+G5395+H5395</f>
        <v>0</v>
      </c>
      <c r="F5395" s="1472">
        <v>0</v>
      </c>
      <c r="G5395" s="1472">
        <v>0</v>
      </c>
      <c r="H5395" s="1473">
        <v>0</v>
      </c>
      <c r="I5395" s="1771">
        <v>0</v>
      </c>
      <c r="J5395" s="1472">
        <v>0</v>
      </c>
      <c r="K5395" s="1472">
        <v>0</v>
      </c>
      <c r="L5395" s="314">
        <f>I5395+J5395+K5395</f>
        <v>0</v>
      </c>
      <c r="M5395" s="12" t="str">
        <f t="shared" si="1310"/>
        <v/>
      </c>
      <c r="N5395" s="13"/>
    </row>
    <row r="5396" spans="1:14" hidden="1">
      <c r="A5396" s="23">
        <v>725</v>
      </c>
      <c r="B5396" s="292"/>
      <c r="C5396" s="375">
        <v>4071</v>
      </c>
      <c r="D5396" s="376" t="s">
        <v>693</v>
      </c>
      <c r="E5396" s="377">
        <f>F5396+G5396+H5396</f>
        <v>0</v>
      </c>
      <c r="F5396" s="1472">
        <v>0</v>
      </c>
      <c r="G5396" s="1472">
        <v>0</v>
      </c>
      <c r="H5396" s="1473">
        <v>0</v>
      </c>
      <c r="I5396" s="1771">
        <v>0</v>
      </c>
      <c r="J5396" s="1472">
        <v>0</v>
      </c>
      <c r="K5396" s="1472">
        <v>0</v>
      </c>
      <c r="L5396" s="377">
        <f>I5396+J5396+K5396</f>
        <v>0</v>
      </c>
      <c r="M5396" s="12" t="str">
        <f t="shared" si="1310"/>
        <v/>
      </c>
      <c r="N5396" s="13"/>
    </row>
    <row r="5397" spans="1:14" hidden="1">
      <c r="A5397" s="23">
        <v>730</v>
      </c>
      <c r="B5397" s="582"/>
      <c r="C5397" s="1860" t="s">
        <v>694</v>
      </c>
      <c r="D5397" s="1861"/>
      <c r="E5397" s="1438"/>
      <c r="F5397" s="1438"/>
      <c r="G5397" s="1438"/>
      <c r="H5397" s="1438"/>
      <c r="I5397" s="1438"/>
      <c r="J5397" s="1438"/>
      <c r="K5397" s="1438"/>
      <c r="L5397" s="1439"/>
      <c r="M5397" s="12" t="str">
        <f t="shared" si="1310"/>
        <v/>
      </c>
      <c r="N5397" s="13"/>
    </row>
    <row r="5398" spans="1:14" hidden="1">
      <c r="A5398" s="23">
        <v>735</v>
      </c>
      <c r="B5398" s="381">
        <v>98</v>
      </c>
      <c r="C5398" s="1860" t="s">
        <v>694</v>
      </c>
      <c r="D5398" s="1861"/>
      <c r="E5398" s="382">
        <f>F5398+G5398+H5398</f>
        <v>0</v>
      </c>
      <c r="F5398" s="1429"/>
      <c r="G5398" s="1430"/>
      <c r="H5398" s="1431"/>
      <c r="I5398" s="1461">
        <v>0</v>
      </c>
      <c r="J5398" s="1462">
        <v>0</v>
      </c>
      <c r="K5398" s="1463">
        <v>0</v>
      </c>
      <c r="L5398" s="382">
        <f>I5398+J5398+K5398</f>
        <v>0</v>
      </c>
      <c r="M5398" s="12" t="str">
        <f t="shared" si="1310"/>
        <v/>
      </c>
      <c r="N5398" s="13"/>
    </row>
    <row r="5399" spans="1:14" hidden="1">
      <c r="A5399" s="23">
        <v>740</v>
      </c>
      <c r="B5399" s="1433"/>
      <c r="C5399" s="1434"/>
      <c r="D5399" s="1435"/>
      <c r="E5399" s="269"/>
      <c r="F5399" s="269"/>
      <c r="G5399" s="269"/>
      <c r="H5399" s="269"/>
      <c r="I5399" s="269"/>
      <c r="J5399" s="269"/>
      <c r="K5399" s="269"/>
      <c r="L5399" s="270"/>
      <c r="M5399" s="12" t="str">
        <f t="shared" si="1310"/>
        <v/>
      </c>
      <c r="N5399" s="13"/>
    </row>
    <row r="5400" spans="1:14" hidden="1">
      <c r="A5400" s="23">
        <v>745</v>
      </c>
      <c r="B5400" s="1436"/>
      <c r="C5400" s="111"/>
      <c r="D5400" s="1437"/>
      <c r="E5400" s="218"/>
      <c r="F5400" s="218"/>
      <c r="G5400" s="218"/>
      <c r="H5400" s="218"/>
      <c r="I5400" s="218"/>
      <c r="J5400" s="218"/>
      <c r="K5400" s="218"/>
      <c r="L5400" s="389"/>
      <c r="M5400" s="12" t="str">
        <f t="shared" si="1310"/>
        <v/>
      </c>
      <c r="N5400" s="13"/>
    </row>
    <row r="5401" spans="1:14" hidden="1">
      <c r="A5401" s="22">
        <v>750</v>
      </c>
      <c r="B5401" s="1436"/>
      <c r="C5401" s="111"/>
      <c r="D5401" s="1437"/>
      <c r="E5401" s="218"/>
      <c r="F5401" s="218"/>
      <c r="G5401" s="218"/>
      <c r="H5401" s="218"/>
      <c r="I5401" s="218"/>
      <c r="J5401" s="218"/>
      <c r="K5401" s="218"/>
      <c r="L5401" s="389"/>
      <c r="M5401" s="12" t="str">
        <f t="shared" si="1310"/>
        <v/>
      </c>
      <c r="N5401" s="13"/>
    </row>
    <row r="5402" spans="1:14" ht="16.5" hidden="1" thickBot="1">
      <c r="A5402" s="23">
        <v>755</v>
      </c>
      <c r="B5402" s="1464"/>
      <c r="C5402" s="393" t="s">
        <v>741</v>
      </c>
      <c r="D5402" s="1432">
        <f>+B5402</f>
        <v>0</v>
      </c>
      <c r="E5402" s="395">
        <f t="shared" ref="E5402:L5402" si="1323">SUM(E5287,E5290,E5296,E5304,E5305,E5323,E5327,E5333,E5336,E5337,E5338,E5339,E5340,E5349,E5355,E5356,E5357,E5358,E5365,E5369,E5370,E5371,E5372,E5375,E5376,E5384,E5387,E5388,E5393)+E5398</f>
        <v>0</v>
      </c>
      <c r="F5402" s="396">
        <f t="shared" si="1323"/>
        <v>0</v>
      </c>
      <c r="G5402" s="397">
        <f t="shared" si="1323"/>
        <v>0</v>
      </c>
      <c r="H5402" s="398">
        <f t="shared" si="1323"/>
        <v>0</v>
      </c>
      <c r="I5402" s="396">
        <f t="shared" si="1323"/>
        <v>0</v>
      </c>
      <c r="J5402" s="397">
        <f t="shared" si="1323"/>
        <v>0</v>
      </c>
      <c r="K5402" s="398">
        <f t="shared" si="1323"/>
        <v>0</v>
      </c>
      <c r="L5402" s="395">
        <f t="shared" si="1323"/>
        <v>0</v>
      </c>
      <c r="M5402" s="12" t="str">
        <f>(IF($E5402&lt;&gt;0,$M$2,IF($L5402&lt;&gt;0,$M$2,"")))</f>
        <v/>
      </c>
      <c r="N5402" s="73" t="str">
        <f>LEFT(C5284,1)</f>
        <v>7</v>
      </c>
    </row>
    <row r="5403" spans="1:14" hidden="1">
      <c r="A5403" s="23">
        <v>760</v>
      </c>
      <c r="B5403" s="79" t="s">
        <v>120</v>
      </c>
      <c r="C5403" s="1"/>
      <c r="L5403" s="6"/>
      <c r="M5403" s="7" t="str">
        <f>(IF($E5402&lt;&gt;0,$M$2,IF($L5402&lt;&gt;0,$M$2,"")))</f>
        <v/>
      </c>
    </row>
    <row r="5404" spans="1:14" hidden="1">
      <c r="A5404" s="22">
        <v>765</v>
      </c>
      <c r="B5404" s="1367"/>
      <c r="C5404" s="1367"/>
      <c r="D5404" s="1368"/>
      <c r="E5404" s="1367"/>
      <c r="F5404" s="1367"/>
      <c r="G5404" s="1367"/>
      <c r="H5404" s="1367"/>
      <c r="I5404" s="1367"/>
      <c r="J5404" s="1367"/>
      <c r="K5404" s="1367"/>
      <c r="L5404" s="1369"/>
      <c r="M5404" s="7" t="str">
        <f>(IF($E5402&lt;&gt;0,$M$2,IF($L5402&lt;&gt;0,$M$2,"")))</f>
        <v/>
      </c>
    </row>
    <row r="5405" spans="1:14" ht="18.75" hidden="1">
      <c r="A5405" s="22">
        <v>775</v>
      </c>
      <c r="B5405" s="65"/>
      <c r="C5405" s="65"/>
      <c r="D5405" s="65"/>
      <c r="E5405" s="65"/>
      <c r="F5405" s="65"/>
      <c r="G5405" s="65"/>
      <c r="H5405" s="65"/>
      <c r="I5405" s="65"/>
      <c r="J5405" s="65"/>
      <c r="K5405" s="65"/>
      <c r="L5405" s="77"/>
      <c r="M5405" s="74" t="str">
        <f>(IF(E5400&lt;&gt;0,$G$2,IF(L5400&lt;&gt;0,$G$2,"")))</f>
        <v/>
      </c>
      <c r="N5405" s="65"/>
    </row>
    <row r="5406" spans="1:14" hidden="1">
      <c r="A5406" s="23">
        <v>780</v>
      </c>
      <c r="B5406" s="6"/>
      <c r="C5406" s="6"/>
      <c r="D5406" s="521"/>
      <c r="E5406" s="38"/>
      <c r="F5406" s="38"/>
      <c r="G5406" s="38"/>
      <c r="H5406" s="38"/>
      <c r="I5406" s="38"/>
      <c r="J5406" s="38"/>
      <c r="K5406" s="38"/>
      <c r="L5406" s="38"/>
      <c r="M5406" s="7" t="str">
        <f>(IF($E5539&lt;&gt;0,$M$2,IF($L5539&lt;&gt;0,$M$2,"")))</f>
        <v/>
      </c>
    </row>
    <row r="5407" spans="1:14" hidden="1">
      <c r="A5407" s="23">
        <v>785</v>
      </c>
      <c r="B5407" s="6"/>
      <c r="C5407" s="1365"/>
      <c r="D5407" s="1366"/>
      <c r="E5407" s="38"/>
      <c r="F5407" s="38"/>
      <c r="G5407" s="38"/>
      <c r="H5407" s="38"/>
      <c r="I5407" s="38"/>
      <c r="J5407" s="38"/>
      <c r="K5407" s="38"/>
      <c r="L5407" s="38"/>
      <c r="M5407" s="7" t="str">
        <f>(IF($E5539&lt;&gt;0,$M$2,IF($L5539&lt;&gt;0,$M$2,"")))</f>
        <v/>
      </c>
    </row>
    <row r="5408" spans="1:14" hidden="1">
      <c r="A5408" s="23">
        <v>790</v>
      </c>
      <c r="B5408" s="1870" t="str">
        <f>$B$7</f>
        <v>ОТЧЕТНИ ДАННИ ПО ЕБК ЗА ИЗПЪЛНЕНИЕТО НА БЮДЖЕТА</v>
      </c>
      <c r="C5408" s="1871"/>
      <c r="D5408" s="1871"/>
      <c r="E5408" s="242"/>
      <c r="F5408" s="242"/>
      <c r="G5408" s="237"/>
      <c r="H5408" s="237"/>
      <c r="I5408" s="237"/>
      <c r="J5408" s="237"/>
      <c r="K5408" s="237"/>
      <c r="L5408" s="237"/>
      <c r="M5408" s="7" t="str">
        <f>(IF($E5539&lt;&gt;0,$M$2,IF($L5539&lt;&gt;0,$M$2,"")))</f>
        <v/>
      </c>
    </row>
    <row r="5409" spans="1:14" hidden="1">
      <c r="A5409" s="23">
        <v>795</v>
      </c>
      <c r="B5409" s="228"/>
      <c r="C5409" s="391"/>
      <c r="D5409" s="400"/>
      <c r="E5409" s="406" t="s">
        <v>464</v>
      </c>
      <c r="F5409" s="406" t="s">
        <v>835</v>
      </c>
      <c r="G5409" s="237"/>
      <c r="H5409" s="1362" t="s">
        <v>1251</v>
      </c>
      <c r="I5409" s="1363"/>
      <c r="J5409" s="1364"/>
      <c r="K5409" s="237"/>
      <c r="L5409" s="237"/>
      <c r="M5409" s="7" t="str">
        <f>(IF($E5539&lt;&gt;0,$M$2,IF($L5539&lt;&gt;0,$M$2,"")))</f>
        <v/>
      </c>
    </row>
    <row r="5410" spans="1:14" ht="18.75" hidden="1">
      <c r="A5410" s="22">
        <v>805</v>
      </c>
      <c r="B5410" s="1872" t="str">
        <f>$B$9</f>
        <v>ДГ ЩАСТЛИВО ДЕТСТВО</v>
      </c>
      <c r="C5410" s="1873"/>
      <c r="D5410" s="1874"/>
      <c r="E5410" s="115">
        <f>$E$9</f>
        <v>43831</v>
      </c>
      <c r="F5410" s="226" t="str">
        <f>$F$9</f>
        <v>30.06.2020</v>
      </c>
      <c r="G5410" s="237"/>
      <c r="H5410" s="237"/>
      <c r="I5410" s="237"/>
      <c r="J5410" s="237"/>
      <c r="K5410" s="237"/>
      <c r="L5410" s="237"/>
      <c r="M5410" s="7" t="str">
        <f>(IF($E5539&lt;&gt;0,$M$2,IF($L5539&lt;&gt;0,$M$2,"")))</f>
        <v/>
      </c>
    </row>
    <row r="5411" spans="1:14" hidden="1">
      <c r="A5411" s="23">
        <v>810</v>
      </c>
      <c r="B5411" s="227" t="str">
        <f>$B$10</f>
        <v>(наименование на разпоредителя с бюджет)</v>
      </c>
      <c r="C5411" s="228"/>
      <c r="D5411" s="229"/>
      <c r="E5411" s="237"/>
      <c r="F5411" s="237"/>
      <c r="G5411" s="237"/>
      <c r="H5411" s="237"/>
      <c r="I5411" s="237"/>
      <c r="J5411" s="237"/>
      <c r="K5411" s="237"/>
      <c r="L5411" s="237"/>
      <c r="M5411" s="7" t="str">
        <f>(IF($E5539&lt;&gt;0,$M$2,IF($L5539&lt;&gt;0,$M$2,"")))</f>
        <v/>
      </c>
    </row>
    <row r="5412" spans="1:14" hidden="1">
      <c r="A5412" s="23">
        <v>815</v>
      </c>
      <c r="B5412" s="227"/>
      <c r="C5412" s="228"/>
      <c r="D5412" s="229"/>
      <c r="E5412" s="237"/>
      <c r="F5412" s="237"/>
      <c r="G5412" s="237"/>
      <c r="H5412" s="237"/>
      <c r="I5412" s="237"/>
      <c r="J5412" s="237"/>
      <c r="K5412" s="237"/>
      <c r="L5412" s="237"/>
      <c r="M5412" s="7" t="str">
        <f>(IF($E5539&lt;&gt;0,$M$2,IF($L5539&lt;&gt;0,$M$2,"")))</f>
        <v/>
      </c>
    </row>
    <row r="5413" spans="1:14" ht="19.5" hidden="1">
      <c r="A5413" s="28">
        <v>525</v>
      </c>
      <c r="B5413" s="1875" t="str">
        <f>$B$12</f>
        <v>Раковски</v>
      </c>
      <c r="C5413" s="1876"/>
      <c r="D5413" s="1877"/>
      <c r="E5413" s="410" t="s">
        <v>890</v>
      </c>
      <c r="F5413" s="1360" t="str">
        <f>$F$12</f>
        <v>6611</v>
      </c>
      <c r="G5413" s="237"/>
      <c r="H5413" s="237"/>
      <c r="I5413" s="237"/>
      <c r="J5413" s="237"/>
      <c r="K5413" s="237"/>
      <c r="L5413" s="237"/>
      <c r="M5413" s="7" t="str">
        <f>(IF($E5539&lt;&gt;0,$M$2,IF($L5539&lt;&gt;0,$M$2,"")))</f>
        <v/>
      </c>
    </row>
    <row r="5414" spans="1:14" hidden="1">
      <c r="A5414" s="22">
        <v>820</v>
      </c>
      <c r="B5414" s="233" t="str">
        <f>$B$13</f>
        <v>(наименование на първостепенния разпоредител с бюджет)</v>
      </c>
      <c r="C5414" s="228"/>
      <c r="D5414" s="229"/>
      <c r="E5414" s="1361"/>
      <c r="F5414" s="242"/>
      <c r="G5414" s="237"/>
      <c r="H5414" s="237"/>
      <c r="I5414" s="237"/>
      <c r="J5414" s="237"/>
      <c r="K5414" s="237"/>
      <c r="L5414" s="237"/>
      <c r="M5414" s="7" t="str">
        <f>(IF($E5539&lt;&gt;0,$M$2,IF($L5539&lt;&gt;0,$M$2,"")))</f>
        <v/>
      </c>
    </row>
    <row r="5415" spans="1:14" ht="19.5" hidden="1">
      <c r="A5415" s="23">
        <v>821</v>
      </c>
      <c r="B5415" s="236"/>
      <c r="C5415" s="237"/>
      <c r="D5415" s="124" t="s">
        <v>891</v>
      </c>
      <c r="E5415" s="238">
        <f>$E$15</f>
        <v>0</v>
      </c>
      <c r="F5415" s="414" t="str">
        <f>$F$15</f>
        <v>БЮДЖЕТ</v>
      </c>
      <c r="G5415" s="218"/>
      <c r="H5415" s="218"/>
      <c r="I5415" s="218"/>
      <c r="J5415" s="218"/>
      <c r="K5415" s="218"/>
      <c r="L5415" s="218"/>
      <c r="M5415" s="7" t="str">
        <f>(IF($E5539&lt;&gt;0,$M$2,IF($L5539&lt;&gt;0,$M$2,"")))</f>
        <v/>
      </c>
    </row>
    <row r="5416" spans="1:14" hidden="1">
      <c r="A5416" s="23">
        <v>822</v>
      </c>
      <c r="B5416" s="228"/>
      <c r="C5416" s="391"/>
      <c r="D5416" s="400"/>
      <c r="E5416" s="237"/>
      <c r="F5416" s="409"/>
      <c r="G5416" s="409"/>
      <c r="H5416" s="409"/>
      <c r="I5416" s="409"/>
      <c r="J5416" s="409"/>
      <c r="K5416" s="409"/>
      <c r="L5416" s="1377" t="s">
        <v>465</v>
      </c>
      <c r="M5416" s="7" t="str">
        <f>(IF($E5539&lt;&gt;0,$M$2,IF($L5539&lt;&gt;0,$M$2,"")))</f>
        <v/>
      </c>
    </row>
    <row r="5417" spans="1:14" ht="24.95" hidden="1" customHeight="1">
      <c r="A5417" s="23">
        <v>823</v>
      </c>
      <c r="B5417" s="247"/>
      <c r="C5417" s="248"/>
      <c r="D5417" s="249" t="s">
        <v>712</v>
      </c>
      <c r="E5417" s="1878" t="s">
        <v>2108</v>
      </c>
      <c r="F5417" s="1879"/>
      <c r="G5417" s="1879"/>
      <c r="H5417" s="1880"/>
      <c r="I5417" s="1881" t="s">
        <v>2109</v>
      </c>
      <c r="J5417" s="1882"/>
      <c r="K5417" s="1882"/>
      <c r="L5417" s="1883"/>
      <c r="M5417" s="7" t="str">
        <f>(IF($E5539&lt;&gt;0,$M$2,IF($L5539&lt;&gt;0,$M$2,"")))</f>
        <v/>
      </c>
    </row>
    <row r="5418" spans="1:14" ht="54.95" hidden="1" customHeight="1" thickBot="1">
      <c r="A5418" s="23">
        <v>825</v>
      </c>
      <c r="B5418" s="250" t="s">
        <v>62</v>
      </c>
      <c r="C5418" s="251" t="s">
        <v>466</v>
      </c>
      <c r="D5418" s="252" t="s">
        <v>713</v>
      </c>
      <c r="E5418" s="1403" t="str">
        <f>$E$20</f>
        <v>Уточнен план                Общо</v>
      </c>
      <c r="F5418" s="1407" t="str">
        <f>$F$20</f>
        <v>държавни дейности</v>
      </c>
      <c r="G5418" s="1408" t="str">
        <f>$G$20</f>
        <v>местни дейности</v>
      </c>
      <c r="H5418" s="1409" t="str">
        <f>$H$20</f>
        <v>дофинансиране</v>
      </c>
      <c r="I5418" s="253" t="str">
        <f>$I$20</f>
        <v>държавни дейности -ОТЧЕТ</v>
      </c>
      <c r="J5418" s="254" t="str">
        <f>$J$20</f>
        <v>местни дейности - ОТЧЕТ</v>
      </c>
      <c r="K5418" s="255" t="str">
        <f>$K$20</f>
        <v>дофинансиране - ОТЧЕТ</v>
      </c>
      <c r="L5418" s="1735" t="str">
        <f>$L$20</f>
        <v>ОТЧЕТ                                    ОБЩО</v>
      </c>
      <c r="M5418" s="7" t="str">
        <f>(IF($E5539&lt;&gt;0,$M$2,IF($L5539&lt;&gt;0,$M$2,"")))</f>
        <v/>
      </c>
    </row>
    <row r="5419" spans="1:14" ht="18.75" hidden="1">
      <c r="A5419" s="23"/>
      <c r="B5419" s="258"/>
      <c r="C5419" s="259"/>
      <c r="D5419" s="260" t="s">
        <v>743</v>
      </c>
      <c r="E5419" s="1455" t="str">
        <f>$E$21</f>
        <v>(1)</v>
      </c>
      <c r="F5419" s="143" t="str">
        <f>$F$21</f>
        <v>(2)</v>
      </c>
      <c r="G5419" s="144" t="str">
        <f>$G$21</f>
        <v>(3)</v>
      </c>
      <c r="H5419" s="145" t="str">
        <f>$H$21</f>
        <v>(4)</v>
      </c>
      <c r="I5419" s="261" t="str">
        <f>$I$21</f>
        <v>(5)</v>
      </c>
      <c r="J5419" s="262" t="str">
        <f>$J$21</f>
        <v>(6)</v>
      </c>
      <c r="K5419" s="263" t="str">
        <f>$K$21</f>
        <v>(7)</v>
      </c>
      <c r="L5419" s="264" t="str">
        <f>$L$21</f>
        <v>(8)</v>
      </c>
      <c r="M5419" s="7" t="str">
        <f>(IF($E5539&lt;&gt;0,$M$2,IF($L5539&lt;&gt;0,$M$2,"")))</f>
        <v/>
      </c>
    </row>
    <row r="5420" spans="1:14" hidden="1">
      <c r="A5420" s="23"/>
      <c r="B5420" s="1451"/>
      <c r="C5420" s="1598" t="e">
        <f>VLOOKUP(D5420,OP_LIST2,2,FALSE)</f>
        <v>#N/A</v>
      </c>
      <c r="D5420" s="1458"/>
      <c r="E5420" s="389"/>
      <c r="F5420" s="1441"/>
      <c r="G5420" s="1442"/>
      <c r="H5420" s="1443"/>
      <c r="I5420" s="1441"/>
      <c r="J5420" s="1442"/>
      <c r="K5420" s="1443"/>
      <c r="L5420" s="1440"/>
      <c r="M5420" s="7" t="str">
        <f>(IF($E5539&lt;&gt;0,$M$2,IF($L5539&lt;&gt;0,$M$2,"")))</f>
        <v/>
      </c>
    </row>
    <row r="5421" spans="1:14" hidden="1">
      <c r="A5421" s="23"/>
      <c r="B5421" s="1454"/>
      <c r="C5421" s="1459">
        <f>VLOOKUP(D5422,EBK_DEIN2,2,FALSE)</f>
        <v>7745</v>
      </c>
      <c r="D5421" s="1458" t="s">
        <v>792</v>
      </c>
      <c r="E5421" s="389"/>
      <c r="F5421" s="1444"/>
      <c r="G5421" s="1445"/>
      <c r="H5421" s="1446"/>
      <c r="I5421" s="1444"/>
      <c r="J5421" s="1445"/>
      <c r="K5421" s="1446"/>
      <c r="L5421" s="1440"/>
      <c r="M5421" s="7" t="str">
        <f>(IF($E5539&lt;&gt;0,$M$2,IF($L5539&lt;&gt;0,$M$2,"")))</f>
        <v/>
      </c>
    </row>
    <row r="5422" spans="1:14" hidden="1">
      <c r="A5422" s="23"/>
      <c r="B5422" s="1450"/>
      <c r="C5422" s="1587">
        <f>+C5421</f>
        <v>7745</v>
      </c>
      <c r="D5422" s="1452" t="s">
        <v>508</v>
      </c>
      <c r="E5422" s="389"/>
      <c r="F5422" s="1444"/>
      <c r="G5422" s="1445"/>
      <c r="H5422" s="1446"/>
      <c r="I5422" s="1444"/>
      <c r="J5422" s="1445"/>
      <c r="K5422" s="1446"/>
      <c r="L5422" s="1440"/>
      <c r="M5422" s="7" t="str">
        <f>(IF($E5539&lt;&gt;0,$M$2,IF($L5539&lt;&gt;0,$M$2,"")))</f>
        <v/>
      </c>
    </row>
    <row r="5423" spans="1:14" hidden="1">
      <c r="A5423" s="23"/>
      <c r="B5423" s="1456"/>
      <c r="C5423" s="1453"/>
      <c r="D5423" s="1457" t="s">
        <v>714</v>
      </c>
      <c r="E5423" s="389"/>
      <c r="F5423" s="1447"/>
      <c r="G5423" s="1448"/>
      <c r="H5423" s="1449"/>
      <c r="I5423" s="1447"/>
      <c r="J5423" s="1448"/>
      <c r="K5423" s="1449"/>
      <c r="L5423" s="1440"/>
      <c r="M5423" s="7" t="str">
        <f>(IF($E5539&lt;&gt;0,$M$2,IF($L5539&lt;&gt;0,$M$2,"")))</f>
        <v/>
      </c>
    </row>
    <row r="5424" spans="1:14" hidden="1">
      <c r="A5424" s="23"/>
      <c r="B5424" s="272">
        <v>100</v>
      </c>
      <c r="C5424" s="1884" t="s">
        <v>744</v>
      </c>
      <c r="D5424" s="1885"/>
      <c r="E5424" s="273">
        <f t="shared" ref="E5424:L5424" si="1324">SUM(E5425:E5426)</f>
        <v>0</v>
      </c>
      <c r="F5424" s="274">
        <f t="shared" si="1324"/>
        <v>0</v>
      </c>
      <c r="G5424" s="275">
        <f t="shared" si="1324"/>
        <v>0</v>
      </c>
      <c r="H5424" s="276">
        <f>SUM(H5425:H5426)</f>
        <v>0</v>
      </c>
      <c r="I5424" s="274">
        <f t="shared" si="1324"/>
        <v>0</v>
      </c>
      <c r="J5424" s="275">
        <f t="shared" si="1324"/>
        <v>0</v>
      </c>
      <c r="K5424" s="276">
        <f t="shared" si="1324"/>
        <v>0</v>
      </c>
      <c r="L5424" s="273">
        <f t="shared" si="1324"/>
        <v>0</v>
      </c>
      <c r="M5424" s="12" t="str">
        <f>(IF($E5424&lt;&gt;0,$M$2,IF($L5424&lt;&gt;0,$M$2,"")))</f>
        <v/>
      </c>
      <c r="N5424" s="13"/>
    </row>
    <row r="5425" spans="1:14" hidden="1">
      <c r="A5425" s="23"/>
      <c r="B5425" s="278"/>
      <c r="C5425" s="279">
        <v>101</v>
      </c>
      <c r="D5425" s="280" t="s">
        <v>745</v>
      </c>
      <c r="E5425" s="281">
        <f>F5425+G5425+H5425</f>
        <v>0</v>
      </c>
      <c r="F5425" s="152"/>
      <c r="G5425" s="153"/>
      <c r="H5425" s="1418"/>
      <c r="I5425" s="152"/>
      <c r="J5425" s="153"/>
      <c r="K5425" s="1418"/>
      <c r="L5425" s="281">
        <f>I5425+J5425+K5425</f>
        <v>0</v>
      </c>
      <c r="M5425" s="12" t="str">
        <f t="shared" ref="M5425:M5491" si="1325">(IF($E5425&lt;&gt;0,$M$2,IF($L5425&lt;&gt;0,$M$2,"")))</f>
        <v/>
      </c>
      <c r="N5425" s="13"/>
    </row>
    <row r="5426" spans="1:14" hidden="1">
      <c r="A5426" s="10"/>
      <c r="B5426" s="278"/>
      <c r="C5426" s="285">
        <v>102</v>
      </c>
      <c r="D5426" s="286" t="s">
        <v>746</v>
      </c>
      <c r="E5426" s="287">
        <f>F5426+G5426+H5426</f>
        <v>0</v>
      </c>
      <c r="F5426" s="173"/>
      <c r="G5426" s="174"/>
      <c r="H5426" s="1421"/>
      <c r="I5426" s="173"/>
      <c r="J5426" s="174"/>
      <c r="K5426" s="1421"/>
      <c r="L5426" s="287">
        <f>I5426+J5426+K5426</f>
        <v>0</v>
      </c>
      <c r="M5426" s="12" t="str">
        <f t="shared" si="1325"/>
        <v/>
      </c>
      <c r="N5426" s="13"/>
    </row>
    <row r="5427" spans="1:14" hidden="1">
      <c r="A5427" s="10"/>
      <c r="B5427" s="272">
        <v>200</v>
      </c>
      <c r="C5427" s="1864" t="s">
        <v>747</v>
      </c>
      <c r="D5427" s="1865"/>
      <c r="E5427" s="273">
        <f t="shared" ref="E5427:L5427" si="1326">SUM(E5428:E5432)</f>
        <v>0</v>
      </c>
      <c r="F5427" s="274">
        <f t="shared" si="1326"/>
        <v>0</v>
      </c>
      <c r="G5427" s="275">
        <f t="shared" si="1326"/>
        <v>0</v>
      </c>
      <c r="H5427" s="276">
        <f>SUM(H5428:H5432)</f>
        <v>0</v>
      </c>
      <c r="I5427" s="274">
        <f t="shared" si="1326"/>
        <v>0</v>
      </c>
      <c r="J5427" s="275">
        <f t="shared" si="1326"/>
        <v>0</v>
      </c>
      <c r="K5427" s="276">
        <f t="shared" si="1326"/>
        <v>0</v>
      </c>
      <c r="L5427" s="273">
        <f t="shared" si="1326"/>
        <v>0</v>
      </c>
      <c r="M5427" s="12" t="str">
        <f t="shared" si="1325"/>
        <v/>
      </c>
      <c r="N5427" s="13"/>
    </row>
    <row r="5428" spans="1:14" hidden="1">
      <c r="A5428" s="10"/>
      <c r="B5428" s="291"/>
      <c r="C5428" s="279">
        <v>201</v>
      </c>
      <c r="D5428" s="280" t="s">
        <v>748</v>
      </c>
      <c r="E5428" s="281">
        <f>F5428+G5428+H5428</f>
        <v>0</v>
      </c>
      <c r="F5428" s="152"/>
      <c r="G5428" s="153"/>
      <c r="H5428" s="1418"/>
      <c r="I5428" s="152"/>
      <c r="J5428" s="153"/>
      <c r="K5428" s="1418"/>
      <c r="L5428" s="281">
        <f>I5428+J5428+K5428</f>
        <v>0</v>
      </c>
      <c r="M5428" s="12" t="str">
        <f t="shared" si="1325"/>
        <v/>
      </c>
      <c r="N5428" s="13"/>
    </row>
    <row r="5429" spans="1:14" hidden="1">
      <c r="A5429" s="10"/>
      <c r="B5429" s="292"/>
      <c r="C5429" s="293">
        <v>202</v>
      </c>
      <c r="D5429" s="294" t="s">
        <v>749</v>
      </c>
      <c r="E5429" s="295">
        <f>F5429+G5429+H5429</f>
        <v>0</v>
      </c>
      <c r="F5429" s="158"/>
      <c r="G5429" s="159"/>
      <c r="H5429" s="1420"/>
      <c r="I5429" s="158"/>
      <c r="J5429" s="159"/>
      <c r="K5429" s="1420"/>
      <c r="L5429" s="295">
        <f>I5429+J5429+K5429</f>
        <v>0</v>
      </c>
      <c r="M5429" s="12" t="str">
        <f t="shared" si="1325"/>
        <v/>
      </c>
      <c r="N5429" s="13"/>
    </row>
    <row r="5430" spans="1:14" ht="31.5" hidden="1">
      <c r="A5430" s="10"/>
      <c r="B5430" s="299"/>
      <c r="C5430" s="293">
        <v>205</v>
      </c>
      <c r="D5430" s="294" t="s">
        <v>595</v>
      </c>
      <c r="E5430" s="295">
        <f>F5430+G5430+H5430</f>
        <v>0</v>
      </c>
      <c r="F5430" s="158"/>
      <c r="G5430" s="159"/>
      <c r="H5430" s="1420"/>
      <c r="I5430" s="158"/>
      <c r="J5430" s="159"/>
      <c r="K5430" s="1420"/>
      <c r="L5430" s="295">
        <f>I5430+J5430+K5430</f>
        <v>0</v>
      </c>
      <c r="M5430" s="12" t="str">
        <f t="shared" si="1325"/>
        <v/>
      </c>
      <c r="N5430" s="13"/>
    </row>
    <row r="5431" spans="1:14" hidden="1">
      <c r="A5431" s="10"/>
      <c r="B5431" s="299"/>
      <c r="C5431" s="293">
        <v>208</v>
      </c>
      <c r="D5431" s="300" t="s">
        <v>596</v>
      </c>
      <c r="E5431" s="295">
        <f>F5431+G5431+H5431</f>
        <v>0</v>
      </c>
      <c r="F5431" s="158"/>
      <c r="G5431" s="159"/>
      <c r="H5431" s="1420"/>
      <c r="I5431" s="158"/>
      <c r="J5431" s="159"/>
      <c r="K5431" s="1420"/>
      <c r="L5431" s="295">
        <f>I5431+J5431+K5431</f>
        <v>0</v>
      </c>
      <c r="M5431" s="12" t="str">
        <f t="shared" si="1325"/>
        <v/>
      </c>
      <c r="N5431" s="13"/>
    </row>
    <row r="5432" spans="1:14" hidden="1">
      <c r="A5432" s="10"/>
      <c r="B5432" s="291"/>
      <c r="C5432" s="285">
        <v>209</v>
      </c>
      <c r="D5432" s="301" t="s">
        <v>597</v>
      </c>
      <c r="E5432" s="287">
        <f>F5432+G5432+H5432</f>
        <v>0</v>
      </c>
      <c r="F5432" s="173"/>
      <c r="G5432" s="174"/>
      <c r="H5432" s="1421"/>
      <c r="I5432" s="173"/>
      <c r="J5432" s="174"/>
      <c r="K5432" s="1421"/>
      <c r="L5432" s="287">
        <f>I5432+J5432+K5432</f>
        <v>0</v>
      </c>
      <c r="M5432" s="12" t="str">
        <f t="shared" si="1325"/>
        <v/>
      </c>
      <c r="N5432" s="13"/>
    </row>
    <row r="5433" spans="1:14" hidden="1">
      <c r="A5433" s="10"/>
      <c r="B5433" s="272">
        <v>500</v>
      </c>
      <c r="C5433" s="1866" t="s">
        <v>193</v>
      </c>
      <c r="D5433" s="1867"/>
      <c r="E5433" s="273">
        <f t="shared" ref="E5433:L5433" si="1327">SUM(E5434:E5440)</f>
        <v>0</v>
      </c>
      <c r="F5433" s="274">
        <f t="shared" si="1327"/>
        <v>0</v>
      </c>
      <c r="G5433" s="275">
        <f t="shared" si="1327"/>
        <v>0</v>
      </c>
      <c r="H5433" s="276">
        <f>SUM(H5434:H5440)</f>
        <v>0</v>
      </c>
      <c r="I5433" s="274">
        <f t="shared" si="1327"/>
        <v>0</v>
      </c>
      <c r="J5433" s="275">
        <f t="shared" si="1327"/>
        <v>0</v>
      </c>
      <c r="K5433" s="276">
        <f t="shared" si="1327"/>
        <v>0</v>
      </c>
      <c r="L5433" s="273">
        <f t="shared" si="1327"/>
        <v>0</v>
      </c>
      <c r="M5433" s="12" t="str">
        <f t="shared" si="1325"/>
        <v/>
      </c>
      <c r="N5433" s="13"/>
    </row>
    <row r="5434" spans="1:14" ht="18" hidden="1" customHeight="1">
      <c r="A5434" s="10"/>
      <c r="B5434" s="291"/>
      <c r="C5434" s="302">
        <v>551</v>
      </c>
      <c r="D5434" s="303" t="s">
        <v>194</v>
      </c>
      <c r="E5434" s="281">
        <f t="shared" ref="E5434:E5441" si="1328">F5434+G5434+H5434</f>
        <v>0</v>
      </c>
      <c r="F5434" s="152"/>
      <c r="G5434" s="153"/>
      <c r="H5434" s="1418"/>
      <c r="I5434" s="152"/>
      <c r="J5434" s="153"/>
      <c r="K5434" s="1418"/>
      <c r="L5434" s="281">
        <f t="shared" ref="L5434:L5441" si="1329">I5434+J5434+K5434</f>
        <v>0</v>
      </c>
      <c r="M5434" s="12" t="str">
        <f t="shared" si="1325"/>
        <v/>
      </c>
      <c r="N5434" s="13"/>
    </row>
    <row r="5435" spans="1:14" hidden="1">
      <c r="A5435" s="10"/>
      <c r="B5435" s="291"/>
      <c r="C5435" s="304">
        <v>552</v>
      </c>
      <c r="D5435" s="305" t="s">
        <v>909</v>
      </c>
      <c r="E5435" s="295">
        <f t="shared" si="1328"/>
        <v>0</v>
      </c>
      <c r="F5435" s="158"/>
      <c r="G5435" s="159"/>
      <c r="H5435" s="1420"/>
      <c r="I5435" s="158"/>
      <c r="J5435" s="159"/>
      <c r="K5435" s="1420"/>
      <c r="L5435" s="295">
        <f t="shared" si="1329"/>
        <v>0</v>
      </c>
      <c r="M5435" s="12" t="str">
        <f t="shared" si="1325"/>
        <v/>
      </c>
      <c r="N5435" s="13"/>
    </row>
    <row r="5436" spans="1:14" hidden="1">
      <c r="A5436" s="10"/>
      <c r="B5436" s="306"/>
      <c r="C5436" s="304">
        <v>558</v>
      </c>
      <c r="D5436" s="307" t="s">
        <v>871</v>
      </c>
      <c r="E5436" s="295">
        <f>F5436+G5436+H5436</f>
        <v>0</v>
      </c>
      <c r="F5436" s="488">
        <v>0</v>
      </c>
      <c r="G5436" s="489">
        <v>0</v>
      </c>
      <c r="H5436" s="160">
        <v>0</v>
      </c>
      <c r="I5436" s="488">
        <v>0</v>
      </c>
      <c r="J5436" s="489">
        <v>0</v>
      </c>
      <c r="K5436" s="160">
        <v>0</v>
      </c>
      <c r="L5436" s="295">
        <f>I5436+J5436+K5436</f>
        <v>0</v>
      </c>
      <c r="M5436" s="12" t="str">
        <f t="shared" si="1325"/>
        <v/>
      </c>
      <c r="N5436" s="13"/>
    </row>
    <row r="5437" spans="1:14" hidden="1">
      <c r="A5437" s="10"/>
      <c r="B5437" s="306"/>
      <c r="C5437" s="304">
        <v>560</v>
      </c>
      <c r="D5437" s="307" t="s">
        <v>195</v>
      </c>
      <c r="E5437" s="295">
        <f t="shared" si="1328"/>
        <v>0</v>
      </c>
      <c r="F5437" s="158"/>
      <c r="G5437" s="159"/>
      <c r="H5437" s="1420"/>
      <c r="I5437" s="158"/>
      <c r="J5437" s="159"/>
      <c r="K5437" s="1420"/>
      <c r="L5437" s="295">
        <f t="shared" si="1329"/>
        <v>0</v>
      </c>
      <c r="M5437" s="12" t="str">
        <f t="shared" si="1325"/>
        <v/>
      </c>
      <c r="N5437" s="13"/>
    </row>
    <row r="5438" spans="1:14" hidden="1">
      <c r="A5438" s="10"/>
      <c r="B5438" s="306"/>
      <c r="C5438" s="304">
        <v>580</v>
      </c>
      <c r="D5438" s="305" t="s">
        <v>196</v>
      </c>
      <c r="E5438" s="295">
        <f t="shared" si="1328"/>
        <v>0</v>
      </c>
      <c r="F5438" s="158"/>
      <c r="G5438" s="159"/>
      <c r="H5438" s="1420"/>
      <c r="I5438" s="158"/>
      <c r="J5438" s="159"/>
      <c r="K5438" s="1420"/>
      <c r="L5438" s="295">
        <f t="shared" si="1329"/>
        <v>0</v>
      </c>
      <c r="M5438" s="12" t="str">
        <f t="shared" si="1325"/>
        <v/>
      </c>
      <c r="N5438" s="13"/>
    </row>
    <row r="5439" spans="1:14" hidden="1">
      <c r="A5439" s="10"/>
      <c r="B5439" s="291"/>
      <c r="C5439" s="304">
        <v>588</v>
      </c>
      <c r="D5439" s="305" t="s">
        <v>873</v>
      </c>
      <c r="E5439" s="295">
        <f>F5439+G5439+H5439</f>
        <v>0</v>
      </c>
      <c r="F5439" s="488">
        <v>0</v>
      </c>
      <c r="G5439" s="489">
        <v>0</v>
      </c>
      <c r="H5439" s="160">
        <v>0</v>
      </c>
      <c r="I5439" s="488">
        <v>0</v>
      </c>
      <c r="J5439" s="489">
        <v>0</v>
      </c>
      <c r="K5439" s="160">
        <v>0</v>
      </c>
      <c r="L5439" s="295">
        <f>I5439+J5439+K5439</f>
        <v>0</v>
      </c>
      <c r="M5439" s="12" t="str">
        <f t="shared" si="1325"/>
        <v/>
      </c>
      <c r="N5439" s="13"/>
    </row>
    <row r="5440" spans="1:14" ht="31.5" hidden="1">
      <c r="A5440" s="10"/>
      <c r="B5440" s="291"/>
      <c r="C5440" s="308">
        <v>590</v>
      </c>
      <c r="D5440" s="309" t="s">
        <v>197</v>
      </c>
      <c r="E5440" s="287">
        <f t="shared" si="1328"/>
        <v>0</v>
      </c>
      <c r="F5440" s="173"/>
      <c r="G5440" s="174"/>
      <c r="H5440" s="1421"/>
      <c r="I5440" s="173"/>
      <c r="J5440" s="174"/>
      <c r="K5440" s="1421"/>
      <c r="L5440" s="287">
        <f t="shared" si="1329"/>
        <v>0</v>
      </c>
      <c r="M5440" s="12" t="str">
        <f t="shared" si="1325"/>
        <v/>
      </c>
      <c r="N5440" s="13"/>
    </row>
    <row r="5441" spans="1:14" hidden="1">
      <c r="A5441" s="22">
        <v>5</v>
      </c>
      <c r="B5441" s="272">
        <v>800</v>
      </c>
      <c r="C5441" s="1868" t="s">
        <v>198</v>
      </c>
      <c r="D5441" s="1869"/>
      <c r="E5441" s="310">
        <f t="shared" si="1328"/>
        <v>0</v>
      </c>
      <c r="F5441" s="1422"/>
      <c r="G5441" s="1423"/>
      <c r="H5441" s="1424"/>
      <c r="I5441" s="1422"/>
      <c r="J5441" s="1423"/>
      <c r="K5441" s="1424"/>
      <c r="L5441" s="310">
        <f t="shared" si="1329"/>
        <v>0</v>
      </c>
      <c r="M5441" s="12" t="str">
        <f t="shared" si="1325"/>
        <v/>
      </c>
      <c r="N5441" s="13"/>
    </row>
    <row r="5442" spans="1:14" hidden="1">
      <c r="A5442" s="23">
        <v>10</v>
      </c>
      <c r="B5442" s="272">
        <v>1000</v>
      </c>
      <c r="C5442" s="1864" t="s">
        <v>199</v>
      </c>
      <c r="D5442" s="1865"/>
      <c r="E5442" s="310">
        <f t="shared" ref="E5442:L5442" si="1330">SUM(E5443:E5459)</f>
        <v>0</v>
      </c>
      <c r="F5442" s="274">
        <f t="shared" si="1330"/>
        <v>0</v>
      </c>
      <c r="G5442" s="275">
        <f t="shared" si="1330"/>
        <v>0</v>
      </c>
      <c r="H5442" s="276">
        <f>SUM(H5443:H5459)</f>
        <v>0</v>
      </c>
      <c r="I5442" s="274">
        <f t="shared" si="1330"/>
        <v>0</v>
      </c>
      <c r="J5442" s="275">
        <f t="shared" si="1330"/>
        <v>0</v>
      </c>
      <c r="K5442" s="276">
        <f t="shared" si="1330"/>
        <v>0</v>
      </c>
      <c r="L5442" s="310">
        <f t="shared" si="1330"/>
        <v>0</v>
      </c>
      <c r="M5442" s="12" t="str">
        <f t="shared" si="1325"/>
        <v/>
      </c>
      <c r="N5442" s="13"/>
    </row>
    <row r="5443" spans="1:14" hidden="1">
      <c r="A5443" s="23">
        <v>15</v>
      </c>
      <c r="B5443" s="292"/>
      <c r="C5443" s="279">
        <v>1011</v>
      </c>
      <c r="D5443" s="311" t="s">
        <v>200</v>
      </c>
      <c r="E5443" s="281">
        <f t="shared" ref="E5443:E5459" si="1331">F5443+G5443+H5443</f>
        <v>0</v>
      </c>
      <c r="F5443" s="152"/>
      <c r="G5443" s="153"/>
      <c r="H5443" s="1418"/>
      <c r="I5443" s="152"/>
      <c r="J5443" s="153"/>
      <c r="K5443" s="1418"/>
      <c r="L5443" s="281">
        <f t="shared" ref="L5443:L5459" si="1332">I5443+J5443+K5443</f>
        <v>0</v>
      </c>
      <c r="M5443" s="12" t="str">
        <f t="shared" si="1325"/>
        <v/>
      </c>
      <c r="N5443" s="13"/>
    </row>
    <row r="5444" spans="1:14" hidden="1">
      <c r="A5444" s="22">
        <v>35</v>
      </c>
      <c r="B5444" s="292"/>
      <c r="C5444" s="293">
        <v>1012</v>
      </c>
      <c r="D5444" s="294" t="s">
        <v>201</v>
      </c>
      <c r="E5444" s="295">
        <f t="shared" si="1331"/>
        <v>0</v>
      </c>
      <c r="F5444" s="158"/>
      <c r="G5444" s="159"/>
      <c r="H5444" s="1420"/>
      <c r="I5444" s="158"/>
      <c r="J5444" s="159"/>
      <c r="K5444" s="1420"/>
      <c r="L5444" s="295">
        <f t="shared" si="1332"/>
        <v>0</v>
      </c>
      <c r="M5444" s="12" t="str">
        <f t="shared" si="1325"/>
        <v/>
      </c>
      <c r="N5444" s="13"/>
    </row>
    <row r="5445" spans="1:14" hidden="1">
      <c r="A5445" s="23">
        <v>40</v>
      </c>
      <c r="B5445" s="292"/>
      <c r="C5445" s="293">
        <v>1013</v>
      </c>
      <c r="D5445" s="294" t="s">
        <v>202</v>
      </c>
      <c r="E5445" s="295">
        <f t="shared" si="1331"/>
        <v>0</v>
      </c>
      <c r="F5445" s="158"/>
      <c r="G5445" s="159"/>
      <c r="H5445" s="1420"/>
      <c r="I5445" s="158"/>
      <c r="J5445" s="159"/>
      <c r="K5445" s="1420"/>
      <c r="L5445" s="295">
        <f t="shared" si="1332"/>
        <v>0</v>
      </c>
      <c r="M5445" s="12" t="str">
        <f t="shared" si="1325"/>
        <v/>
      </c>
      <c r="N5445" s="13"/>
    </row>
    <row r="5446" spans="1:14" hidden="1">
      <c r="A5446" s="23">
        <v>45</v>
      </c>
      <c r="B5446" s="292"/>
      <c r="C5446" s="293">
        <v>1014</v>
      </c>
      <c r="D5446" s="294" t="s">
        <v>203</v>
      </c>
      <c r="E5446" s="295">
        <f t="shared" si="1331"/>
        <v>0</v>
      </c>
      <c r="F5446" s="158"/>
      <c r="G5446" s="159"/>
      <c r="H5446" s="1420"/>
      <c r="I5446" s="158"/>
      <c r="J5446" s="159"/>
      <c r="K5446" s="1420"/>
      <c r="L5446" s="295">
        <f t="shared" si="1332"/>
        <v>0</v>
      </c>
      <c r="M5446" s="12" t="str">
        <f t="shared" si="1325"/>
        <v/>
      </c>
      <c r="N5446" s="13"/>
    </row>
    <row r="5447" spans="1:14" hidden="1">
      <c r="A5447" s="23">
        <v>50</v>
      </c>
      <c r="B5447" s="292"/>
      <c r="C5447" s="293">
        <v>1015</v>
      </c>
      <c r="D5447" s="294" t="s">
        <v>204</v>
      </c>
      <c r="E5447" s="295">
        <f t="shared" si="1331"/>
        <v>0</v>
      </c>
      <c r="F5447" s="158"/>
      <c r="G5447" s="159"/>
      <c r="H5447" s="1420"/>
      <c r="I5447" s="158"/>
      <c r="J5447" s="159"/>
      <c r="K5447" s="1420"/>
      <c r="L5447" s="295">
        <f t="shared" si="1332"/>
        <v>0</v>
      </c>
      <c r="M5447" s="12" t="str">
        <f t="shared" si="1325"/>
        <v/>
      </c>
      <c r="N5447" s="13"/>
    </row>
    <row r="5448" spans="1:14" hidden="1">
      <c r="A5448" s="23">
        <v>55</v>
      </c>
      <c r="B5448" s="292"/>
      <c r="C5448" s="312">
        <v>1016</v>
      </c>
      <c r="D5448" s="313" t="s">
        <v>205</v>
      </c>
      <c r="E5448" s="314">
        <f t="shared" si="1331"/>
        <v>0</v>
      </c>
      <c r="F5448" s="164"/>
      <c r="G5448" s="165"/>
      <c r="H5448" s="1419"/>
      <c r="I5448" s="164"/>
      <c r="J5448" s="165"/>
      <c r="K5448" s="1419"/>
      <c r="L5448" s="314">
        <f t="shared" si="1332"/>
        <v>0</v>
      </c>
      <c r="M5448" s="12" t="str">
        <f t="shared" si="1325"/>
        <v/>
      </c>
      <c r="N5448" s="13"/>
    </row>
    <row r="5449" spans="1:14" hidden="1">
      <c r="A5449" s="23">
        <v>60</v>
      </c>
      <c r="B5449" s="278"/>
      <c r="C5449" s="318">
        <v>1020</v>
      </c>
      <c r="D5449" s="319" t="s">
        <v>206</v>
      </c>
      <c r="E5449" s="320">
        <f t="shared" si="1331"/>
        <v>0</v>
      </c>
      <c r="F5449" s="454"/>
      <c r="G5449" s="455"/>
      <c r="H5449" s="1428"/>
      <c r="I5449" s="454"/>
      <c r="J5449" s="455"/>
      <c r="K5449" s="1428"/>
      <c r="L5449" s="320">
        <f t="shared" si="1332"/>
        <v>0</v>
      </c>
      <c r="M5449" s="12" t="str">
        <f t="shared" si="1325"/>
        <v/>
      </c>
      <c r="N5449" s="13"/>
    </row>
    <row r="5450" spans="1:14" hidden="1">
      <c r="A5450" s="22">
        <v>65</v>
      </c>
      <c r="B5450" s="292"/>
      <c r="C5450" s="324">
        <v>1030</v>
      </c>
      <c r="D5450" s="325" t="s">
        <v>207</v>
      </c>
      <c r="E5450" s="326">
        <f t="shared" si="1331"/>
        <v>0</v>
      </c>
      <c r="F5450" s="449"/>
      <c r="G5450" s="450"/>
      <c r="H5450" s="1425"/>
      <c r="I5450" s="449"/>
      <c r="J5450" s="450"/>
      <c r="K5450" s="1425"/>
      <c r="L5450" s="326">
        <f t="shared" si="1332"/>
        <v>0</v>
      </c>
      <c r="M5450" s="12" t="str">
        <f t="shared" si="1325"/>
        <v/>
      </c>
      <c r="N5450" s="13"/>
    </row>
    <row r="5451" spans="1:14" hidden="1">
      <c r="A5451" s="23">
        <v>70</v>
      </c>
      <c r="B5451" s="292"/>
      <c r="C5451" s="318">
        <v>1051</v>
      </c>
      <c r="D5451" s="331" t="s">
        <v>208</v>
      </c>
      <c r="E5451" s="320">
        <f t="shared" si="1331"/>
        <v>0</v>
      </c>
      <c r="F5451" s="454"/>
      <c r="G5451" s="455"/>
      <c r="H5451" s="1428"/>
      <c r="I5451" s="454"/>
      <c r="J5451" s="455"/>
      <c r="K5451" s="1428"/>
      <c r="L5451" s="320">
        <f t="shared" si="1332"/>
        <v>0</v>
      </c>
      <c r="M5451" s="12" t="str">
        <f t="shared" si="1325"/>
        <v/>
      </c>
      <c r="N5451" s="13"/>
    </row>
    <row r="5452" spans="1:14" hidden="1">
      <c r="A5452" s="23">
        <v>75</v>
      </c>
      <c r="B5452" s="292"/>
      <c r="C5452" s="293">
        <v>1052</v>
      </c>
      <c r="D5452" s="294" t="s">
        <v>209</v>
      </c>
      <c r="E5452" s="295">
        <f t="shared" si="1331"/>
        <v>0</v>
      </c>
      <c r="F5452" s="158"/>
      <c r="G5452" s="159"/>
      <c r="H5452" s="1420"/>
      <c r="I5452" s="158"/>
      <c r="J5452" s="159"/>
      <c r="K5452" s="1420"/>
      <c r="L5452" s="295">
        <f t="shared" si="1332"/>
        <v>0</v>
      </c>
      <c r="M5452" s="12" t="str">
        <f t="shared" si="1325"/>
        <v/>
      </c>
      <c r="N5452" s="13"/>
    </row>
    <row r="5453" spans="1:14" hidden="1">
      <c r="A5453" s="23">
        <v>80</v>
      </c>
      <c r="B5453" s="292"/>
      <c r="C5453" s="324">
        <v>1053</v>
      </c>
      <c r="D5453" s="325" t="s">
        <v>874</v>
      </c>
      <c r="E5453" s="326">
        <f t="shared" si="1331"/>
        <v>0</v>
      </c>
      <c r="F5453" s="449"/>
      <c r="G5453" s="450"/>
      <c r="H5453" s="1425"/>
      <c r="I5453" s="449"/>
      <c r="J5453" s="450"/>
      <c r="K5453" s="1425"/>
      <c r="L5453" s="326">
        <f t="shared" si="1332"/>
        <v>0</v>
      </c>
      <c r="M5453" s="12" t="str">
        <f t="shared" si="1325"/>
        <v/>
      </c>
      <c r="N5453" s="13"/>
    </row>
    <row r="5454" spans="1:14" hidden="1">
      <c r="A5454" s="23">
        <v>80</v>
      </c>
      <c r="B5454" s="292"/>
      <c r="C5454" s="318">
        <v>1062</v>
      </c>
      <c r="D5454" s="319" t="s">
        <v>210</v>
      </c>
      <c r="E5454" s="320">
        <f t="shared" si="1331"/>
        <v>0</v>
      </c>
      <c r="F5454" s="454"/>
      <c r="G5454" s="455"/>
      <c r="H5454" s="1428"/>
      <c r="I5454" s="454"/>
      <c r="J5454" s="455"/>
      <c r="K5454" s="1428"/>
      <c r="L5454" s="320">
        <f t="shared" si="1332"/>
        <v>0</v>
      </c>
      <c r="M5454" s="12" t="str">
        <f t="shared" si="1325"/>
        <v/>
      </c>
      <c r="N5454" s="13"/>
    </row>
    <row r="5455" spans="1:14" hidden="1">
      <c r="A5455" s="23">
        <v>85</v>
      </c>
      <c r="B5455" s="292"/>
      <c r="C5455" s="324">
        <v>1063</v>
      </c>
      <c r="D5455" s="332" t="s">
        <v>801</v>
      </c>
      <c r="E5455" s="326">
        <f t="shared" si="1331"/>
        <v>0</v>
      </c>
      <c r="F5455" s="449"/>
      <c r="G5455" s="450"/>
      <c r="H5455" s="1425"/>
      <c r="I5455" s="449"/>
      <c r="J5455" s="450"/>
      <c r="K5455" s="1425"/>
      <c r="L5455" s="326">
        <f t="shared" si="1332"/>
        <v>0</v>
      </c>
      <c r="M5455" s="12" t="str">
        <f t="shared" si="1325"/>
        <v/>
      </c>
      <c r="N5455" s="13"/>
    </row>
    <row r="5456" spans="1:14" hidden="1">
      <c r="A5456" s="23">
        <v>90</v>
      </c>
      <c r="B5456" s="292"/>
      <c r="C5456" s="333">
        <v>1069</v>
      </c>
      <c r="D5456" s="334" t="s">
        <v>211</v>
      </c>
      <c r="E5456" s="335">
        <f t="shared" si="1331"/>
        <v>0</v>
      </c>
      <c r="F5456" s="600"/>
      <c r="G5456" s="601"/>
      <c r="H5456" s="1427"/>
      <c r="I5456" s="600"/>
      <c r="J5456" s="601"/>
      <c r="K5456" s="1427"/>
      <c r="L5456" s="335">
        <f t="shared" si="1332"/>
        <v>0</v>
      </c>
      <c r="M5456" s="12" t="str">
        <f t="shared" si="1325"/>
        <v/>
      </c>
      <c r="N5456" s="13"/>
    </row>
    <row r="5457" spans="1:14" hidden="1">
      <c r="A5457" s="23">
        <v>90</v>
      </c>
      <c r="B5457" s="278"/>
      <c r="C5457" s="318">
        <v>1091</v>
      </c>
      <c r="D5457" s="331" t="s">
        <v>910</v>
      </c>
      <c r="E5457" s="320">
        <f t="shared" si="1331"/>
        <v>0</v>
      </c>
      <c r="F5457" s="454"/>
      <c r="G5457" s="455"/>
      <c r="H5457" s="1428"/>
      <c r="I5457" s="454"/>
      <c r="J5457" s="455"/>
      <c r="K5457" s="1428"/>
      <c r="L5457" s="320">
        <f t="shared" si="1332"/>
        <v>0</v>
      </c>
      <c r="M5457" s="12" t="str">
        <f t="shared" si="1325"/>
        <v/>
      </c>
      <c r="N5457" s="13"/>
    </row>
    <row r="5458" spans="1:14" hidden="1">
      <c r="A5458" s="22">
        <v>115</v>
      </c>
      <c r="B5458" s="292"/>
      <c r="C5458" s="293">
        <v>1092</v>
      </c>
      <c r="D5458" s="294" t="s">
        <v>305</v>
      </c>
      <c r="E5458" s="295">
        <f t="shared" si="1331"/>
        <v>0</v>
      </c>
      <c r="F5458" s="158"/>
      <c r="G5458" s="159"/>
      <c r="H5458" s="1420"/>
      <c r="I5458" s="158"/>
      <c r="J5458" s="159"/>
      <c r="K5458" s="1420"/>
      <c r="L5458" s="295">
        <f t="shared" si="1332"/>
        <v>0</v>
      </c>
      <c r="M5458" s="12" t="str">
        <f t="shared" si="1325"/>
        <v/>
      </c>
      <c r="N5458" s="13"/>
    </row>
    <row r="5459" spans="1:14" hidden="1">
      <c r="A5459" s="22">
        <v>125</v>
      </c>
      <c r="B5459" s="292"/>
      <c r="C5459" s="285">
        <v>1098</v>
      </c>
      <c r="D5459" s="339" t="s">
        <v>212</v>
      </c>
      <c r="E5459" s="287">
        <f t="shared" si="1331"/>
        <v>0</v>
      </c>
      <c r="F5459" s="173"/>
      <c r="G5459" s="174"/>
      <c r="H5459" s="1421"/>
      <c r="I5459" s="173"/>
      <c r="J5459" s="174"/>
      <c r="K5459" s="1421"/>
      <c r="L5459" s="287">
        <f t="shared" si="1332"/>
        <v>0</v>
      </c>
      <c r="M5459" s="12" t="str">
        <f t="shared" si="1325"/>
        <v/>
      </c>
      <c r="N5459" s="13"/>
    </row>
    <row r="5460" spans="1:14" hidden="1">
      <c r="A5460" s="23">
        <v>130</v>
      </c>
      <c r="B5460" s="272">
        <v>1900</v>
      </c>
      <c r="C5460" s="1856" t="s">
        <v>272</v>
      </c>
      <c r="D5460" s="1857"/>
      <c r="E5460" s="310">
        <f t="shared" ref="E5460:L5460" si="1333">SUM(E5461:E5463)</f>
        <v>0</v>
      </c>
      <c r="F5460" s="274">
        <f t="shared" si="1333"/>
        <v>0</v>
      </c>
      <c r="G5460" s="275">
        <f t="shared" si="1333"/>
        <v>0</v>
      </c>
      <c r="H5460" s="276">
        <f>SUM(H5461:H5463)</f>
        <v>0</v>
      </c>
      <c r="I5460" s="274">
        <f t="shared" si="1333"/>
        <v>0</v>
      </c>
      <c r="J5460" s="275">
        <f t="shared" si="1333"/>
        <v>0</v>
      </c>
      <c r="K5460" s="276">
        <f t="shared" si="1333"/>
        <v>0</v>
      </c>
      <c r="L5460" s="310">
        <f t="shared" si="1333"/>
        <v>0</v>
      </c>
      <c r="M5460" s="12" t="str">
        <f t="shared" si="1325"/>
        <v/>
      </c>
      <c r="N5460" s="13"/>
    </row>
    <row r="5461" spans="1:14" hidden="1">
      <c r="A5461" s="23">
        <v>135</v>
      </c>
      <c r="B5461" s="292"/>
      <c r="C5461" s="279">
        <v>1901</v>
      </c>
      <c r="D5461" s="340" t="s">
        <v>911</v>
      </c>
      <c r="E5461" s="281">
        <f>F5461+G5461+H5461</f>
        <v>0</v>
      </c>
      <c r="F5461" s="152"/>
      <c r="G5461" s="153"/>
      <c r="H5461" s="1418"/>
      <c r="I5461" s="152"/>
      <c r="J5461" s="153"/>
      <c r="K5461" s="1418"/>
      <c r="L5461" s="281">
        <f>I5461+J5461+K5461</f>
        <v>0</v>
      </c>
      <c r="M5461" s="12" t="str">
        <f t="shared" si="1325"/>
        <v/>
      </c>
      <c r="N5461" s="13"/>
    </row>
    <row r="5462" spans="1:14" hidden="1">
      <c r="A5462" s="23">
        <v>140</v>
      </c>
      <c r="B5462" s="341"/>
      <c r="C5462" s="293">
        <v>1981</v>
      </c>
      <c r="D5462" s="342" t="s">
        <v>912</v>
      </c>
      <c r="E5462" s="295">
        <f>F5462+G5462+H5462</f>
        <v>0</v>
      </c>
      <c r="F5462" s="158"/>
      <c r="G5462" s="159"/>
      <c r="H5462" s="1420"/>
      <c r="I5462" s="158"/>
      <c r="J5462" s="159"/>
      <c r="K5462" s="1420"/>
      <c r="L5462" s="295">
        <f>I5462+J5462+K5462</f>
        <v>0</v>
      </c>
      <c r="M5462" s="12" t="str">
        <f t="shared" si="1325"/>
        <v/>
      </c>
      <c r="N5462" s="13"/>
    </row>
    <row r="5463" spans="1:14" hidden="1">
      <c r="A5463" s="23">
        <v>145</v>
      </c>
      <c r="B5463" s="292"/>
      <c r="C5463" s="285">
        <v>1991</v>
      </c>
      <c r="D5463" s="343" t="s">
        <v>913</v>
      </c>
      <c r="E5463" s="287">
        <f>F5463+G5463+H5463</f>
        <v>0</v>
      </c>
      <c r="F5463" s="173"/>
      <c r="G5463" s="174"/>
      <c r="H5463" s="1421"/>
      <c r="I5463" s="173"/>
      <c r="J5463" s="174"/>
      <c r="K5463" s="1421"/>
      <c r="L5463" s="287">
        <f>I5463+J5463+K5463</f>
        <v>0</v>
      </c>
      <c r="M5463" s="12" t="str">
        <f t="shared" si="1325"/>
        <v/>
      </c>
      <c r="N5463" s="13"/>
    </row>
    <row r="5464" spans="1:14" hidden="1">
      <c r="A5464" s="23">
        <v>150</v>
      </c>
      <c r="B5464" s="272">
        <v>2100</v>
      </c>
      <c r="C5464" s="1856" t="s">
        <v>722</v>
      </c>
      <c r="D5464" s="1857"/>
      <c r="E5464" s="310">
        <f t="shared" ref="E5464:L5464" si="1334">SUM(E5465:E5469)</f>
        <v>0</v>
      </c>
      <c r="F5464" s="274">
        <f t="shared" si="1334"/>
        <v>0</v>
      </c>
      <c r="G5464" s="275">
        <f t="shared" si="1334"/>
        <v>0</v>
      </c>
      <c r="H5464" s="276">
        <f>SUM(H5465:H5469)</f>
        <v>0</v>
      </c>
      <c r="I5464" s="274">
        <f t="shared" si="1334"/>
        <v>0</v>
      </c>
      <c r="J5464" s="275">
        <f t="shared" si="1334"/>
        <v>0</v>
      </c>
      <c r="K5464" s="276">
        <f t="shared" si="1334"/>
        <v>0</v>
      </c>
      <c r="L5464" s="310">
        <f t="shared" si="1334"/>
        <v>0</v>
      </c>
      <c r="M5464" s="12" t="str">
        <f t="shared" si="1325"/>
        <v/>
      </c>
      <c r="N5464" s="13"/>
    </row>
    <row r="5465" spans="1:14" hidden="1">
      <c r="A5465" s="23">
        <v>155</v>
      </c>
      <c r="B5465" s="292"/>
      <c r="C5465" s="279">
        <v>2110</v>
      </c>
      <c r="D5465" s="344" t="s">
        <v>213</v>
      </c>
      <c r="E5465" s="281">
        <f>F5465+G5465+H5465</f>
        <v>0</v>
      </c>
      <c r="F5465" s="152"/>
      <c r="G5465" s="153"/>
      <c r="H5465" s="1418"/>
      <c r="I5465" s="152"/>
      <c r="J5465" s="153"/>
      <c r="K5465" s="1418"/>
      <c r="L5465" s="281">
        <f>I5465+J5465+K5465</f>
        <v>0</v>
      </c>
      <c r="M5465" s="12" t="str">
        <f t="shared" si="1325"/>
        <v/>
      </c>
      <c r="N5465" s="13"/>
    </row>
    <row r="5466" spans="1:14" hidden="1">
      <c r="A5466" s="23">
        <v>160</v>
      </c>
      <c r="B5466" s="341"/>
      <c r="C5466" s="293">
        <v>2120</v>
      </c>
      <c r="D5466" s="300" t="s">
        <v>214</v>
      </c>
      <c r="E5466" s="295">
        <f>F5466+G5466+H5466</f>
        <v>0</v>
      </c>
      <c r="F5466" s="158"/>
      <c r="G5466" s="159"/>
      <c r="H5466" s="1420"/>
      <c r="I5466" s="158"/>
      <c r="J5466" s="159"/>
      <c r="K5466" s="1420"/>
      <c r="L5466" s="295">
        <f>I5466+J5466+K5466</f>
        <v>0</v>
      </c>
      <c r="M5466" s="12" t="str">
        <f t="shared" si="1325"/>
        <v/>
      </c>
      <c r="N5466" s="13"/>
    </row>
    <row r="5467" spans="1:14" hidden="1">
      <c r="A5467" s="23">
        <v>165</v>
      </c>
      <c r="B5467" s="341"/>
      <c r="C5467" s="293">
        <v>2125</v>
      </c>
      <c r="D5467" s="300" t="s">
        <v>215</v>
      </c>
      <c r="E5467" s="295">
        <f>F5467+G5467+H5467</f>
        <v>0</v>
      </c>
      <c r="F5467" s="488">
        <v>0</v>
      </c>
      <c r="G5467" s="489">
        <v>0</v>
      </c>
      <c r="H5467" s="160">
        <v>0</v>
      </c>
      <c r="I5467" s="488">
        <v>0</v>
      </c>
      <c r="J5467" s="489">
        <v>0</v>
      </c>
      <c r="K5467" s="160">
        <v>0</v>
      </c>
      <c r="L5467" s="295">
        <f>I5467+J5467+K5467</f>
        <v>0</v>
      </c>
      <c r="M5467" s="12" t="str">
        <f t="shared" si="1325"/>
        <v/>
      </c>
      <c r="N5467" s="13"/>
    </row>
    <row r="5468" spans="1:14" hidden="1">
      <c r="A5468" s="23">
        <v>175</v>
      </c>
      <c r="B5468" s="291"/>
      <c r="C5468" s="293">
        <v>2140</v>
      </c>
      <c r="D5468" s="300" t="s">
        <v>216</v>
      </c>
      <c r="E5468" s="295">
        <f>F5468+G5468+H5468</f>
        <v>0</v>
      </c>
      <c r="F5468" s="488">
        <v>0</v>
      </c>
      <c r="G5468" s="489">
        <v>0</v>
      </c>
      <c r="H5468" s="160">
        <v>0</v>
      </c>
      <c r="I5468" s="488">
        <v>0</v>
      </c>
      <c r="J5468" s="489">
        <v>0</v>
      </c>
      <c r="K5468" s="160">
        <v>0</v>
      </c>
      <c r="L5468" s="295">
        <f>I5468+J5468+K5468</f>
        <v>0</v>
      </c>
      <c r="M5468" s="12" t="str">
        <f t="shared" si="1325"/>
        <v/>
      </c>
      <c r="N5468" s="13"/>
    </row>
    <row r="5469" spans="1:14" hidden="1">
      <c r="A5469" s="23">
        <v>180</v>
      </c>
      <c r="B5469" s="292"/>
      <c r="C5469" s="285">
        <v>2190</v>
      </c>
      <c r="D5469" s="345" t="s">
        <v>217</v>
      </c>
      <c r="E5469" s="287">
        <f>F5469+G5469+H5469</f>
        <v>0</v>
      </c>
      <c r="F5469" s="173"/>
      <c r="G5469" s="174"/>
      <c r="H5469" s="1421"/>
      <c r="I5469" s="173"/>
      <c r="J5469" s="174"/>
      <c r="K5469" s="1421"/>
      <c r="L5469" s="287">
        <f>I5469+J5469+K5469</f>
        <v>0</v>
      </c>
      <c r="M5469" s="12" t="str">
        <f t="shared" si="1325"/>
        <v/>
      </c>
      <c r="N5469" s="13"/>
    </row>
    <row r="5470" spans="1:14" hidden="1">
      <c r="A5470" s="23">
        <v>185</v>
      </c>
      <c r="B5470" s="272">
        <v>2200</v>
      </c>
      <c r="C5470" s="1856" t="s">
        <v>218</v>
      </c>
      <c r="D5470" s="1857"/>
      <c r="E5470" s="310">
        <f t="shared" ref="E5470:L5470" si="1335">SUM(E5471:E5472)</f>
        <v>0</v>
      </c>
      <c r="F5470" s="274">
        <f t="shared" si="1335"/>
        <v>0</v>
      </c>
      <c r="G5470" s="275">
        <f t="shared" si="1335"/>
        <v>0</v>
      </c>
      <c r="H5470" s="276">
        <f>SUM(H5471:H5472)</f>
        <v>0</v>
      </c>
      <c r="I5470" s="274">
        <f t="shared" si="1335"/>
        <v>0</v>
      </c>
      <c r="J5470" s="275">
        <f t="shared" si="1335"/>
        <v>0</v>
      </c>
      <c r="K5470" s="276">
        <f t="shared" si="1335"/>
        <v>0</v>
      </c>
      <c r="L5470" s="310">
        <f t="shared" si="1335"/>
        <v>0</v>
      </c>
      <c r="M5470" s="12" t="str">
        <f t="shared" si="1325"/>
        <v/>
      </c>
      <c r="N5470" s="13"/>
    </row>
    <row r="5471" spans="1:14" hidden="1">
      <c r="A5471" s="23">
        <v>190</v>
      </c>
      <c r="B5471" s="292"/>
      <c r="C5471" s="279">
        <v>2221</v>
      </c>
      <c r="D5471" s="280" t="s">
        <v>306</v>
      </c>
      <c r="E5471" s="281">
        <f t="shared" ref="E5471:E5476" si="1336">F5471+G5471+H5471</f>
        <v>0</v>
      </c>
      <c r="F5471" s="152"/>
      <c r="G5471" s="153"/>
      <c r="H5471" s="1418"/>
      <c r="I5471" s="152"/>
      <c r="J5471" s="153"/>
      <c r="K5471" s="1418"/>
      <c r="L5471" s="281">
        <f t="shared" ref="L5471:L5476" si="1337">I5471+J5471+K5471</f>
        <v>0</v>
      </c>
      <c r="M5471" s="12" t="str">
        <f t="shared" si="1325"/>
        <v/>
      </c>
      <c r="N5471" s="13"/>
    </row>
    <row r="5472" spans="1:14" hidden="1">
      <c r="A5472" s="23">
        <v>200</v>
      </c>
      <c r="B5472" s="292"/>
      <c r="C5472" s="285">
        <v>2224</v>
      </c>
      <c r="D5472" s="286" t="s">
        <v>219</v>
      </c>
      <c r="E5472" s="287">
        <f t="shared" si="1336"/>
        <v>0</v>
      </c>
      <c r="F5472" s="173"/>
      <c r="G5472" s="174"/>
      <c r="H5472" s="1421"/>
      <c r="I5472" s="173"/>
      <c r="J5472" s="174"/>
      <c r="K5472" s="1421"/>
      <c r="L5472" s="287">
        <f t="shared" si="1337"/>
        <v>0</v>
      </c>
      <c r="M5472" s="12" t="str">
        <f t="shared" si="1325"/>
        <v/>
      </c>
      <c r="N5472" s="13"/>
    </row>
    <row r="5473" spans="1:14" hidden="1">
      <c r="A5473" s="23">
        <v>200</v>
      </c>
      <c r="B5473" s="272">
        <v>2500</v>
      </c>
      <c r="C5473" s="1856" t="s">
        <v>220</v>
      </c>
      <c r="D5473" s="1857"/>
      <c r="E5473" s="310">
        <f t="shared" si="1336"/>
        <v>0</v>
      </c>
      <c r="F5473" s="1422"/>
      <c r="G5473" s="1423"/>
      <c r="H5473" s="1424"/>
      <c r="I5473" s="1422"/>
      <c r="J5473" s="1423"/>
      <c r="K5473" s="1424"/>
      <c r="L5473" s="310">
        <f t="shared" si="1337"/>
        <v>0</v>
      </c>
      <c r="M5473" s="12" t="str">
        <f t="shared" si="1325"/>
        <v/>
      </c>
      <c r="N5473" s="13"/>
    </row>
    <row r="5474" spans="1:14" hidden="1">
      <c r="A5474" s="23">
        <v>205</v>
      </c>
      <c r="B5474" s="272">
        <v>2600</v>
      </c>
      <c r="C5474" s="1862" t="s">
        <v>221</v>
      </c>
      <c r="D5474" s="1863"/>
      <c r="E5474" s="310">
        <f t="shared" si="1336"/>
        <v>0</v>
      </c>
      <c r="F5474" s="1422"/>
      <c r="G5474" s="1423"/>
      <c r="H5474" s="1424"/>
      <c r="I5474" s="1422"/>
      <c r="J5474" s="1423"/>
      <c r="K5474" s="1424"/>
      <c r="L5474" s="310">
        <f t="shared" si="1337"/>
        <v>0</v>
      </c>
      <c r="M5474" s="12" t="str">
        <f t="shared" si="1325"/>
        <v/>
      </c>
      <c r="N5474" s="13"/>
    </row>
    <row r="5475" spans="1:14" hidden="1">
      <c r="A5475" s="23">
        <v>210</v>
      </c>
      <c r="B5475" s="272">
        <v>2700</v>
      </c>
      <c r="C5475" s="1862" t="s">
        <v>222</v>
      </c>
      <c r="D5475" s="1863"/>
      <c r="E5475" s="310">
        <f t="shared" si="1336"/>
        <v>0</v>
      </c>
      <c r="F5475" s="1422"/>
      <c r="G5475" s="1423"/>
      <c r="H5475" s="1424"/>
      <c r="I5475" s="1422"/>
      <c r="J5475" s="1423"/>
      <c r="K5475" s="1424"/>
      <c r="L5475" s="310">
        <f t="shared" si="1337"/>
        <v>0</v>
      </c>
      <c r="M5475" s="12" t="str">
        <f t="shared" si="1325"/>
        <v/>
      </c>
      <c r="N5475" s="13"/>
    </row>
    <row r="5476" spans="1:14" ht="36" hidden="1" customHeight="1">
      <c r="A5476" s="23">
        <v>215</v>
      </c>
      <c r="B5476" s="272">
        <v>2800</v>
      </c>
      <c r="C5476" s="1862" t="s">
        <v>1660</v>
      </c>
      <c r="D5476" s="1863"/>
      <c r="E5476" s="310">
        <f t="shared" si="1336"/>
        <v>0</v>
      </c>
      <c r="F5476" s="1422"/>
      <c r="G5476" s="1423"/>
      <c r="H5476" s="1424"/>
      <c r="I5476" s="1422"/>
      <c r="J5476" s="1423"/>
      <c r="K5476" s="1424"/>
      <c r="L5476" s="310">
        <f t="shared" si="1337"/>
        <v>0</v>
      </c>
      <c r="M5476" s="12" t="str">
        <f t="shared" si="1325"/>
        <v/>
      </c>
      <c r="N5476" s="13"/>
    </row>
    <row r="5477" spans="1:14" hidden="1">
      <c r="A5477" s="22">
        <v>220</v>
      </c>
      <c r="B5477" s="272">
        <v>2900</v>
      </c>
      <c r="C5477" s="1856" t="s">
        <v>223</v>
      </c>
      <c r="D5477" s="1857"/>
      <c r="E5477" s="310">
        <f>SUM(E5478:E5485)</f>
        <v>0</v>
      </c>
      <c r="F5477" s="274">
        <f>SUM(F5478:F5485)</f>
        <v>0</v>
      </c>
      <c r="G5477" s="274">
        <f t="shared" ref="G5477:L5477" si="1338">SUM(G5478:G5485)</f>
        <v>0</v>
      </c>
      <c r="H5477" s="274">
        <f t="shared" si="1338"/>
        <v>0</v>
      </c>
      <c r="I5477" s="274">
        <f t="shared" si="1338"/>
        <v>0</v>
      </c>
      <c r="J5477" s="274">
        <f t="shared" si="1338"/>
        <v>0</v>
      </c>
      <c r="K5477" s="274">
        <f t="shared" si="1338"/>
        <v>0</v>
      </c>
      <c r="L5477" s="274">
        <f t="shared" si="1338"/>
        <v>0</v>
      </c>
      <c r="M5477" s="12" t="str">
        <f t="shared" si="1325"/>
        <v/>
      </c>
      <c r="N5477" s="13"/>
    </row>
    <row r="5478" spans="1:14" hidden="1">
      <c r="A5478" s="23">
        <v>225</v>
      </c>
      <c r="B5478" s="346"/>
      <c r="C5478" s="279">
        <v>2910</v>
      </c>
      <c r="D5478" s="347" t="s">
        <v>2048</v>
      </c>
      <c r="E5478" s="281">
        <f>F5478+G5478+H5478</f>
        <v>0</v>
      </c>
      <c r="F5478" s="152"/>
      <c r="G5478" s="153"/>
      <c r="H5478" s="1418"/>
      <c r="I5478" s="152"/>
      <c r="J5478" s="153"/>
      <c r="K5478" s="1418"/>
      <c r="L5478" s="281">
        <f>I5478+J5478+K5478</f>
        <v>0</v>
      </c>
      <c r="M5478" s="12" t="str">
        <f t="shared" si="1325"/>
        <v/>
      </c>
      <c r="N5478" s="13"/>
    </row>
    <row r="5479" spans="1:14" hidden="1">
      <c r="A5479" s="23">
        <v>230</v>
      </c>
      <c r="B5479" s="346"/>
      <c r="C5479" s="279">
        <v>2920</v>
      </c>
      <c r="D5479" s="347" t="s">
        <v>224</v>
      </c>
      <c r="E5479" s="281">
        <f t="shared" ref="E5479:E5485" si="1339">F5479+G5479+H5479</f>
        <v>0</v>
      </c>
      <c r="F5479" s="152"/>
      <c r="G5479" s="153"/>
      <c r="H5479" s="1418"/>
      <c r="I5479" s="152"/>
      <c r="J5479" s="153"/>
      <c r="K5479" s="1418"/>
      <c r="L5479" s="281">
        <f t="shared" ref="L5479:L5485" si="1340">I5479+J5479+K5479</f>
        <v>0</v>
      </c>
      <c r="M5479" s="12" t="str">
        <f t="shared" si="1325"/>
        <v/>
      </c>
      <c r="N5479" s="13"/>
    </row>
    <row r="5480" spans="1:14" ht="31.5" hidden="1">
      <c r="A5480" s="23">
        <v>245</v>
      </c>
      <c r="B5480" s="346"/>
      <c r="C5480" s="324">
        <v>2969</v>
      </c>
      <c r="D5480" s="348" t="s">
        <v>225</v>
      </c>
      <c r="E5480" s="326">
        <f t="shared" si="1339"/>
        <v>0</v>
      </c>
      <c r="F5480" s="449"/>
      <c r="G5480" s="450"/>
      <c r="H5480" s="1425"/>
      <c r="I5480" s="449"/>
      <c r="J5480" s="450"/>
      <c r="K5480" s="1425"/>
      <c r="L5480" s="326">
        <f t="shared" si="1340"/>
        <v>0</v>
      </c>
      <c r="M5480" s="12" t="str">
        <f t="shared" si="1325"/>
        <v/>
      </c>
      <c r="N5480" s="13"/>
    </row>
    <row r="5481" spans="1:14" ht="31.5" hidden="1">
      <c r="A5481" s="22">
        <v>220</v>
      </c>
      <c r="B5481" s="346"/>
      <c r="C5481" s="349">
        <v>2970</v>
      </c>
      <c r="D5481" s="350" t="s">
        <v>226</v>
      </c>
      <c r="E5481" s="351">
        <f t="shared" si="1339"/>
        <v>0</v>
      </c>
      <c r="F5481" s="636"/>
      <c r="G5481" s="637"/>
      <c r="H5481" s="1426"/>
      <c r="I5481" s="636"/>
      <c r="J5481" s="637"/>
      <c r="K5481" s="1426"/>
      <c r="L5481" s="351">
        <f t="shared" si="1340"/>
        <v>0</v>
      </c>
      <c r="M5481" s="12" t="str">
        <f t="shared" si="1325"/>
        <v/>
      </c>
      <c r="N5481" s="13"/>
    </row>
    <row r="5482" spans="1:14" hidden="1">
      <c r="A5482" s="23">
        <v>225</v>
      </c>
      <c r="B5482" s="346"/>
      <c r="C5482" s="333">
        <v>2989</v>
      </c>
      <c r="D5482" s="355" t="s">
        <v>227</v>
      </c>
      <c r="E5482" s="335">
        <f t="shared" si="1339"/>
        <v>0</v>
      </c>
      <c r="F5482" s="600"/>
      <c r="G5482" s="601"/>
      <c r="H5482" s="1427"/>
      <c r="I5482" s="600"/>
      <c r="J5482" s="601"/>
      <c r="K5482" s="1427"/>
      <c r="L5482" s="335">
        <f t="shared" si="1340"/>
        <v>0</v>
      </c>
      <c r="M5482" s="12" t="str">
        <f t="shared" si="1325"/>
        <v/>
      </c>
      <c r="N5482" s="13"/>
    </row>
    <row r="5483" spans="1:14" hidden="1">
      <c r="A5483" s="23">
        <v>230</v>
      </c>
      <c r="B5483" s="292"/>
      <c r="C5483" s="318">
        <v>2990</v>
      </c>
      <c r="D5483" s="356" t="s">
        <v>2067</v>
      </c>
      <c r="E5483" s="320">
        <f>F5483+G5483+H5483</f>
        <v>0</v>
      </c>
      <c r="F5483" s="454"/>
      <c r="G5483" s="455"/>
      <c r="H5483" s="1428"/>
      <c r="I5483" s="454"/>
      <c r="J5483" s="455"/>
      <c r="K5483" s="1428"/>
      <c r="L5483" s="320">
        <f>I5483+J5483+K5483</f>
        <v>0</v>
      </c>
      <c r="M5483" s="12" t="str">
        <f t="shared" si="1325"/>
        <v/>
      </c>
      <c r="N5483" s="13"/>
    </row>
    <row r="5484" spans="1:14" hidden="1">
      <c r="A5484" s="23">
        <v>235</v>
      </c>
      <c r="B5484" s="292"/>
      <c r="C5484" s="318">
        <v>2991</v>
      </c>
      <c r="D5484" s="356" t="s">
        <v>228</v>
      </c>
      <c r="E5484" s="320">
        <f t="shared" si="1339"/>
        <v>0</v>
      </c>
      <c r="F5484" s="454"/>
      <c r="G5484" s="455"/>
      <c r="H5484" s="1428"/>
      <c r="I5484" s="454"/>
      <c r="J5484" s="455"/>
      <c r="K5484" s="1428"/>
      <c r="L5484" s="320">
        <f t="shared" si="1340"/>
        <v>0</v>
      </c>
      <c r="M5484" s="12" t="str">
        <f t="shared" si="1325"/>
        <v/>
      </c>
      <c r="N5484" s="13"/>
    </row>
    <row r="5485" spans="1:14" hidden="1">
      <c r="A5485" s="23">
        <v>240</v>
      </c>
      <c r="B5485" s="292"/>
      <c r="C5485" s="285">
        <v>2992</v>
      </c>
      <c r="D5485" s="357" t="s">
        <v>229</v>
      </c>
      <c r="E5485" s="287">
        <f t="shared" si="1339"/>
        <v>0</v>
      </c>
      <c r="F5485" s="173"/>
      <c r="G5485" s="174"/>
      <c r="H5485" s="1421"/>
      <c r="I5485" s="173"/>
      <c r="J5485" s="174"/>
      <c r="K5485" s="1421"/>
      <c r="L5485" s="287">
        <f t="shared" si="1340"/>
        <v>0</v>
      </c>
      <c r="M5485" s="12" t="str">
        <f t="shared" si="1325"/>
        <v/>
      </c>
      <c r="N5485" s="13"/>
    </row>
    <row r="5486" spans="1:14" hidden="1">
      <c r="A5486" s="23">
        <v>245</v>
      </c>
      <c r="B5486" s="272">
        <v>3300</v>
      </c>
      <c r="C5486" s="358" t="s">
        <v>2098</v>
      </c>
      <c r="D5486" s="1773"/>
      <c r="E5486" s="310">
        <f t="shared" ref="E5486:L5486" si="1341">SUM(E5487:E5491)</f>
        <v>0</v>
      </c>
      <c r="F5486" s="274">
        <f t="shared" si="1341"/>
        <v>0</v>
      </c>
      <c r="G5486" s="275">
        <f t="shared" si="1341"/>
        <v>0</v>
      </c>
      <c r="H5486" s="276">
        <f t="shared" si="1341"/>
        <v>0</v>
      </c>
      <c r="I5486" s="274">
        <f t="shared" si="1341"/>
        <v>0</v>
      </c>
      <c r="J5486" s="275">
        <f t="shared" si="1341"/>
        <v>0</v>
      </c>
      <c r="K5486" s="276">
        <f t="shared" si="1341"/>
        <v>0</v>
      </c>
      <c r="L5486" s="310">
        <f t="shared" si="1341"/>
        <v>0</v>
      </c>
      <c r="M5486" s="12" t="str">
        <f t="shared" si="1325"/>
        <v/>
      </c>
      <c r="N5486" s="13"/>
    </row>
    <row r="5487" spans="1:14" hidden="1">
      <c r="A5487" s="22">
        <v>250</v>
      </c>
      <c r="B5487" s="291"/>
      <c r="C5487" s="279">
        <v>3301</v>
      </c>
      <c r="D5487" s="359" t="s">
        <v>230</v>
      </c>
      <c r="E5487" s="281">
        <f t="shared" ref="E5487:E5494" si="1342">F5487+G5487+H5487</f>
        <v>0</v>
      </c>
      <c r="F5487" s="486">
        <v>0</v>
      </c>
      <c r="G5487" s="487">
        <v>0</v>
      </c>
      <c r="H5487" s="154">
        <v>0</v>
      </c>
      <c r="I5487" s="486">
        <v>0</v>
      </c>
      <c r="J5487" s="487">
        <v>0</v>
      </c>
      <c r="K5487" s="154">
        <v>0</v>
      </c>
      <c r="L5487" s="281">
        <f t="shared" ref="L5487:L5494" si="1343">I5487+J5487+K5487</f>
        <v>0</v>
      </c>
      <c r="M5487" s="12" t="str">
        <f t="shared" si="1325"/>
        <v/>
      </c>
      <c r="N5487" s="13"/>
    </row>
    <row r="5488" spans="1:14" hidden="1">
      <c r="A5488" s="23">
        <v>255</v>
      </c>
      <c r="B5488" s="291"/>
      <c r="C5488" s="293">
        <v>3302</v>
      </c>
      <c r="D5488" s="360" t="s">
        <v>715</v>
      </c>
      <c r="E5488" s="295">
        <f t="shared" si="1342"/>
        <v>0</v>
      </c>
      <c r="F5488" s="488">
        <v>0</v>
      </c>
      <c r="G5488" s="489">
        <v>0</v>
      </c>
      <c r="H5488" s="160">
        <v>0</v>
      </c>
      <c r="I5488" s="488">
        <v>0</v>
      </c>
      <c r="J5488" s="489">
        <v>0</v>
      </c>
      <c r="K5488" s="160">
        <v>0</v>
      </c>
      <c r="L5488" s="295">
        <f t="shared" si="1343"/>
        <v>0</v>
      </c>
      <c r="M5488" s="12" t="str">
        <f t="shared" si="1325"/>
        <v/>
      </c>
      <c r="N5488" s="13"/>
    </row>
    <row r="5489" spans="1:14" hidden="1">
      <c r="A5489" s="23">
        <v>265</v>
      </c>
      <c r="B5489" s="291"/>
      <c r="C5489" s="293">
        <v>3303</v>
      </c>
      <c r="D5489" s="360" t="s">
        <v>231</v>
      </c>
      <c r="E5489" s="295">
        <f t="shared" si="1342"/>
        <v>0</v>
      </c>
      <c r="F5489" s="488">
        <v>0</v>
      </c>
      <c r="G5489" s="489">
        <v>0</v>
      </c>
      <c r="H5489" s="160">
        <v>0</v>
      </c>
      <c r="I5489" s="488">
        <v>0</v>
      </c>
      <c r="J5489" s="489">
        <v>0</v>
      </c>
      <c r="K5489" s="160">
        <v>0</v>
      </c>
      <c r="L5489" s="295">
        <f t="shared" si="1343"/>
        <v>0</v>
      </c>
      <c r="M5489" s="12" t="str">
        <f t="shared" si="1325"/>
        <v/>
      </c>
      <c r="N5489" s="13"/>
    </row>
    <row r="5490" spans="1:14" hidden="1">
      <c r="A5490" s="22">
        <v>270</v>
      </c>
      <c r="B5490" s="291"/>
      <c r="C5490" s="293">
        <v>3304</v>
      </c>
      <c r="D5490" s="360" t="s">
        <v>232</v>
      </c>
      <c r="E5490" s="295">
        <f t="shared" si="1342"/>
        <v>0</v>
      </c>
      <c r="F5490" s="488">
        <v>0</v>
      </c>
      <c r="G5490" s="489">
        <v>0</v>
      </c>
      <c r="H5490" s="160">
        <v>0</v>
      </c>
      <c r="I5490" s="488">
        <v>0</v>
      </c>
      <c r="J5490" s="489">
        <v>0</v>
      </c>
      <c r="K5490" s="160">
        <v>0</v>
      </c>
      <c r="L5490" s="295">
        <f t="shared" si="1343"/>
        <v>0</v>
      </c>
      <c r="M5490" s="12" t="str">
        <f t="shared" si="1325"/>
        <v/>
      </c>
      <c r="N5490" s="13"/>
    </row>
    <row r="5491" spans="1:14" ht="31.5" hidden="1">
      <c r="A5491" s="22">
        <v>290</v>
      </c>
      <c r="B5491" s="291"/>
      <c r="C5491" s="285">
        <v>3306</v>
      </c>
      <c r="D5491" s="361" t="s">
        <v>1657</v>
      </c>
      <c r="E5491" s="287">
        <f t="shared" si="1342"/>
        <v>0</v>
      </c>
      <c r="F5491" s="490">
        <v>0</v>
      </c>
      <c r="G5491" s="491">
        <v>0</v>
      </c>
      <c r="H5491" s="175">
        <v>0</v>
      </c>
      <c r="I5491" s="490">
        <v>0</v>
      </c>
      <c r="J5491" s="491">
        <v>0</v>
      </c>
      <c r="K5491" s="175">
        <v>0</v>
      </c>
      <c r="L5491" s="287">
        <f t="shared" si="1343"/>
        <v>0</v>
      </c>
      <c r="M5491" s="12" t="str">
        <f t="shared" si="1325"/>
        <v/>
      </c>
      <c r="N5491" s="13"/>
    </row>
    <row r="5492" spans="1:14" hidden="1">
      <c r="A5492" s="39">
        <v>320</v>
      </c>
      <c r="B5492" s="272">
        <v>3900</v>
      </c>
      <c r="C5492" s="1856" t="s">
        <v>233</v>
      </c>
      <c r="D5492" s="1857"/>
      <c r="E5492" s="310">
        <f t="shared" si="1342"/>
        <v>0</v>
      </c>
      <c r="F5492" s="1471">
        <v>0</v>
      </c>
      <c r="G5492" s="1472">
        <v>0</v>
      </c>
      <c r="H5492" s="1473">
        <v>0</v>
      </c>
      <c r="I5492" s="1471">
        <v>0</v>
      </c>
      <c r="J5492" s="1472">
        <v>0</v>
      </c>
      <c r="K5492" s="1473">
        <v>0</v>
      </c>
      <c r="L5492" s="310">
        <f t="shared" si="1343"/>
        <v>0</v>
      </c>
      <c r="M5492" s="12" t="str">
        <f t="shared" ref="M5492:M5538" si="1344">(IF($E5492&lt;&gt;0,$M$2,IF($L5492&lt;&gt;0,$M$2,"")))</f>
        <v/>
      </c>
      <c r="N5492" s="13"/>
    </row>
    <row r="5493" spans="1:14" hidden="1">
      <c r="A5493" s="22">
        <v>330</v>
      </c>
      <c r="B5493" s="272">
        <v>4000</v>
      </c>
      <c r="C5493" s="1856" t="s">
        <v>234</v>
      </c>
      <c r="D5493" s="1857"/>
      <c r="E5493" s="310">
        <f t="shared" si="1342"/>
        <v>0</v>
      </c>
      <c r="F5493" s="1422"/>
      <c r="G5493" s="1423"/>
      <c r="H5493" s="1424"/>
      <c r="I5493" s="1422"/>
      <c r="J5493" s="1423"/>
      <c r="K5493" s="1424"/>
      <c r="L5493" s="310">
        <f t="shared" si="1343"/>
        <v>0</v>
      </c>
      <c r="M5493" s="12" t="str">
        <f t="shared" si="1344"/>
        <v/>
      </c>
      <c r="N5493" s="13"/>
    </row>
    <row r="5494" spans="1:14" hidden="1">
      <c r="A5494" s="22">
        <v>350</v>
      </c>
      <c r="B5494" s="272">
        <v>4100</v>
      </c>
      <c r="C5494" s="1856" t="s">
        <v>235</v>
      </c>
      <c r="D5494" s="1857"/>
      <c r="E5494" s="310">
        <f t="shared" si="1342"/>
        <v>0</v>
      </c>
      <c r="F5494" s="1472">
        <v>0</v>
      </c>
      <c r="G5494" s="1472">
        <v>0</v>
      </c>
      <c r="H5494" s="1473">
        <v>0</v>
      </c>
      <c r="I5494" s="1771">
        <v>0</v>
      </c>
      <c r="J5494" s="1472">
        <v>0</v>
      </c>
      <c r="K5494" s="1472">
        <v>0</v>
      </c>
      <c r="L5494" s="310">
        <f t="shared" si="1343"/>
        <v>0</v>
      </c>
      <c r="M5494" s="12" t="str">
        <f t="shared" si="1344"/>
        <v/>
      </c>
      <c r="N5494" s="13"/>
    </row>
    <row r="5495" spans="1:14" hidden="1">
      <c r="A5495" s="23">
        <v>355</v>
      </c>
      <c r="B5495" s="272">
        <v>4200</v>
      </c>
      <c r="C5495" s="1856" t="s">
        <v>236</v>
      </c>
      <c r="D5495" s="1857"/>
      <c r="E5495" s="310">
        <f t="shared" ref="E5495:L5495" si="1345">SUM(E5496:E5501)</f>
        <v>0</v>
      </c>
      <c r="F5495" s="274">
        <f t="shared" si="1345"/>
        <v>0</v>
      </c>
      <c r="G5495" s="275">
        <f t="shared" si="1345"/>
        <v>0</v>
      </c>
      <c r="H5495" s="276">
        <f>SUM(H5496:H5501)</f>
        <v>0</v>
      </c>
      <c r="I5495" s="274">
        <f t="shared" si="1345"/>
        <v>0</v>
      </c>
      <c r="J5495" s="275">
        <f t="shared" si="1345"/>
        <v>0</v>
      </c>
      <c r="K5495" s="276">
        <f t="shared" si="1345"/>
        <v>0</v>
      </c>
      <c r="L5495" s="310">
        <f t="shared" si="1345"/>
        <v>0</v>
      </c>
      <c r="M5495" s="12" t="str">
        <f t="shared" si="1344"/>
        <v/>
      </c>
      <c r="N5495" s="13"/>
    </row>
    <row r="5496" spans="1:14" hidden="1">
      <c r="A5496" s="23">
        <v>355</v>
      </c>
      <c r="B5496" s="362"/>
      <c r="C5496" s="279">
        <v>4201</v>
      </c>
      <c r="D5496" s="280" t="s">
        <v>237</v>
      </c>
      <c r="E5496" s="281">
        <f t="shared" ref="E5496:E5501" si="1346">F5496+G5496+H5496</f>
        <v>0</v>
      </c>
      <c r="F5496" s="152"/>
      <c r="G5496" s="153"/>
      <c r="H5496" s="1418"/>
      <c r="I5496" s="152"/>
      <c r="J5496" s="153"/>
      <c r="K5496" s="1418"/>
      <c r="L5496" s="281">
        <f t="shared" ref="L5496:L5501" si="1347">I5496+J5496+K5496</f>
        <v>0</v>
      </c>
      <c r="M5496" s="12" t="str">
        <f t="shared" si="1344"/>
        <v/>
      </c>
      <c r="N5496" s="13"/>
    </row>
    <row r="5497" spans="1:14" hidden="1">
      <c r="A5497" s="23">
        <v>375</v>
      </c>
      <c r="B5497" s="362"/>
      <c r="C5497" s="293">
        <v>4202</v>
      </c>
      <c r="D5497" s="363" t="s">
        <v>238</v>
      </c>
      <c r="E5497" s="295">
        <f t="shared" si="1346"/>
        <v>0</v>
      </c>
      <c r="F5497" s="158"/>
      <c r="G5497" s="159"/>
      <c r="H5497" s="1420"/>
      <c r="I5497" s="158"/>
      <c r="J5497" s="159"/>
      <c r="K5497" s="1420"/>
      <c r="L5497" s="295">
        <f t="shared" si="1347"/>
        <v>0</v>
      </c>
      <c r="M5497" s="12" t="str">
        <f t="shared" si="1344"/>
        <v/>
      </c>
      <c r="N5497" s="13"/>
    </row>
    <row r="5498" spans="1:14" hidden="1">
      <c r="A5498" s="23">
        <v>380</v>
      </c>
      <c r="B5498" s="362"/>
      <c r="C5498" s="293">
        <v>4214</v>
      </c>
      <c r="D5498" s="363" t="s">
        <v>239</v>
      </c>
      <c r="E5498" s="295">
        <f t="shared" si="1346"/>
        <v>0</v>
      </c>
      <c r="F5498" s="158"/>
      <c r="G5498" s="159"/>
      <c r="H5498" s="1420"/>
      <c r="I5498" s="158"/>
      <c r="J5498" s="159"/>
      <c r="K5498" s="1420"/>
      <c r="L5498" s="295">
        <f t="shared" si="1347"/>
        <v>0</v>
      </c>
      <c r="M5498" s="12" t="str">
        <f t="shared" si="1344"/>
        <v/>
      </c>
      <c r="N5498" s="13"/>
    </row>
    <row r="5499" spans="1:14" hidden="1">
      <c r="A5499" s="23">
        <v>385</v>
      </c>
      <c r="B5499" s="362"/>
      <c r="C5499" s="293">
        <v>4217</v>
      </c>
      <c r="D5499" s="363" t="s">
        <v>240</v>
      </c>
      <c r="E5499" s="295">
        <f t="shared" si="1346"/>
        <v>0</v>
      </c>
      <c r="F5499" s="158"/>
      <c r="G5499" s="159"/>
      <c r="H5499" s="1420"/>
      <c r="I5499" s="158"/>
      <c r="J5499" s="159"/>
      <c r="K5499" s="1420"/>
      <c r="L5499" s="295">
        <f t="shared" si="1347"/>
        <v>0</v>
      </c>
      <c r="M5499" s="12" t="str">
        <f t="shared" si="1344"/>
        <v/>
      </c>
      <c r="N5499" s="13"/>
    </row>
    <row r="5500" spans="1:14" hidden="1">
      <c r="A5500" s="23">
        <v>390</v>
      </c>
      <c r="B5500" s="362"/>
      <c r="C5500" s="293">
        <v>4218</v>
      </c>
      <c r="D5500" s="294" t="s">
        <v>241</v>
      </c>
      <c r="E5500" s="295">
        <f t="shared" si="1346"/>
        <v>0</v>
      </c>
      <c r="F5500" s="158"/>
      <c r="G5500" s="159"/>
      <c r="H5500" s="1420"/>
      <c r="I5500" s="158"/>
      <c r="J5500" s="159"/>
      <c r="K5500" s="1420"/>
      <c r="L5500" s="295">
        <f t="shared" si="1347"/>
        <v>0</v>
      </c>
      <c r="M5500" s="12" t="str">
        <f t="shared" si="1344"/>
        <v/>
      </c>
      <c r="N5500" s="13"/>
    </row>
    <row r="5501" spans="1:14" hidden="1">
      <c r="A5501" s="23">
        <v>390</v>
      </c>
      <c r="B5501" s="362"/>
      <c r="C5501" s="285">
        <v>4219</v>
      </c>
      <c r="D5501" s="343" t="s">
        <v>242</v>
      </c>
      <c r="E5501" s="287">
        <f t="shared" si="1346"/>
        <v>0</v>
      </c>
      <c r="F5501" s="173"/>
      <c r="G5501" s="174"/>
      <c r="H5501" s="1421"/>
      <c r="I5501" s="173"/>
      <c r="J5501" s="174"/>
      <c r="K5501" s="1421"/>
      <c r="L5501" s="287">
        <f t="shared" si="1347"/>
        <v>0</v>
      </c>
      <c r="M5501" s="12" t="str">
        <f t="shared" si="1344"/>
        <v/>
      </c>
      <c r="N5501" s="13"/>
    </row>
    <row r="5502" spans="1:14" hidden="1">
      <c r="A5502" s="23">
        <v>395</v>
      </c>
      <c r="B5502" s="272">
        <v>4300</v>
      </c>
      <c r="C5502" s="1856" t="s">
        <v>1661</v>
      </c>
      <c r="D5502" s="1857"/>
      <c r="E5502" s="310">
        <f t="shared" ref="E5502:L5502" si="1348">SUM(E5503:E5505)</f>
        <v>0</v>
      </c>
      <c r="F5502" s="274">
        <f t="shared" si="1348"/>
        <v>0</v>
      </c>
      <c r="G5502" s="275">
        <f t="shared" si="1348"/>
        <v>0</v>
      </c>
      <c r="H5502" s="276">
        <f>SUM(H5503:H5505)</f>
        <v>0</v>
      </c>
      <c r="I5502" s="274">
        <f t="shared" si="1348"/>
        <v>0</v>
      </c>
      <c r="J5502" s="275">
        <f t="shared" si="1348"/>
        <v>0</v>
      </c>
      <c r="K5502" s="276">
        <f t="shared" si="1348"/>
        <v>0</v>
      </c>
      <c r="L5502" s="310">
        <f t="shared" si="1348"/>
        <v>0</v>
      </c>
      <c r="M5502" s="12" t="str">
        <f t="shared" si="1344"/>
        <v/>
      </c>
      <c r="N5502" s="13"/>
    </row>
    <row r="5503" spans="1:14" hidden="1">
      <c r="A5503" s="18">
        <v>397</v>
      </c>
      <c r="B5503" s="362"/>
      <c r="C5503" s="279">
        <v>4301</v>
      </c>
      <c r="D5503" s="311" t="s">
        <v>243</v>
      </c>
      <c r="E5503" s="281">
        <f t="shared" ref="E5503:E5508" si="1349">F5503+G5503+H5503</f>
        <v>0</v>
      </c>
      <c r="F5503" s="152"/>
      <c r="G5503" s="153"/>
      <c r="H5503" s="1418"/>
      <c r="I5503" s="152"/>
      <c r="J5503" s="153"/>
      <c r="K5503" s="1418"/>
      <c r="L5503" s="281">
        <f t="shared" ref="L5503:L5508" si="1350">I5503+J5503+K5503</f>
        <v>0</v>
      </c>
      <c r="M5503" s="12" t="str">
        <f t="shared" si="1344"/>
        <v/>
      </c>
      <c r="N5503" s="13"/>
    </row>
    <row r="5504" spans="1:14" hidden="1">
      <c r="A5504" s="14">
        <v>398</v>
      </c>
      <c r="B5504" s="362"/>
      <c r="C5504" s="293">
        <v>4302</v>
      </c>
      <c r="D5504" s="363" t="s">
        <v>244</v>
      </c>
      <c r="E5504" s="295">
        <f t="shared" si="1349"/>
        <v>0</v>
      </c>
      <c r="F5504" s="158"/>
      <c r="G5504" s="159"/>
      <c r="H5504" s="1420"/>
      <c r="I5504" s="158"/>
      <c r="J5504" s="159"/>
      <c r="K5504" s="1420"/>
      <c r="L5504" s="295">
        <f t="shared" si="1350"/>
        <v>0</v>
      </c>
      <c r="M5504" s="12" t="str">
        <f t="shared" si="1344"/>
        <v/>
      </c>
      <c r="N5504" s="13"/>
    </row>
    <row r="5505" spans="1:14" hidden="1">
      <c r="A5505" s="14">
        <v>399</v>
      </c>
      <c r="B5505" s="362"/>
      <c r="C5505" s="285">
        <v>4309</v>
      </c>
      <c r="D5505" s="301" t="s">
        <v>245</v>
      </c>
      <c r="E5505" s="287">
        <f t="shared" si="1349"/>
        <v>0</v>
      </c>
      <c r="F5505" s="173"/>
      <c r="G5505" s="174"/>
      <c r="H5505" s="1421"/>
      <c r="I5505" s="173"/>
      <c r="J5505" s="174"/>
      <c r="K5505" s="1421"/>
      <c r="L5505" s="287">
        <f t="shared" si="1350"/>
        <v>0</v>
      </c>
      <c r="M5505" s="12" t="str">
        <f t="shared" si="1344"/>
        <v/>
      </c>
      <c r="N5505" s="13"/>
    </row>
    <row r="5506" spans="1:14" hidden="1">
      <c r="A5506" s="14">
        <v>400</v>
      </c>
      <c r="B5506" s="272">
        <v>4400</v>
      </c>
      <c r="C5506" s="1856" t="s">
        <v>1658</v>
      </c>
      <c r="D5506" s="1857"/>
      <c r="E5506" s="310">
        <f t="shared" si="1349"/>
        <v>0</v>
      </c>
      <c r="F5506" s="1422"/>
      <c r="G5506" s="1423"/>
      <c r="H5506" s="1424"/>
      <c r="I5506" s="1422"/>
      <c r="J5506" s="1423"/>
      <c r="K5506" s="1424"/>
      <c r="L5506" s="310">
        <f t="shared" si="1350"/>
        <v>0</v>
      </c>
      <c r="M5506" s="12" t="str">
        <f t="shared" si="1344"/>
        <v/>
      </c>
      <c r="N5506" s="13"/>
    </row>
    <row r="5507" spans="1:14" hidden="1">
      <c r="A5507" s="14">
        <v>401</v>
      </c>
      <c r="B5507" s="272">
        <v>4500</v>
      </c>
      <c r="C5507" s="1856" t="s">
        <v>1659</v>
      </c>
      <c r="D5507" s="1857"/>
      <c r="E5507" s="310">
        <f t="shared" si="1349"/>
        <v>0</v>
      </c>
      <c r="F5507" s="1422"/>
      <c r="G5507" s="1423"/>
      <c r="H5507" s="1424"/>
      <c r="I5507" s="1422"/>
      <c r="J5507" s="1423"/>
      <c r="K5507" s="1424"/>
      <c r="L5507" s="310">
        <f t="shared" si="1350"/>
        <v>0</v>
      </c>
      <c r="M5507" s="12" t="str">
        <f t="shared" si="1344"/>
        <v/>
      </c>
      <c r="N5507" s="13"/>
    </row>
    <row r="5508" spans="1:14" hidden="1">
      <c r="A5508" s="40">
        <v>404</v>
      </c>
      <c r="B5508" s="272">
        <v>4600</v>
      </c>
      <c r="C5508" s="1862" t="s">
        <v>246</v>
      </c>
      <c r="D5508" s="1863"/>
      <c r="E5508" s="310">
        <f t="shared" si="1349"/>
        <v>0</v>
      </c>
      <c r="F5508" s="1422"/>
      <c r="G5508" s="1423"/>
      <c r="H5508" s="1424"/>
      <c r="I5508" s="1422"/>
      <c r="J5508" s="1423"/>
      <c r="K5508" s="1424"/>
      <c r="L5508" s="310">
        <f t="shared" si="1350"/>
        <v>0</v>
      </c>
      <c r="M5508" s="12" t="str">
        <f t="shared" si="1344"/>
        <v/>
      </c>
      <c r="N5508" s="13"/>
    </row>
    <row r="5509" spans="1:14" hidden="1">
      <c r="A5509" s="40">
        <v>404</v>
      </c>
      <c r="B5509" s="272">
        <v>4900</v>
      </c>
      <c r="C5509" s="1856" t="s">
        <v>273</v>
      </c>
      <c r="D5509" s="1857"/>
      <c r="E5509" s="310">
        <f t="shared" ref="E5509:L5509" si="1351">+E5510+E5511</f>
        <v>0</v>
      </c>
      <c r="F5509" s="274">
        <f t="shared" si="1351"/>
        <v>0</v>
      </c>
      <c r="G5509" s="275">
        <f t="shared" si="1351"/>
        <v>0</v>
      </c>
      <c r="H5509" s="276">
        <f>+H5510+H5511</f>
        <v>0</v>
      </c>
      <c r="I5509" s="274">
        <f t="shared" si="1351"/>
        <v>0</v>
      </c>
      <c r="J5509" s="275">
        <f t="shared" si="1351"/>
        <v>0</v>
      </c>
      <c r="K5509" s="276">
        <f t="shared" si="1351"/>
        <v>0</v>
      </c>
      <c r="L5509" s="310">
        <f t="shared" si="1351"/>
        <v>0</v>
      </c>
      <c r="M5509" s="12" t="str">
        <f t="shared" si="1344"/>
        <v/>
      </c>
      <c r="N5509" s="13"/>
    </row>
    <row r="5510" spans="1:14" hidden="1">
      <c r="A5510" s="22">
        <v>440</v>
      </c>
      <c r="B5510" s="362"/>
      <c r="C5510" s="279">
        <v>4901</v>
      </c>
      <c r="D5510" s="364" t="s">
        <v>274</v>
      </c>
      <c r="E5510" s="281">
        <f>F5510+G5510+H5510</f>
        <v>0</v>
      </c>
      <c r="F5510" s="152"/>
      <c r="G5510" s="153"/>
      <c r="H5510" s="1418"/>
      <c r="I5510" s="152"/>
      <c r="J5510" s="153"/>
      <c r="K5510" s="1418"/>
      <c r="L5510" s="281">
        <f>I5510+J5510+K5510</f>
        <v>0</v>
      </c>
      <c r="M5510" s="12" t="str">
        <f t="shared" si="1344"/>
        <v/>
      </c>
      <c r="N5510" s="13"/>
    </row>
    <row r="5511" spans="1:14" hidden="1">
      <c r="A5511" s="22">
        <v>450</v>
      </c>
      <c r="B5511" s="362"/>
      <c r="C5511" s="285">
        <v>4902</v>
      </c>
      <c r="D5511" s="301" t="s">
        <v>275</v>
      </c>
      <c r="E5511" s="287">
        <f>F5511+G5511+H5511</f>
        <v>0</v>
      </c>
      <c r="F5511" s="173"/>
      <c r="G5511" s="174"/>
      <c r="H5511" s="1421"/>
      <c r="I5511" s="173"/>
      <c r="J5511" s="174"/>
      <c r="K5511" s="1421"/>
      <c r="L5511" s="287">
        <f>I5511+J5511+K5511</f>
        <v>0</v>
      </c>
      <c r="M5511" s="12" t="str">
        <f t="shared" si="1344"/>
        <v/>
      </c>
      <c r="N5511" s="13"/>
    </row>
    <row r="5512" spans="1:14" hidden="1">
      <c r="A5512" s="22">
        <v>495</v>
      </c>
      <c r="B5512" s="365">
        <v>5100</v>
      </c>
      <c r="C5512" s="1854" t="s">
        <v>247</v>
      </c>
      <c r="D5512" s="1855"/>
      <c r="E5512" s="310">
        <f>F5512+G5512+H5512</f>
        <v>0</v>
      </c>
      <c r="F5512" s="1422"/>
      <c r="G5512" s="1423"/>
      <c r="H5512" s="1424"/>
      <c r="I5512" s="1422"/>
      <c r="J5512" s="1423"/>
      <c r="K5512" s="1424"/>
      <c r="L5512" s="310">
        <f>I5512+J5512+K5512</f>
        <v>0</v>
      </c>
      <c r="M5512" s="12" t="str">
        <f t="shared" si="1344"/>
        <v/>
      </c>
      <c r="N5512" s="13"/>
    </row>
    <row r="5513" spans="1:14" hidden="1">
      <c r="A5513" s="23">
        <v>500</v>
      </c>
      <c r="B5513" s="365">
        <v>5200</v>
      </c>
      <c r="C5513" s="1854" t="s">
        <v>248</v>
      </c>
      <c r="D5513" s="1855"/>
      <c r="E5513" s="310">
        <f t="shared" ref="E5513:L5513" si="1352">SUM(E5514:E5520)</f>
        <v>0</v>
      </c>
      <c r="F5513" s="274">
        <f t="shared" si="1352"/>
        <v>0</v>
      </c>
      <c r="G5513" s="275">
        <f t="shared" si="1352"/>
        <v>0</v>
      </c>
      <c r="H5513" s="276">
        <f>SUM(H5514:H5520)</f>
        <v>0</v>
      </c>
      <c r="I5513" s="274">
        <f t="shared" si="1352"/>
        <v>0</v>
      </c>
      <c r="J5513" s="275">
        <f t="shared" si="1352"/>
        <v>0</v>
      </c>
      <c r="K5513" s="276">
        <f t="shared" si="1352"/>
        <v>0</v>
      </c>
      <c r="L5513" s="310">
        <f t="shared" si="1352"/>
        <v>0</v>
      </c>
      <c r="M5513" s="12" t="str">
        <f t="shared" si="1344"/>
        <v/>
      </c>
      <c r="N5513" s="13"/>
    </row>
    <row r="5514" spans="1:14" hidden="1">
      <c r="A5514" s="23">
        <v>505</v>
      </c>
      <c r="B5514" s="366"/>
      <c r="C5514" s="367">
        <v>5201</v>
      </c>
      <c r="D5514" s="368" t="s">
        <v>249</v>
      </c>
      <c r="E5514" s="281">
        <f t="shared" ref="E5514:E5520" si="1353">F5514+G5514+H5514</f>
        <v>0</v>
      </c>
      <c r="F5514" s="152"/>
      <c r="G5514" s="153"/>
      <c r="H5514" s="1418"/>
      <c r="I5514" s="152"/>
      <c r="J5514" s="153"/>
      <c r="K5514" s="1418"/>
      <c r="L5514" s="281">
        <f t="shared" ref="L5514:L5520" si="1354">I5514+J5514+K5514</f>
        <v>0</v>
      </c>
      <c r="M5514" s="12" t="str">
        <f t="shared" si="1344"/>
        <v/>
      </c>
      <c r="N5514" s="13"/>
    </row>
    <row r="5515" spans="1:14" hidden="1">
      <c r="A5515" s="23">
        <v>510</v>
      </c>
      <c r="B5515" s="366"/>
      <c r="C5515" s="369">
        <v>5202</v>
      </c>
      <c r="D5515" s="370" t="s">
        <v>250</v>
      </c>
      <c r="E5515" s="295">
        <f t="shared" si="1353"/>
        <v>0</v>
      </c>
      <c r="F5515" s="158"/>
      <c r="G5515" s="159"/>
      <c r="H5515" s="1420"/>
      <c r="I5515" s="158"/>
      <c r="J5515" s="159"/>
      <c r="K5515" s="1420"/>
      <c r="L5515" s="295">
        <f t="shared" si="1354"/>
        <v>0</v>
      </c>
      <c r="M5515" s="12" t="str">
        <f t="shared" si="1344"/>
        <v/>
      </c>
      <c r="N5515" s="13"/>
    </row>
    <row r="5516" spans="1:14" hidden="1">
      <c r="A5516" s="23">
        <v>515</v>
      </c>
      <c r="B5516" s="366"/>
      <c r="C5516" s="369">
        <v>5203</v>
      </c>
      <c r="D5516" s="370" t="s">
        <v>618</v>
      </c>
      <c r="E5516" s="295">
        <f t="shared" si="1353"/>
        <v>0</v>
      </c>
      <c r="F5516" s="158"/>
      <c r="G5516" s="159"/>
      <c r="H5516" s="1420"/>
      <c r="I5516" s="158"/>
      <c r="J5516" s="159"/>
      <c r="K5516" s="1420"/>
      <c r="L5516" s="295">
        <f t="shared" si="1354"/>
        <v>0</v>
      </c>
      <c r="M5516" s="12" t="str">
        <f t="shared" si="1344"/>
        <v/>
      </c>
      <c r="N5516" s="13"/>
    </row>
    <row r="5517" spans="1:14" hidden="1">
      <c r="A5517" s="23">
        <v>520</v>
      </c>
      <c r="B5517" s="366"/>
      <c r="C5517" s="369">
        <v>5204</v>
      </c>
      <c r="D5517" s="370" t="s">
        <v>619</v>
      </c>
      <c r="E5517" s="295">
        <f t="shared" si="1353"/>
        <v>0</v>
      </c>
      <c r="F5517" s="158"/>
      <c r="G5517" s="159"/>
      <c r="H5517" s="1420"/>
      <c r="I5517" s="158"/>
      <c r="J5517" s="159"/>
      <c r="K5517" s="1420"/>
      <c r="L5517" s="295">
        <f t="shared" si="1354"/>
        <v>0</v>
      </c>
      <c r="M5517" s="12" t="str">
        <f t="shared" si="1344"/>
        <v/>
      </c>
      <c r="N5517" s="13"/>
    </row>
    <row r="5518" spans="1:14" hidden="1">
      <c r="A5518" s="23">
        <v>525</v>
      </c>
      <c r="B5518" s="366"/>
      <c r="C5518" s="369">
        <v>5205</v>
      </c>
      <c r="D5518" s="370" t="s">
        <v>620</v>
      </c>
      <c r="E5518" s="295">
        <f t="shared" si="1353"/>
        <v>0</v>
      </c>
      <c r="F5518" s="158"/>
      <c r="G5518" s="159"/>
      <c r="H5518" s="1420"/>
      <c r="I5518" s="158"/>
      <c r="J5518" s="159"/>
      <c r="K5518" s="1420"/>
      <c r="L5518" s="295">
        <f t="shared" si="1354"/>
        <v>0</v>
      </c>
      <c r="M5518" s="12" t="str">
        <f t="shared" si="1344"/>
        <v/>
      </c>
      <c r="N5518" s="13"/>
    </row>
    <row r="5519" spans="1:14" hidden="1">
      <c r="A5519" s="22">
        <v>635</v>
      </c>
      <c r="B5519" s="366"/>
      <c r="C5519" s="369">
        <v>5206</v>
      </c>
      <c r="D5519" s="370" t="s">
        <v>621</v>
      </c>
      <c r="E5519" s="295">
        <f t="shared" si="1353"/>
        <v>0</v>
      </c>
      <c r="F5519" s="158"/>
      <c r="G5519" s="159"/>
      <c r="H5519" s="1420"/>
      <c r="I5519" s="158"/>
      <c r="J5519" s="159"/>
      <c r="K5519" s="1420"/>
      <c r="L5519" s="295">
        <f t="shared" si="1354"/>
        <v>0</v>
      </c>
      <c r="M5519" s="12" t="str">
        <f t="shared" si="1344"/>
        <v/>
      </c>
      <c r="N5519" s="13"/>
    </row>
    <row r="5520" spans="1:14" hidden="1">
      <c r="A5520" s="23">
        <v>640</v>
      </c>
      <c r="B5520" s="366"/>
      <c r="C5520" s="371">
        <v>5219</v>
      </c>
      <c r="D5520" s="372" t="s">
        <v>622</v>
      </c>
      <c r="E5520" s="287">
        <f t="shared" si="1353"/>
        <v>0</v>
      </c>
      <c r="F5520" s="173"/>
      <c r="G5520" s="174"/>
      <c r="H5520" s="1421"/>
      <c r="I5520" s="173"/>
      <c r="J5520" s="174"/>
      <c r="K5520" s="1421"/>
      <c r="L5520" s="287">
        <f t="shared" si="1354"/>
        <v>0</v>
      </c>
      <c r="M5520" s="12" t="str">
        <f t="shared" si="1344"/>
        <v/>
      </c>
      <c r="N5520" s="13"/>
    </row>
    <row r="5521" spans="1:14" hidden="1">
      <c r="A5521" s="23">
        <v>645</v>
      </c>
      <c r="B5521" s="365">
        <v>5300</v>
      </c>
      <c r="C5521" s="1854" t="s">
        <v>623</v>
      </c>
      <c r="D5521" s="1855"/>
      <c r="E5521" s="310">
        <f t="shared" ref="E5521:L5521" si="1355">SUM(E5522:E5523)</f>
        <v>0</v>
      </c>
      <c r="F5521" s="274">
        <f t="shared" si="1355"/>
        <v>0</v>
      </c>
      <c r="G5521" s="275">
        <f t="shared" si="1355"/>
        <v>0</v>
      </c>
      <c r="H5521" s="276">
        <f>SUM(H5522:H5523)</f>
        <v>0</v>
      </c>
      <c r="I5521" s="274">
        <f t="shared" si="1355"/>
        <v>0</v>
      </c>
      <c r="J5521" s="275">
        <f t="shared" si="1355"/>
        <v>0</v>
      </c>
      <c r="K5521" s="276">
        <f t="shared" si="1355"/>
        <v>0</v>
      </c>
      <c r="L5521" s="310">
        <f t="shared" si="1355"/>
        <v>0</v>
      </c>
      <c r="M5521" s="12" t="str">
        <f t="shared" si="1344"/>
        <v/>
      </c>
      <c r="N5521" s="13"/>
    </row>
    <row r="5522" spans="1:14" hidden="1">
      <c r="A5522" s="23">
        <v>650</v>
      </c>
      <c r="B5522" s="366"/>
      <c r="C5522" s="367">
        <v>5301</v>
      </c>
      <c r="D5522" s="368" t="s">
        <v>307</v>
      </c>
      <c r="E5522" s="281">
        <f>F5522+G5522+H5522</f>
        <v>0</v>
      </c>
      <c r="F5522" s="152"/>
      <c r="G5522" s="153"/>
      <c r="H5522" s="1418"/>
      <c r="I5522" s="152"/>
      <c r="J5522" s="153"/>
      <c r="K5522" s="1418"/>
      <c r="L5522" s="281">
        <f>I5522+J5522+K5522</f>
        <v>0</v>
      </c>
      <c r="M5522" s="12" t="str">
        <f t="shared" si="1344"/>
        <v/>
      </c>
      <c r="N5522" s="13"/>
    </row>
    <row r="5523" spans="1:14" hidden="1">
      <c r="A5523" s="22">
        <v>655</v>
      </c>
      <c r="B5523" s="366"/>
      <c r="C5523" s="371">
        <v>5309</v>
      </c>
      <c r="D5523" s="372" t="s">
        <v>624</v>
      </c>
      <c r="E5523" s="287">
        <f>F5523+G5523+H5523</f>
        <v>0</v>
      </c>
      <c r="F5523" s="173"/>
      <c r="G5523" s="174"/>
      <c r="H5523" s="1421"/>
      <c r="I5523" s="173"/>
      <c r="J5523" s="174"/>
      <c r="K5523" s="1421"/>
      <c r="L5523" s="287">
        <f>I5523+J5523+K5523</f>
        <v>0</v>
      </c>
      <c r="M5523" s="12" t="str">
        <f t="shared" si="1344"/>
        <v/>
      </c>
      <c r="N5523" s="13"/>
    </row>
    <row r="5524" spans="1:14" hidden="1">
      <c r="A5524" s="22">
        <v>665</v>
      </c>
      <c r="B5524" s="365">
        <v>5400</v>
      </c>
      <c r="C5524" s="1854" t="s">
        <v>685</v>
      </c>
      <c r="D5524" s="1855"/>
      <c r="E5524" s="310">
        <f>F5524+G5524+H5524</f>
        <v>0</v>
      </c>
      <c r="F5524" s="1422"/>
      <c r="G5524" s="1423"/>
      <c r="H5524" s="1424"/>
      <c r="I5524" s="1422"/>
      <c r="J5524" s="1423"/>
      <c r="K5524" s="1424"/>
      <c r="L5524" s="310">
        <f>I5524+J5524+K5524</f>
        <v>0</v>
      </c>
      <c r="M5524" s="12" t="str">
        <f t="shared" si="1344"/>
        <v/>
      </c>
      <c r="N5524" s="13"/>
    </row>
    <row r="5525" spans="1:14" hidden="1">
      <c r="A5525" s="22">
        <v>675</v>
      </c>
      <c r="B5525" s="272">
        <v>5500</v>
      </c>
      <c r="C5525" s="1856" t="s">
        <v>686</v>
      </c>
      <c r="D5525" s="1857"/>
      <c r="E5525" s="310">
        <f t="shared" ref="E5525:L5525" si="1356">SUM(E5526:E5529)</f>
        <v>0</v>
      </c>
      <c r="F5525" s="274">
        <f t="shared" si="1356"/>
        <v>0</v>
      </c>
      <c r="G5525" s="275">
        <f t="shared" si="1356"/>
        <v>0</v>
      </c>
      <c r="H5525" s="276">
        <f>SUM(H5526:H5529)</f>
        <v>0</v>
      </c>
      <c r="I5525" s="274">
        <f t="shared" si="1356"/>
        <v>0</v>
      </c>
      <c r="J5525" s="275">
        <f t="shared" si="1356"/>
        <v>0</v>
      </c>
      <c r="K5525" s="276">
        <f t="shared" si="1356"/>
        <v>0</v>
      </c>
      <c r="L5525" s="310">
        <f t="shared" si="1356"/>
        <v>0</v>
      </c>
      <c r="M5525" s="12" t="str">
        <f t="shared" si="1344"/>
        <v/>
      </c>
      <c r="N5525" s="13"/>
    </row>
    <row r="5526" spans="1:14" hidden="1">
      <c r="A5526" s="22">
        <v>685</v>
      </c>
      <c r="B5526" s="362"/>
      <c r="C5526" s="279">
        <v>5501</v>
      </c>
      <c r="D5526" s="311" t="s">
        <v>687</v>
      </c>
      <c r="E5526" s="281">
        <f>F5526+G5526+H5526</f>
        <v>0</v>
      </c>
      <c r="F5526" s="152"/>
      <c r="G5526" s="153"/>
      <c r="H5526" s="1418"/>
      <c r="I5526" s="152"/>
      <c r="J5526" s="153"/>
      <c r="K5526" s="1418"/>
      <c r="L5526" s="281">
        <f>I5526+J5526+K5526</f>
        <v>0</v>
      </c>
      <c r="M5526" s="12" t="str">
        <f t="shared" si="1344"/>
        <v/>
      </c>
      <c r="N5526" s="13"/>
    </row>
    <row r="5527" spans="1:14" hidden="1">
      <c r="A5527" s="23">
        <v>690</v>
      </c>
      <c r="B5527" s="362"/>
      <c r="C5527" s="293">
        <v>5502</v>
      </c>
      <c r="D5527" s="294" t="s">
        <v>688</v>
      </c>
      <c r="E5527" s="295">
        <f>F5527+G5527+H5527</f>
        <v>0</v>
      </c>
      <c r="F5527" s="158"/>
      <c r="G5527" s="159"/>
      <c r="H5527" s="1420"/>
      <c r="I5527" s="158"/>
      <c r="J5527" s="159"/>
      <c r="K5527" s="1420"/>
      <c r="L5527" s="295">
        <f>I5527+J5527+K5527</f>
        <v>0</v>
      </c>
      <c r="M5527" s="12" t="str">
        <f t="shared" si="1344"/>
        <v/>
      </c>
      <c r="N5527" s="13"/>
    </row>
    <row r="5528" spans="1:14" hidden="1">
      <c r="A5528" s="23">
        <v>695</v>
      </c>
      <c r="B5528" s="362"/>
      <c r="C5528" s="293">
        <v>5503</v>
      </c>
      <c r="D5528" s="363" t="s">
        <v>689</v>
      </c>
      <c r="E5528" s="295">
        <f>F5528+G5528+H5528</f>
        <v>0</v>
      </c>
      <c r="F5528" s="158"/>
      <c r="G5528" s="159"/>
      <c r="H5528" s="1420"/>
      <c r="I5528" s="158"/>
      <c r="J5528" s="159"/>
      <c r="K5528" s="1420"/>
      <c r="L5528" s="295">
        <f>I5528+J5528+K5528</f>
        <v>0</v>
      </c>
      <c r="M5528" s="12" t="str">
        <f t="shared" si="1344"/>
        <v/>
      </c>
      <c r="N5528" s="13"/>
    </row>
    <row r="5529" spans="1:14" hidden="1">
      <c r="A5529" s="22">
        <v>700</v>
      </c>
      <c r="B5529" s="362"/>
      <c r="C5529" s="285">
        <v>5504</v>
      </c>
      <c r="D5529" s="339" t="s">
        <v>690</v>
      </c>
      <c r="E5529" s="287">
        <f>F5529+G5529+H5529</f>
        <v>0</v>
      </c>
      <c r="F5529" s="173"/>
      <c r="G5529" s="174"/>
      <c r="H5529" s="1421"/>
      <c r="I5529" s="173"/>
      <c r="J5529" s="174"/>
      <c r="K5529" s="1421"/>
      <c r="L5529" s="287">
        <f>I5529+J5529+K5529</f>
        <v>0</v>
      </c>
      <c r="M5529" s="12" t="str">
        <f t="shared" si="1344"/>
        <v/>
      </c>
      <c r="N5529" s="13"/>
    </row>
    <row r="5530" spans="1:14" hidden="1">
      <c r="A5530" s="22">
        <v>710</v>
      </c>
      <c r="B5530" s="365">
        <v>5700</v>
      </c>
      <c r="C5530" s="1858" t="s">
        <v>914</v>
      </c>
      <c r="D5530" s="1859"/>
      <c r="E5530" s="310">
        <f>SUM(E5531:E5533)</f>
        <v>0</v>
      </c>
      <c r="F5530" s="1471">
        <v>0</v>
      </c>
      <c r="G5530" s="1471">
        <v>0</v>
      </c>
      <c r="H5530" s="1471">
        <v>0</v>
      </c>
      <c r="I5530" s="1471">
        <v>0</v>
      </c>
      <c r="J5530" s="1471">
        <v>0</v>
      </c>
      <c r="K5530" s="1471">
        <v>0</v>
      </c>
      <c r="L5530" s="310">
        <f>SUM(L5531:L5533)</f>
        <v>0</v>
      </c>
      <c r="M5530" s="12" t="str">
        <f t="shared" si="1344"/>
        <v/>
      </c>
      <c r="N5530" s="13"/>
    </row>
    <row r="5531" spans="1:14" hidden="1">
      <c r="A5531" s="23">
        <v>715</v>
      </c>
      <c r="B5531" s="366"/>
      <c r="C5531" s="367">
        <v>5701</v>
      </c>
      <c r="D5531" s="368" t="s">
        <v>691</v>
      </c>
      <c r="E5531" s="281">
        <f>F5531+G5531+H5531</f>
        <v>0</v>
      </c>
      <c r="F5531" s="1472">
        <v>0</v>
      </c>
      <c r="G5531" s="1472">
        <v>0</v>
      </c>
      <c r="H5531" s="1473">
        <v>0</v>
      </c>
      <c r="I5531" s="1771">
        <v>0</v>
      </c>
      <c r="J5531" s="1472">
        <v>0</v>
      </c>
      <c r="K5531" s="1472">
        <v>0</v>
      </c>
      <c r="L5531" s="281">
        <f>I5531+J5531+K5531</f>
        <v>0</v>
      </c>
      <c r="M5531" s="12" t="str">
        <f t="shared" si="1344"/>
        <v/>
      </c>
      <c r="N5531" s="13"/>
    </row>
    <row r="5532" spans="1:14" hidden="1">
      <c r="A5532" s="23">
        <v>720</v>
      </c>
      <c r="B5532" s="366"/>
      <c r="C5532" s="373">
        <v>5702</v>
      </c>
      <c r="D5532" s="374" t="s">
        <v>692</v>
      </c>
      <c r="E5532" s="314">
        <f>F5532+G5532+H5532</f>
        <v>0</v>
      </c>
      <c r="F5532" s="1472">
        <v>0</v>
      </c>
      <c r="G5532" s="1472">
        <v>0</v>
      </c>
      <c r="H5532" s="1473">
        <v>0</v>
      </c>
      <c r="I5532" s="1771">
        <v>0</v>
      </c>
      <c r="J5532" s="1472">
        <v>0</v>
      </c>
      <c r="K5532" s="1472">
        <v>0</v>
      </c>
      <c r="L5532" s="314">
        <f>I5532+J5532+K5532</f>
        <v>0</v>
      </c>
      <c r="M5532" s="12" t="str">
        <f t="shared" si="1344"/>
        <v/>
      </c>
      <c r="N5532" s="13"/>
    </row>
    <row r="5533" spans="1:14" hidden="1">
      <c r="A5533" s="23">
        <v>725</v>
      </c>
      <c r="B5533" s="292"/>
      <c r="C5533" s="375">
        <v>4071</v>
      </c>
      <c r="D5533" s="376" t="s">
        <v>693</v>
      </c>
      <c r="E5533" s="377">
        <f>F5533+G5533+H5533</f>
        <v>0</v>
      </c>
      <c r="F5533" s="1472">
        <v>0</v>
      </c>
      <c r="G5533" s="1472">
        <v>0</v>
      </c>
      <c r="H5533" s="1473">
        <v>0</v>
      </c>
      <c r="I5533" s="1771">
        <v>0</v>
      </c>
      <c r="J5533" s="1472">
        <v>0</v>
      </c>
      <c r="K5533" s="1472">
        <v>0</v>
      </c>
      <c r="L5533" s="377">
        <f>I5533+J5533+K5533</f>
        <v>0</v>
      </c>
      <c r="M5533" s="12" t="str">
        <f t="shared" si="1344"/>
        <v/>
      </c>
      <c r="N5533" s="13"/>
    </row>
    <row r="5534" spans="1:14" hidden="1">
      <c r="A5534" s="23">
        <v>730</v>
      </c>
      <c r="B5534" s="582"/>
      <c r="C5534" s="1860" t="s">
        <v>694</v>
      </c>
      <c r="D5534" s="1861"/>
      <c r="E5534" s="1438"/>
      <c r="F5534" s="1438"/>
      <c r="G5534" s="1438"/>
      <c r="H5534" s="1438"/>
      <c r="I5534" s="1438"/>
      <c r="J5534" s="1438"/>
      <c r="K5534" s="1438"/>
      <c r="L5534" s="1439"/>
      <c r="M5534" s="12" t="str">
        <f t="shared" si="1344"/>
        <v/>
      </c>
      <c r="N5534" s="13"/>
    </row>
    <row r="5535" spans="1:14" hidden="1">
      <c r="A5535" s="23">
        <v>735</v>
      </c>
      <c r="B5535" s="381">
        <v>98</v>
      </c>
      <c r="C5535" s="1860" t="s">
        <v>694</v>
      </c>
      <c r="D5535" s="1861"/>
      <c r="E5535" s="382">
        <f>F5535+G5535+H5535</f>
        <v>0</v>
      </c>
      <c r="F5535" s="1429"/>
      <c r="G5535" s="1430"/>
      <c r="H5535" s="1431"/>
      <c r="I5535" s="1461">
        <v>0</v>
      </c>
      <c r="J5535" s="1462">
        <v>0</v>
      </c>
      <c r="K5535" s="1463">
        <v>0</v>
      </c>
      <c r="L5535" s="382">
        <f>I5535+J5535+K5535</f>
        <v>0</v>
      </c>
      <c r="M5535" s="12" t="str">
        <f t="shared" si="1344"/>
        <v/>
      </c>
      <c r="N5535" s="13"/>
    </row>
    <row r="5536" spans="1:14" hidden="1">
      <c r="A5536" s="23">
        <v>740</v>
      </c>
      <c r="B5536" s="1433"/>
      <c r="C5536" s="1434"/>
      <c r="D5536" s="1435"/>
      <c r="E5536" s="269"/>
      <c r="F5536" s="269"/>
      <c r="G5536" s="269"/>
      <c r="H5536" s="269"/>
      <c r="I5536" s="269"/>
      <c r="J5536" s="269"/>
      <c r="K5536" s="269"/>
      <c r="L5536" s="270"/>
      <c r="M5536" s="12" t="str">
        <f t="shared" si="1344"/>
        <v/>
      </c>
      <c r="N5536" s="13"/>
    </row>
    <row r="5537" spans="1:14" hidden="1">
      <c r="A5537" s="23">
        <v>745</v>
      </c>
      <c r="B5537" s="1436"/>
      <c r="C5537" s="111"/>
      <c r="D5537" s="1437"/>
      <c r="E5537" s="218"/>
      <c r="F5537" s="218"/>
      <c r="G5537" s="218"/>
      <c r="H5537" s="218"/>
      <c r="I5537" s="218"/>
      <c r="J5537" s="218"/>
      <c r="K5537" s="218"/>
      <c r="L5537" s="389"/>
      <c r="M5537" s="12" t="str">
        <f t="shared" si="1344"/>
        <v/>
      </c>
      <c r="N5537" s="13"/>
    </row>
    <row r="5538" spans="1:14" hidden="1">
      <c r="A5538" s="22">
        <v>750</v>
      </c>
      <c r="B5538" s="1436"/>
      <c r="C5538" s="111"/>
      <c r="D5538" s="1437"/>
      <c r="E5538" s="218"/>
      <c r="F5538" s="218"/>
      <c r="G5538" s="218"/>
      <c r="H5538" s="218"/>
      <c r="I5538" s="218"/>
      <c r="J5538" s="218"/>
      <c r="K5538" s="218"/>
      <c r="L5538" s="389"/>
      <c r="M5538" s="12" t="str">
        <f t="shared" si="1344"/>
        <v/>
      </c>
      <c r="N5538" s="13"/>
    </row>
    <row r="5539" spans="1:14" ht="16.5" hidden="1" thickBot="1">
      <c r="A5539" s="23">
        <v>755</v>
      </c>
      <c r="B5539" s="1464"/>
      <c r="C5539" s="393" t="s">
        <v>741</v>
      </c>
      <c r="D5539" s="1432">
        <f>+B5539</f>
        <v>0</v>
      </c>
      <c r="E5539" s="395">
        <f t="shared" ref="E5539:L5539" si="1357">SUM(E5424,E5427,E5433,E5441,E5442,E5460,E5464,E5470,E5473,E5474,E5475,E5476,E5477,E5486,E5492,E5493,E5494,E5495,E5502,E5506,E5507,E5508,E5509,E5512,E5513,E5521,E5524,E5525,E5530)+E5535</f>
        <v>0</v>
      </c>
      <c r="F5539" s="396">
        <f t="shared" si="1357"/>
        <v>0</v>
      </c>
      <c r="G5539" s="397">
        <f t="shared" si="1357"/>
        <v>0</v>
      </c>
      <c r="H5539" s="398">
        <f t="shared" si="1357"/>
        <v>0</v>
      </c>
      <c r="I5539" s="396">
        <f t="shared" si="1357"/>
        <v>0</v>
      </c>
      <c r="J5539" s="397">
        <f t="shared" si="1357"/>
        <v>0</v>
      </c>
      <c r="K5539" s="398">
        <f t="shared" si="1357"/>
        <v>0</v>
      </c>
      <c r="L5539" s="395">
        <f t="shared" si="1357"/>
        <v>0</v>
      </c>
      <c r="M5539" s="12" t="str">
        <f>(IF($E5539&lt;&gt;0,$M$2,IF($L5539&lt;&gt;0,$M$2,"")))</f>
        <v/>
      </c>
      <c r="N5539" s="73" t="str">
        <f>LEFT(C5421,1)</f>
        <v>7</v>
      </c>
    </row>
    <row r="5540" spans="1:14" hidden="1">
      <c r="A5540" s="23">
        <v>760</v>
      </c>
      <c r="B5540" s="79" t="s">
        <v>120</v>
      </c>
      <c r="C5540" s="1"/>
      <c r="L5540" s="6"/>
      <c r="M5540" s="7" t="str">
        <f>(IF($E5539&lt;&gt;0,$M$2,IF($L5539&lt;&gt;0,$M$2,"")))</f>
        <v/>
      </c>
    </row>
    <row r="5541" spans="1:14" hidden="1">
      <c r="A5541" s="22">
        <v>765</v>
      </c>
      <c r="B5541" s="1367"/>
      <c r="C5541" s="1367"/>
      <c r="D5541" s="1368"/>
      <c r="E5541" s="1367"/>
      <c r="F5541" s="1367"/>
      <c r="G5541" s="1367"/>
      <c r="H5541" s="1367"/>
      <c r="I5541" s="1367"/>
      <c r="J5541" s="1367"/>
      <c r="K5541" s="1367"/>
      <c r="L5541" s="1369"/>
      <c r="M5541" s="7" t="str">
        <f>(IF($E5539&lt;&gt;0,$M$2,IF($L5539&lt;&gt;0,$M$2,"")))</f>
        <v/>
      </c>
    </row>
    <row r="5542" spans="1:14" ht="18.75" hidden="1">
      <c r="A5542" s="22">
        <v>775</v>
      </c>
      <c r="B5542" s="65"/>
      <c r="C5542" s="65"/>
      <c r="D5542" s="65"/>
      <c r="E5542" s="65"/>
      <c r="F5542" s="65"/>
      <c r="G5542" s="65"/>
      <c r="H5542" s="65"/>
      <c r="I5542" s="65"/>
      <c r="J5542" s="65"/>
      <c r="K5542" s="65"/>
      <c r="L5542" s="77"/>
      <c r="M5542" s="74" t="str">
        <f>(IF(E5537&lt;&gt;0,$G$2,IF(L5537&lt;&gt;0,$G$2,"")))</f>
        <v/>
      </c>
      <c r="N5542" s="65"/>
    </row>
    <row r="5543" spans="1:14" hidden="1">
      <c r="A5543" s="23">
        <v>780</v>
      </c>
      <c r="B5543" s="6"/>
      <c r="C5543" s="6"/>
      <c r="D5543" s="521"/>
      <c r="E5543" s="38"/>
      <c r="F5543" s="38"/>
      <c r="G5543" s="38"/>
      <c r="H5543" s="38"/>
      <c r="I5543" s="38"/>
      <c r="J5543" s="38"/>
      <c r="K5543" s="38"/>
      <c r="L5543" s="38"/>
      <c r="M5543" s="7" t="str">
        <f>(IF($E5676&lt;&gt;0,$M$2,IF($L5676&lt;&gt;0,$M$2,"")))</f>
        <v/>
      </c>
    </row>
    <row r="5544" spans="1:14" hidden="1">
      <c r="A5544" s="23">
        <v>785</v>
      </c>
      <c r="B5544" s="6"/>
      <c r="C5544" s="1365"/>
      <c r="D5544" s="1366"/>
      <c r="E5544" s="38"/>
      <c r="F5544" s="38"/>
      <c r="G5544" s="38"/>
      <c r="H5544" s="38"/>
      <c r="I5544" s="38"/>
      <c r="J5544" s="38"/>
      <c r="K5544" s="38"/>
      <c r="L5544" s="38"/>
      <c r="M5544" s="7" t="str">
        <f>(IF($E5676&lt;&gt;0,$M$2,IF($L5676&lt;&gt;0,$M$2,"")))</f>
        <v/>
      </c>
    </row>
    <row r="5545" spans="1:14" hidden="1">
      <c r="A5545" s="23">
        <v>790</v>
      </c>
      <c r="B5545" s="1870" t="str">
        <f>$B$7</f>
        <v>ОТЧЕТНИ ДАННИ ПО ЕБК ЗА ИЗПЪЛНЕНИЕТО НА БЮДЖЕТА</v>
      </c>
      <c r="C5545" s="1871"/>
      <c r="D5545" s="1871"/>
      <c r="E5545" s="242"/>
      <c r="F5545" s="242"/>
      <c r="G5545" s="237"/>
      <c r="H5545" s="237"/>
      <c r="I5545" s="237"/>
      <c r="J5545" s="237"/>
      <c r="K5545" s="237"/>
      <c r="L5545" s="237"/>
      <c r="M5545" s="7" t="str">
        <f>(IF($E5676&lt;&gt;0,$M$2,IF($L5676&lt;&gt;0,$M$2,"")))</f>
        <v/>
      </c>
    </row>
    <row r="5546" spans="1:14" hidden="1">
      <c r="A5546" s="23">
        <v>795</v>
      </c>
      <c r="B5546" s="228"/>
      <c r="C5546" s="391"/>
      <c r="D5546" s="400"/>
      <c r="E5546" s="406" t="s">
        <v>464</v>
      </c>
      <c r="F5546" s="406" t="s">
        <v>835</v>
      </c>
      <c r="G5546" s="237"/>
      <c r="H5546" s="1362" t="s">
        <v>1251</v>
      </c>
      <c r="I5546" s="1363"/>
      <c r="J5546" s="1364"/>
      <c r="K5546" s="237"/>
      <c r="L5546" s="237"/>
      <c r="M5546" s="7" t="str">
        <f>(IF($E5676&lt;&gt;0,$M$2,IF($L5676&lt;&gt;0,$M$2,"")))</f>
        <v/>
      </c>
    </row>
    <row r="5547" spans="1:14" ht="18.75" hidden="1">
      <c r="A5547" s="22">
        <v>805</v>
      </c>
      <c r="B5547" s="1872" t="str">
        <f>$B$9</f>
        <v>ДГ ЩАСТЛИВО ДЕТСТВО</v>
      </c>
      <c r="C5547" s="1873"/>
      <c r="D5547" s="1874"/>
      <c r="E5547" s="115">
        <f>$E$9</f>
        <v>43831</v>
      </c>
      <c r="F5547" s="226" t="str">
        <f>$F$9</f>
        <v>30.06.2020</v>
      </c>
      <c r="G5547" s="237"/>
      <c r="H5547" s="237"/>
      <c r="I5547" s="237"/>
      <c r="J5547" s="237"/>
      <c r="K5547" s="237"/>
      <c r="L5547" s="237"/>
      <c r="M5547" s="7" t="str">
        <f>(IF($E5676&lt;&gt;0,$M$2,IF($L5676&lt;&gt;0,$M$2,"")))</f>
        <v/>
      </c>
    </row>
    <row r="5548" spans="1:14" hidden="1">
      <c r="A5548" s="23">
        <v>810</v>
      </c>
      <c r="B5548" s="227" t="str">
        <f>$B$10</f>
        <v>(наименование на разпоредителя с бюджет)</v>
      </c>
      <c r="C5548" s="228"/>
      <c r="D5548" s="229"/>
      <c r="E5548" s="237"/>
      <c r="F5548" s="237"/>
      <c r="G5548" s="237"/>
      <c r="H5548" s="237"/>
      <c r="I5548" s="237"/>
      <c r="J5548" s="237"/>
      <c r="K5548" s="237"/>
      <c r="L5548" s="237"/>
      <c r="M5548" s="7" t="str">
        <f>(IF($E5676&lt;&gt;0,$M$2,IF($L5676&lt;&gt;0,$M$2,"")))</f>
        <v/>
      </c>
    </row>
    <row r="5549" spans="1:14" hidden="1">
      <c r="A5549" s="23">
        <v>815</v>
      </c>
      <c r="B5549" s="227"/>
      <c r="C5549" s="228"/>
      <c r="D5549" s="229"/>
      <c r="E5549" s="237"/>
      <c r="F5549" s="237"/>
      <c r="G5549" s="237"/>
      <c r="H5549" s="237"/>
      <c r="I5549" s="237"/>
      <c r="J5549" s="237"/>
      <c r="K5549" s="237"/>
      <c r="L5549" s="237"/>
      <c r="M5549" s="7" t="str">
        <f>(IF($E5676&lt;&gt;0,$M$2,IF($L5676&lt;&gt;0,$M$2,"")))</f>
        <v/>
      </c>
    </row>
    <row r="5550" spans="1:14" ht="19.5" hidden="1">
      <c r="A5550" s="28">
        <v>525</v>
      </c>
      <c r="B5550" s="1875" t="str">
        <f>$B$12</f>
        <v>Раковски</v>
      </c>
      <c r="C5550" s="1876"/>
      <c r="D5550" s="1877"/>
      <c r="E5550" s="410" t="s">
        <v>890</v>
      </c>
      <c r="F5550" s="1360" t="str">
        <f>$F$12</f>
        <v>6611</v>
      </c>
      <c r="G5550" s="237"/>
      <c r="H5550" s="237"/>
      <c r="I5550" s="237"/>
      <c r="J5550" s="237"/>
      <c r="K5550" s="237"/>
      <c r="L5550" s="237"/>
      <c r="M5550" s="7" t="str">
        <f>(IF($E5676&lt;&gt;0,$M$2,IF($L5676&lt;&gt;0,$M$2,"")))</f>
        <v/>
      </c>
    </row>
    <row r="5551" spans="1:14" hidden="1">
      <c r="A5551" s="22">
        <v>820</v>
      </c>
      <c r="B5551" s="233" t="str">
        <f>$B$13</f>
        <v>(наименование на първостепенния разпоредител с бюджет)</v>
      </c>
      <c r="C5551" s="228"/>
      <c r="D5551" s="229"/>
      <c r="E5551" s="1361"/>
      <c r="F5551" s="242"/>
      <c r="G5551" s="237"/>
      <c r="H5551" s="237"/>
      <c r="I5551" s="237"/>
      <c r="J5551" s="237"/>
      <c r="K5551" s="237"/>
      <c r="L5551" s="237"/>
      <c r="M5551" s="7" t="str">
        <f>(IF($E5676&lt;&gt;0,$M$2,IF($L5676&lt;&gt;0,$M$2,"")))</f>
        <v/>
      </c>
    </row>
    <row r="5552" spans="1:14" ht="19.5" hidden="1">
      <c r="A5552" s="23">
        <v>821</v>
      </c>
      <c r="B5552" s="236"/>
      <c r="C5552" s="237"/>
      <c r="D5552" s="124" t="s">
        <v>891</v>
      </c>
      <c r="E5552" s="238">
        <f>$E$15</f>
        <v>0</v>
      </c>
      <c r="F5552" s="414" t="str">
        <f>$F$15</f>
        <v>БЮДЖЕТ</v>
      </c>
      <c r="G5552" s="218"/>
      <c r="H5552" s="218"/>
      <c r="I5552" s="218"/>
      <c r="J5552" s="218"/>
      <c r="K5552" s="218"/>
      <c r="L5552" s="218"/>
      <c r="M5552" s="7" t="str">
        <f>(IF($E5676&lt;&gt;0,$M$2,IF($L5676&lt;&gt;0,$M$2,"")))</f>
        <v/>
      </c>
    </row>
    <row r="5553" spans="1:14" hidden="1">
      <c r="A5553" s="23">
        <v>822</v>
      </c>
      <c r="B5553" s="228"/>
      <c r="C5553" s="391"/>
      <c r="D5553" s="400"/>
      <c r="E5553" s="237"/>
      <c r="F5553" s="409"/>
      <c r="G5553" s="409"/>
      <c r="H5553" s="409"/>
      <c r="I5553" s="409"/>
      <c r="J5553" s="409"/>
      <c r="K5553" s="409"/>
      <c r="L5553" s="1377" t="s">
        <v>465</v>
      </c>
      <c r="M5553" s="7" t="str">
        <f>(IF($E5676&lt;&gt;0,$M$2,IF($L5676&lt;&gt;0,$M$2,"")))</f>
        <v/>
      </c>
    </row>
    <row r="5554" spans="1:14" ht="24.95" hidden="1" customHeight="1">
      <c r="A5554" s="23">
        <v>823</v>
      </c>
      <c r="B5554" s="247"/>
      <c r="C5554" s="248"/>
      <c r="D5554" s="249" t="s">
        <v>712</v>
      </c>
      <c r="E5554" s="1878" t="s">
        <v>2108</v>
      </c>
      <c r="F5554" s="1879"/>
      <c r="G5554" s="1879"/>
      <c r="H5554" s="1880"/>
      <c r="I5554" s="1881" t="s">
        <v>2109</v>
      </c>
      <c r="J5554" s="1882"/>
      <c r="K5554" s="1882"/>
      <c r="L5554" s="1883"/>
      <c r="M5554" s="7" t="str">
        <f>(IF($E5676&lt;&gt;0,$M$2,IF($L5676&lt;&gt;0,$M$2,"")))</f>
        <v/>
      </c>
    </row>
    <row r="5555" spans="1:14" ht="54.95" hidden="1" customHeight="1" thickBot="1">
      <c r="A5555" s="23">
        <v>825</v>
      </c>
      <c r="B5555" s="250" t="s">
        <v>62</v>
      </c>
      <c r="C5555" s="251" t="s">
        <v>466</v>
      </c>
      <c r="D5555" s="252" t="s">
        <v>713</v>
      </c>
      <c r="E5555" s="1403" t="str">
        <f>$E$20</f>
        <v>Уточнен план                Общо</v>
      </c>
      <c r="F5555" s="1407" t="str">
        <f>$F$20</f>
        <v>държавни дейности</v>
      </c>
      <c r="G5555" s="1408" t="str">
        <f>$G$20</f>
        <v>местни дейности</v>
      </c>
      <c r="H5555" s="1409" t="str">
        <f>$H$20</f>
        <v>дофинансиране</v>
      </c>
      <c r="I5555" s="253" t="str">
        <f>$I$20</f>
        <v>държавни дейности -ОТЧЕТ</v>
      </c>
      <c r="J5555" s="254" t="str">
        <f>$J$20</f>
        <v>местни дейности - ОТЧЕТ</v>
      </c>
      <c r="K5555" s="255" t="str">
        <f>$K$20</f>
        <v>дофинансиране - ОТЧЕТ</v>
      </c>
      <c r="L5555" s="1735" t="str">
        <f>$L$20</f>
        <v>ОТЧЕТ                                    ОБЩО</v>
      </c>
      <c r="M5555" s="7" t="str">
        <f>(IF($E5676&lt;&gt;0,$M$2,IF($L5676&lt;&gt;0,$M$2,"")))</f>
        <v/>
      </c>
    </row>
    <row r="5556" spans="1:14" ht="18.75" hidden="1">
      <c r="A5556" s="23"/>
      <c r="B5556" s="258"/>
      <c r="C5556" s="259"/>
      <c r="D5556" s="260" t="s">
        <v>743</v>
      </c>
      <c r="E5556" s="1455" t="str">
        <f>$E$21</f>
        <v>(1)</v>
      </c>
      <c r="F5556" s="143" t="str">
        <f>$F$21</f>
        <v>(2)</v>
      </c>
      <c r="G5556" s="144" t="str">
        <f>$G$21</f>
        <v>(3)</v>
      </c>
      <c r="H5556" s="145" t="str">
        <f>$H$21</f>
        <v>(4)</v>
      </c>
      <c r="I5556" s="261" t="str">
        <f>$I$21</f>
        <v>(5)</v>
      </c>
      <c r="J5556" s="262" t="str">
        <f>$J$21</f>
        <v>(6)</v>
      </c>
      <c r="K5556" s="263" t="str">
        <f>$K$21</f>
        <v>(7)</v>
      </c>
      <c r="L5556" s="264" t="str">
        <f>$L$21</f>
        <v>(8)</v>
      </c>
      <c r="M5556" s="7" t="str">
        <f>(IF($E5676&lt;&gt;0,$M$2,IF($L5676&lt;&gt;0,$M$2,"")))</f>
        <v/>
      </c>
    </row>
    <row r="5557" spans="1:14" hidden="1">
      <c r="A5557" s="23"/>
      <c r="B5557" s="1451"/>
      <c r="C5557" s="1598" t="e">
        <f>VLOOKUP(D5557,OP_LIST2,2,FALSE)</f>
        <v>#N/A</v>
      </c>
      <c r="D5557" s="1458"/>
      <c r="E5557" s="389"/>
      <c r="F5557" s="1441"/>
      <c r="G5557" s="1442"/>
      <c r="H5557" s="1443"/>
      <c r="I5557" s="1441"/>
      <c r="J5557" s="1442"/>
      <c r="K5557" s="1443"/>
      <c r="L5557" s="1440"/>
      <c r="M5557" s="7" t="str">
        <f>(IF($E5676&lt;&gt;0,$M$2,IF($L5676&lt;&gt;0,$M$2,"")))</f>
        <v/>
      </c>
    </row>
    <row r="5558" spans="1:14" hidden="1">
      <c r="A5558" s="23"/>
      <c r="B5558" s="1454"/>
      <c r="C5558" s="1459">
        <f>VLOOKUP(D5559,EBK_DEIN2,2,FALSE)</f>
        <v>7759</v>
      </c>
      <c r="D5558" s="1458" t="s">
        <v>792</v>
      </c>
      <c r="E5558" s="389"/>
      <c r="F5558" s="1444"/>
      <c r="G5558" s="1445"/>
      <c r="H5558" s="1446"/>
      <c r="I5558" s="1444"/>
      <c r="J5558" s="1445"/>
      <c r="K5558" s="1446"/>
      <c r="L5558" s="1440"/>
      <c r="M5558" s="7" t="str">
        <f>(IF($E5676&lt;&gt;0,$M$2,IF($L5676&lt;&gt;0,$M$2,"")))</f>
        <v/>
      </c>
    </row>
    <row r="5559" spans="1:14" hidden="1">
      <c r="A5559" s="23"/>
      <c r="B5559" s="1450"/>
      <c r="C5559" s="1587">
        <f>+C5558</f>
        <v>7759</v>
      </c>
      <c r="D5559" s="1452" t="s">
        <v>91</v>
      </c>
      <c r="E5559" s="389"/>
      <c r="F5559" s="1444"/>
      <c r="G5559" s="1445"/>
      <c r="H5559" s="1446"/>
      <c r="I5559" s="1444"/>
      <c r="J5559" s="1445"/>
      <c r="K5559" s="1446"/>
      <c r="L5559" s="1440"/>
      <c r="M5559" s="7" t="str">
        <f>(IF($E5676&lt;&gt;0,$M$2,IF($L5676&lt;&gt;0,$M$2,"")))</f>
        <v/>
      </c>
    </row>
    <row r="5560" spans="1:14" hidden="1">
      <c r="A5560" s="23"/>
      <c r="B5560" s="1456"/>
      <c r="C5560" s="1453"/>
      <c r="D5560" s="1457" t="s">
        <v>714</v>
      </c>
      <c r="E5560" s="389"/>
      <c r="F5560" s="1447"/>
      <c r="G5560" s="1448"/>
      <c r="H5560" s="1449"/>
      <c r="I5560" s="1447"/>
      <c r="J5560" s="1448"/>
      <c r="K5560" s="1449"/>
      <c r="L5560" s="1440"/>
      <c r="M5560" s="7" t="str">
        <f>(IF($E5676&lt;&gt;0,$M$2,IF($L5676&lt;&gt;0,$M$2,"")))</f>
        <v/>
      </c>
    </row>
    <row r="5561" spans="1:14" hidden="1">
      <c r="A5561" s="23"/>
      <c r="B5561" s="272">
        <v>100</v>
      </c>
      <c r="C5561" s="1884" t="s">
        <v>744</v>
      </c>
      <c r="D5561" s="1885"/>
      <c r="E5561" s="273">
        <f t="shared" ref="E5561:L5561" si="1358">SUM(E5562:E5563)</f>
        <v>0</v>
      </c>
      <c r="F5561" s="274">
        <f t="shared" si="1358"/>
        <v>0</v>
      </c>
      <c r="G5561" s="275">
        <f t="shared" si="1358"/>
        <v>0</v>
      </c>
      <c r="H5561" s="276">
        <f>SUM(H5562:H5563)</f>
        <v>0</v>
      </c>
      <c r="I5561" s="274">
        <f t="shared" si="1358"/>
        <v>0</v>
      </c>
      <c r="J5561" s="275">
        <f t="shared" si="1358"/>
        <v>0</v>
      </c>
      <c r="K5561" s="276">
        <f t="shared" si="1358"/>
        <v>0</v>
      </c>
      <c r="L5561" s="273">
        <f t="shared" si="1358"/>
        <v>0</v>
      </c>
      <c r="M5561" s="12" t="str">
        <f>(IF($E5561&lt;&gt;0,$M$2,IF($L5561&lt;&gt;0,$M$2,"")))</f>
        <v/>
      </c>
      <c r="N5561" s="13"/>
    </row>
    <row r="5562" spans="1:14" hidden="1">
      <c r="A5562" s="23"/>
      <c r="B5562" s="278"/>
      <c r="C5562" s="279">
        <v>101</v>
      </c>
      <c r="D5562" s="280" t="s">
        <v>745</v>
      </c>
      <c r="E5562" s="281">
        <f>F5562+G5562+H5562</f>
        <v>0</v>
      </c>
      <c r="F5562" s="152"/>
      <c r="G5562" s="153"/>
      <c r="H5562" s="1418"/>
      <c r="I5562" s="152"/>
      <c r="J5562" s="153"/>
      <c r="K5562" s="1418"/>
      <c r="L5562" s="281">
        <f>I5562+J5562+K5562</f>
        <v>0</v>
      </c>
      <c r="M5562" s="12" t="str">
        <f t="shared" ref="M5562:M5628" si="1359">(IF($E5562&lt;&gt;0,$M$2,IF($L5562&lt;&gt;0,$M$2,"")))</f>
        <v/>
      </c>
      <c r="N5562" s="13"/>
    </row>
    <row r="5563" spans="1:14" hidden="1">
      <c r="A5563" s="10"/>
      <c r="B5563" s="278"/>
      <c r="C5563" s="285">
        <v>102</v>
      </c>
      <c r="D5563" s="286" t="s">
        <v>746</v>
      </c>
      <c r="E5563" s="287">
        <f>F5563+G5563+H5563</f>
        <v>0</v>
      </c>
      <c r="F5563" s="173"/>
      <c r="G5563" s="174"/>
      <c r="H5563" s="1421"/>
      <c r="I5563" s="173"/>
      <c r="J5563" s="174"/>
      <c r="K5563" s="1421"/>
      <c r="L5563" s="287">
        <f>I5563+J5563+K5563</f>
        <v>0</v>
      </c>
      <c r="M5563" s="12" t="str">
        <f t="shared" si="1359"/>
        <v/>
      </c>
      <c r="N5563" s="13"/>
    </row>
    <row r="5564" spans="1:14" hidden="1">
      <c r="A5564" s="10"/>
      <c r="B5564" s="272">
        <v>200</v>
      </c>
      <c r="C5564" s="1864" t="s">
        <v>747</v>
      </c>
      <c r="D5564" s="1865"/>
      <c r="E5564" s="273">
        <f t="shared" ref="E5564:L5564" si="1360">SUM(E5565:E5569)</f>
        <v>0</v>
      </c>
      <c r="F5564" s="274">
        <f t="shared" si="1360"/>
        <v>0</v>
      </c>
      <c r="G5564" s="275">
        <f t="shared" si="1360"/>
        <v>0</v>
      </c>
      <c r="H5564" s="276">
        <f>SUM(H5565:H5569)</f>
        <v>0</v>
      </c>
      <c r="I5564" s="274">
        <f t="shared" si="1360"/>
        <v>0</v>
      </c>
      <c r="J5564" s="275">
        <f t="shared" si="1360"/>
        <v>0</v>
      </c>
      <c r="K5564" s="276">
        <f t="shared" si="1360"/>
        <v>0</v>
      </c>
      <c r="L5564" s="273">
        <f t="shared" si="1360"/>
        <v>0</v>
      </c>
      <c r="M5564" s="12" t="str">
        <f t="shared" si="1359"/>
        <v/>
      </c>
      <c r="N5564" s="13"/>
    </row>
    <row r="5565" spans="1:14" hidden="1">
      <c r="A5565" s="10"/>
      <c r="B5565" s="291"/>
      <c r="C5565" s="279">
        <v>201</v>
      </c>
      <c r="D5565" s="280" t="s">
        <v>748</v>
      </c>
      <c r="E5565" s="281">
        <f>F5565+G5565+H5565</f>
        <v>0</v>
      </c>
      <c r="F5565" s="152"/>
      <c r="G5565" s="153"/>
      <c r="H5565" s="1418"/>
      <c r="I5565" s="152"/>
      <c r="J5565" s="153"/>
      <c r="K5565" s="1418"/>
      <c r="L5565" s="281">
        <f>I5565+J5565+K5565</f>
        <v>0</v>
      </c>
      <c r="M5565" s="12" t="str">
        <f t="shared" si="1359"/>
        <v/>
      </c>
      <c r="N5565" s="13"/>
    </row>
    <row r="5566" spans="1:14" hidden="1">
      <c r="A5566" s="10"/>
      <c r="B5566" s="292"/>
      <c r="C5566" s="293">
        <v>202</v>
      </c>
      <c r="D5566" s="294" t="s">
        <v>749</v>
      </c>
      <c r="E5566" s="295">
        <f>F5566+G5566+H5566</f>
        <v>0</v>
      </c>
      <c r="F5566" s="158"/>
      <c r="G5566" s="159"/>
      <c r="H5566" s="1420"/>
      <c r="I5566" s="158"/>
      <c r="J5566" s="159"/>
      <c r="K5566" s="1420"/>
      <c r="L5566" s="295">
        <f>I5566+J5566+K5566</f>
        <v>0</v>
      </c>
      <c r="M5566" s="12" t="str">
        <f t="shared" si="1359"/>
        <v/>
      </c>
      <c r="N5566" s="13"/>
    </row>
    <row r="5567" spans="1:14" ht="31.5" hidden="1">
      <c r="A5567" s="10"/>
      <c r="B5567" s="299"/>
      <c r="C5567" s="293">
        <v>205</v>
      </c>
      <c r="D5567" s="294" t="s">
        <v>595</v>
      </c>
      <c r="E5567" s="295">
        <f>F5567+G5567+H5567</f>
        <v>0</v>
      </c>
      <c r="F5567" s="158"/>
      <c r="G5567" s="159"/>
      <c r="H5567" s="1420"/>
      <c r="I5567" s="158"/>
      <c r="J5567" s="159"/>
      <c r="K5567" s="1420"/>
      <c r="L5567" s="295">
        <f>I5567+J5567+K5567</f>
        <v>0</v>
      </c>
      <c r="M5567" s="12" t="str">
        <f t="shared" si="1359"/>
        <v/>
      </c>
      <c r="N5567" s="13"/>
    </row>
    <row r="5568" spans="1:14" hidden="1">
      <c r="A5568" s="10"/>
      <c r="B5568" s="299"/>
      <c r="C5568" s="293">
        <v>208</v>
      </c>
      <c r="D5568" s="300" t="s">
        <v>596</v>
      </c>
      <c r="E5568" s="295">
        <f>F5568+G5568+H5568</f>
        <v>0</v>
      </c>
      <c r="F5568" s="158"/>
      <c r="G5568" s="159"/>
      <c r="H5568" s="1420"/>
      <c r="I5568" s="158"/>
      <c r="J5568" s="159"/>
      <c r="K5568" s="1420"/>
      <c r="L5568" s="295">
        <f>I5568+J5568+K5568</f>
        <v>0</v>
      </c>
      <c r="M5568" s="12" t="str">
        <f t="shared" si="1359"/>
        <v/>
      </c>
      <c r="N5568" s="13"/>
    </row>
    <row r="5569" spans="1:14" hidden="1">
      <c r="A5569" s="10"/>
      <c r="B5569" s="291"/>
      <c r="C5569" s="285">
        <v>209</v>
      </c>
      <c r="D5569" s="301" t="s">
        <v>597</v>
      </c>
      <c r="E5569" s="287">
        <f>F5569+G5569+H5569</f>
        <v>0</v>
      </c>
      <c r="F5569" s="173"/>
      <c r="G5569" s="174"/>
      <c r="H5569" s="1421"/>
      <c r="I5569" s="173"/>
      <c r="J5569" s="174"/>
      <c r="K5569" s="1421"/>
      <c r="L5569" s="287">
        <f>I5569+J5569+K5569</f>
        <v>0</v>
      </c>
      <c r="M5569" s="12" t="str">
        <f t="shared" si="1359"/>
        <v/>
      </c>
      <c r="N5569" s="13"/>
    </row>
    <row r="5570" spans="1:14" hidden="1">
      <c r="A5570" s="10"/>
      <c r="B5570" s="272">
        <v>500</v>
      </c>
      <c r="C5570" s="1866" t="s">
        <v>193</v>
      </c>
      <c r="D5570" s="1867"/>
      <c r="E5570" s="273">
        <f t="shared" ref="E5570:L5570" si="1361">SUM(E5571:E5577)</f>
        <v>0</v>
      </c>
      <c r="F5570" s="274">
        <f t="shared" si="1361"/>
        <v>0</v>
      </c>
      <c r="G5570" s="275">
        <f t="shared" si="1361"/>
        <v>0</v>
      </c>
      <c r="H5570" s="276">
        <f>SUM(H5571:H5577)</f>
        <v>0</v>
      </c>
      <c r="I5570" s="274">
        <f t="shared" si="1361"/>
        <v>0</v>
      </c>
      <c r="J5570" s="275">
        <f t="shared" si="1361"/>
        <v>0</v>
      </c>
      <c r="K5570" s="276">
        <f t="shared" si="1361"/>
        <v>0</v>
      </c>
      <c r="L5570" s="273">
        <f t="shared" si="1361"/>
        <v>0</v>
      </c>
      <c r="M5570" s="12" t="str">
        <f t="shared" si="1359"/>
        <v/>
      </c>
      <c r="N5570" s="13"/>
    </row>
    <row r="5571" spans="1:14" ht="18" hidden="1" customHeight="1">
      <c r="A5571" s="10"/>
      <c r="B5571" s="291"/>
      <c r="C5571" s="302">
        <v>551</v>
      </c>
      <c r="D5571" s="303" t="s">
        <v>194</v>
      </c>
      <c r="E5571" s="281">
        <f t="shared" ref="E5571:E5578" si="1362">F5571+G5571+H5571</f>
        <v>0</v>
      </c>
      <c r="F5571" s="152"/>
      <c r="G5571" s="153"/>
      <c r="H5571" s="1418"/>
      <c r="I5571" s="152"/>
      <c r="J5571" s="153"/>
      <c r="K5571" s="1418"/>
      <c r="L5571" s="281">
        <f t="shared" ref="L5571:L5578" si="1363">I5571+J5571+K5571</f>
        <v>0</v>
      </c>
      <c r="M5571" s="12" t="str">
        <f t="shared" si="1359"/>
        <v/>
      </c>
      <c r="N5571" s="13"/>
    </row>
    <row r="5572" spans="1:14" hidden="1">
      <c r="A5572" s="10"/>
      <c r="B5572" s="291"/>
      <c r="C5572" s="304">
        <v>552</v>
      </c>
      <c r="D5572" s="305" t="s">
        <v>909</v>
      </c>
      <c r="E5572" s="295">
        <f t="shared" si="1362"/>
        <v>0</v>
      </c>
      <c r="F5572" s="158"/>
      <c r="G5572" s="159"/>
      <c r="H5572" s="1420"/>
      <c r="I5572" s="158"/>
      <c r="J5572" s="159"/>
      <c r="K5572" s="1420"/>
      <c r="L5572" s="295">
        <f t="shared" si="1363"/>
        <v>0</v>
      </c>
      <c r="M5572" s="12" t="str">
        <f t="shared" si="1359"/>
        <v/>
      </c>
      <c r="N5572" s="13"/>
    </row>
    <row r="5573" spans="1:14" hidden="1">
      <c r="A5573" s="10"/>
      <c r="B5573" s="306"/>
      <c r="C5573" s="304">
        <v>558</v>
      </c>
      <c r="D5573" s="307" t="s">
        <v>871</v>
      </c>
      <c r="E5573" s="295">
        <f>F5573+G5573+H5573</f>
        <v>0</v>
      </c>
      <c r="F5573" s="488">
        <v>0</v>
      </c>
      <c r="G5573" s="489">
        <v>0</v>
      </c>
      <c r="H5573" s="160">
        <v>0</v>
      </c>
      <c r="I5573" s="488">
        <v>0</v>
      </c>
      <c r="J5573" s="489">
        <v>0</v>
      </c>
      <c r="K5573" s="160">
        <v>0</v>
      </c>
      <c r="L5573" s="295">
        <f>I5573+J5573+K5573</f>
        <v>0</v>
      </c>
      <c r="M5573" s="12" t="str">
        <f t="shared" si="1359"/>
        <v/>
      </c>
      <c r="N5573" s="13"/>
    </row>
    <row r="5574" spans="1:14" hidden="1">
      <c r="A5574" s="10"/>
      <c r="B5574" s="306"/>
      <c r="C5574" s="304">
        <v>560</v>
      </c>
      <c r="D5574" s="307" t="s">
        <v>195</v>
      </c>
      <c r="E5574" s="295">
        <f t="shared" si="1362"/>
        <v>0</v>
      </c>
      <c r="F5574" s="158"/>
      <c r="G5574" s="159"/>
      <c r="H5574" s="1420"/>
      <c r="I5574" s="158"/>
      <c r="J5574" s="159"/>
      <c r="K5574" s="1420"/>
      <c r="L5574" s="295">
        <f t="shared" si="1363"/>
        <v>0</v>
      </c>
      <c r="M5574" s="12" t="str">
        <f t="shared" si="1359"/>
        <v/>
      </c>
      <c r="N5574" s="13"/>
    </row>
    <row r="5575" spans="1:14" hidden="1">
      <c r="A5575" s="10"/>
      <c r="B5575" s="306"/>
      <c r="C5575" s="304">
        <v>580</v>
      </c>
      <c r="D5575" s="305" t="s">
        <v>196</v>
      </c>
      <c r="E5575" s="295">
        <f t="shared" si="1362"/>
        <v>0</v>
      </c>
      <c r="F5575" s="158"/>
      <c r="G5575" s="159"/>
      <c r="H5575" s="1420"/>
      <c r="I5575" s="158"/>
      <c r="J5575" s="159"/>
      <c r="K5575" s="1420"/>
      <c r="L5575" s="295">
        <f t="shared" si="1363"/>
        <v>0</v>
      </c>
      <c r="M5575" s="12" t="str">
        <f t="shared" si="1359"/>
        <v/>
      </c>
      <c r="N5575" s="13"/>
    </row>
    <row r="5576" spans="1:14" hidden="1">
      <c r="A5576" s="10"/>
      <c r="B5576" s="291"/>
      <c r="C5576" s="304">
        <v>588</v>
      </c>
      <c r="D5576" s="305" t="s">
        <v>873</v>
      </c>
      <c r="E5576" s="295">
        <f>F5576+G5576+H5576</f>
        <v>0</v>
      </c>
      <c r="F5576" s="488">
        <v>0</v>
      </c>
      <c r="G5576" s="489">
        <v>0</v>
      </c>
      <c r="H5576" s="160">
        <v>0</v>
      </c>
      <c r="I5576" s="488">
        <v>0</v>
      </c>
      <c r="J5576" s="489">
        <v>0</v>
      </c>
      <c r="K5576" s="160">
        <v>0</v>
      </c>
      <c r="L5576" s="295">
        <f>I5576+J5576+K5576</f>
        <v>0</v>
      </c>
      <c r="M5576" s="12" t="str">
        <f t="shared" si="1359"/>
        <v/>
      </c>
      <c r="N5576" s="13"/>
    </row>
    <row r="5577" spans="1:14" ht="31.5" hidden="1">
      <c r="A5577" s="10"/>
      <c r="B5577" s="291"/>
      <c r="C5577" s="308">
        <v>590</v>
      </c>
      <c r="D5577" s="309" t="s">
        <v>197</v>
      </c>
      <c r="E5577" s="287">
        <f t="shared" si="1362"/>
        <v>0</v>
      </c>
      <c r="F5577" s="173"/>
      <c r="G5577" s="174"/>
      <c r="H5577" s="1421"/>
      <c r="I5577" s="173"/>
      <c r="J5577" s="174"/>
      <c r="K5577" s="1421"/>
      <c r="L5577" s="287">
        <f t="shared" si="1363"/>
        <v>0</v>
      </c>
      <c r="M5577" s="12" t="str">
        <f t="shared" si="1359"/>
        <v/>
      </c>
      <c r="N5577" s="13"/>
    </row>
    <row r="5578" spans="1:14" hidden="1">
      <c r="A5578" s="22">
        <v>5</v>
      </c>
      <c r="B5578" s="272">
        <v>800</v>
      </c>
      <c r="C5578" s="1868" t="s">
        <v>198</v>
      </c>
      <c r="D5578" s="1869"/>
      <c r="E5578" s="310">
        <f t="shared" si="1362"/>
        <v>0</v>
      </c>
      <c r="F5578" s="1422"/>
      <c r="G5578" s="1423"/>
      <c r="H5578" s="1424"/>
      <c r="I5578" s="1422"/>
      <c r="J5578" s="1423"/>
      <c r="K5578" s="1424"/>
      <c r="L5578" s="310">
        <f t="shared" si="1363"/>
        <v>0</v>
      </c>
      <c r="M5578" s="12" t="str">
        <f t="shared" si="1359"/>
        <v/>
      </c>
      <c r="N5578" s="13"/>
    </row>
    <row r="5579" spans="1:14" hidden="1">
      <c r="A5579" s="23">
        <v>10</v>
      </c>
      <c r="B5579" s="272">
        <v>1000</v>
      </c>
      <c r="C5579" s="1864" t="s">
        <v>199</v>
      </c>
      <c r="D5579" s="1865"/>
      <c r="E5579" s="310">
        <f t="shared" ref="E5579:L5579" si="1364">SUM(E5580:E5596)</f>
        <v>0</v>
      </c>
      <c r="F5579" s="274">
        <f t="shared" si="1364"/>
        <v>0</v>
      </c>
      <c r="G5579" s="275">
        <f t="shared" si="1364"/>
        <v>0</v>
      </c>
      <c r="H5579" s="276">
        <f>SUM(H5580:H5596)</f>
        <v>0</v>
      </c>
      <c r="I5579" s="274">
        <f t="shared" si="1364"/>
        <v>0</v>
      </c>
      <c r="J5579" s="275">
        <f t="shared" si="1364"/>
        <v>0</v>
      </c>
      <c r="K5579" s="276">
        <f t="shared" si="1364"/>
        <v>0</v>
      </c>
      <c r="L5579" s="310">
        <f t="shared" si="1364"/>
        <v>0</v>
      </c>
      <c r="M5579" s="12" t="str">
        <f t="shared" si="1359"/>
        <v/>
      </c>
      <c r="N5579" s="13"/>
    </row>
    <row r="5580" spans="1:14" hidden="1">
      <c r="A5580" s="23">
        <v>15</v>
      </c>
      <c r="B5580" s="292"/>
      <c r="C5580" s="279">
        <v>1011</v>
      </c>
      <c r="D5580" s="311" t="s">
        <v>200</v>
      </c>
      <c r="E5580" s="281">
        <f t="shared" ref="E5580:E5596" si="1365">F5580+G5580+H5580</f>
        <v>0</v>
      </c>
      <c r="F5580" s="152"/>
      <c r="G5580" s="153"/>
      <c r="H5580" s="1418"/>
      <c r="I5580" s="152"/>
      <c r="J5580" s="153"/>
      <c r="K5580" s="1418"/>
      <c r="L5580" s="281">
        <f t="shared" ref="L5580:L5596" si="1366">I5580+J5580+K5580</f>
        <v>0</v>
      </c>
      <c r="M5580" s="12" t="str">
        <f t="shared" si="1359"/>
        <v/>
      </c>
      <c r="N5580" s="13"/>
    </row>
    <row r="5581" spans="1:14" hidden="1">
      <c r="A5581" s="22">
        <v>35</v>
      </c>
      <c r="B5581" s="292"/>
      <c r="C5581" s="293">
        <v>1012</v>
      </c>
      <c r="D5581" s="294" t="s">
        <v>201</v>
      </c>
      <c r="E5581" s="295">
        <f t="shared" si="1365"/>
        <v>0</v>
      </c>
      <c r="F5581" s="158"/>
      <c r="G5581" s="159"/>
      <c r="H5581" s="1420"/>
      <c r="I5581" s="158"/>
      <c r="J5581" s="159"/>
      <c r="K5581" s="1420"/>
      <c r="L5581" s="295">
        <f t="shared" si="1366"/>
        <v>0</v>
      </c>
      <c r="M5581" s="12" t="str">
        <f t="shared" si="1359"/>
        <v/>
      </c>
      <c r="N5581" s="13"/>
    </row>
    <row r="5582" spans="1:14" hidden="1">
      <c r="A5582" s="23">
        <v>40</v>
      </c>
      <c r="B5582" s="292"/>
      <c r="C5582" s="293">
        <v>1013</v>
      </c>
      <c r="D5582" s="294" t="s">
        <v>202</v>
      </c>
      <c r="E5582" s="295">
        <f t="shared" si="1365"/>
        <v>0</v>
      </c>
      <c r="F5582" s="158"/>
      <c r="G5582" s="159"/>
      <c r="H5582" s="1420"/>
      <c r="I5582" s="158"/>
      <c r="J5582" s="159"/>
      <c r="K5582" s="1420"/>
      <c r="L5582" s="295">
        <f t="shared" si="1366"/>
        <v>0</v>
      </c>
      <c r="M5582" s="12" t="str">
        <f t="shared" si="1359"/>
        <v/>
      </c>
      <c r="N5582" s="13"/>
    </row>
    <row r="5583" spans="1:14" hidden="1">
      <c r="A5583" s="23">
        <v>45</v>
      </c>
      <c r="B5583" s="292"/>
      <c r="C5583" s="293">
        <v>1014</v>
      </c>
      <c r="D5583" s="294" t="s">
        <v>203</v>
      </c>
      <c r="E5583" s="295">
        <f t="shared" si="1365"/>
        <v>0</v>
      </c>
      <c r="F5583" s="158"/>
      <c r="G5583" s="159"/>
      <c r="H5583" s="1420"/>
      <c r="I5583" s="158"/>
      <c r="J5583" s="159"/>
      <c r="K5583" s="1420"/>
      <c r="L5583" s="295">
        <f t="shared" si="1366"/>
        <v>0</v>
      </c>
      <c r="M5583" s="12" t="str">
        <f t="shared" si="1359"/>
        <v/>
      </c>
      <c r="N5583" s="13"/>
    </row>
    <row r="5584" spans="1:14" hidden="1">
      <c r="A5584" s="23">
        <v>50</v>
      </c>
      <c r="B5584" s="292"/>
      <c r="C5584" s="293">
        <v>1015</v>
      </c>
      <c r="D5584" s="294" t="s">
        <v>204</v>
      </c>
      <c r="E5584" s="295">
        <f t="shared" si="1365"/>
        <v>0</v>
      </c>
      <c r="F5584" s="158"/>
      <c r="G5584" s="159"/>
      <c r="H5584" s="1420"/>
      <c r="I5584" s="158"/>
      <c r="J5584" s="159"/>
      <c r="K5584" s="1420"/>
      <c r="L5584" s="295">
        <f t="shared" si="1366"/>
        <v>0</v>
      </c>
      <c r="M5584" s="12" t="str">
        <f t="shared" si="1359"/>
        <v/>
      </c>
      <c r="N5584" s="13"/>
    </row>
    <row r="5585" spans="1:14" hidden="1">
      <c r="A5585" s="23">
        <v>55</v>
      </c>
      <c r="B5585" s="292"/>
      <c r="C5585" s="312">
        <v>1016</v>
      </c>
      <c r="D5585" s="313" t="s">
        <v>205</v>
      </c>
      <c r="E5585" s="314">
        <f t="shared" si="1365"/>
        <v>0</v>
      </c>
      <c r="F5585" s="164"/>
      <c r="G5585" s="165"/>
      <c r="H5585" s="1419"/>
      <c r="I5585" s="164"/>
      <c r="J5585" s="165"/>
      <c r="K5585" s="1419"/>
      <c r="L5585" s="314">
        <f t="shared" si="1366"/>
        <v>0</v>
      </c>
      <c r="M5585" s="12" t="str">
        <f t="shared" si="1359"/>
        <v/>
      </c>
      <c r="N5585" s="13"/>
    </row>
    <row r="5586" spans="1:14" hidden="1">
      <c r="A5586" s="23">
        <v>60</v>
      </c>
      <c r="B5586" s="278"/>
      <c r="C5586" s="318">
        <v>1020</v>
      </c>
      <c r="D5586" s="319" t="s">
        <v>206</v>
      </c>
      <c r="E5586" s="320">
        <f t="shared" si="1365"/>
        <v>0</v>
      </c>
      <c r="F5586" s="454"/>
      <c r="G5586" s="455"/>
      <c r="H5586" s="1428"/>
      <c r="I5586" s="454"/>
      <c r="J5586" s="455"/>
      <c r="K5586" s="1428"/>
      <c r="L5586" s="320">
        <f t="shared" si="1366"/>
        <v>0</v>
      </c>
      <c r="M5586" s="12" t="str">
        <f t="shared" si="1359"/>
        <v/>
      </c>
      <c r="N5586" s="13"/>
    </row>
    <row r="5587" spans="1:14" hidden="1">
      <c r="A5587" s="22">
        <v>65</v>
      </c>
      <c r="B5587" s="292"/>
      <c r="C5587" s="324">
        <v>1030</v>
      </c>
      <c r="D5587" s="325" t="s">
        <v>207</v>
      </c>
      <c r="E5587" s="326">
        <f t="shared" si="1365"/>
        <v>0</v>
      </c>
      <c r="F5587" s="449"/>
      <c r="G5587" s="450"/>
      <c r="H5587" s="1425"/>
      <c r="I5587" s="449"/>
      <c r="J5587" s="450"/>
      <c r="K5587" s="1425"/>
      <c r="L5587" s="326">
        <f t="shared" si="1366"/>
        <v>0</v>
      </c>
      <c r="M5587" s="12" t="str">
        <f t="shared" si="1359"/>
        <v/>
      </c>
      <c r="N5587" s="13"/>
    </row>
    <row r="5588" spans="1:14" hidden="1">
      <c r="A5588" s="23">
        <v>70</v>
      </c>
      <c r="B5588" s="292"/>
      <c r="C5588" s="318">
        <v>1051</v>
      </c>
      <c r="D5588" s="331" t="s">
        <v>208</v>
      </c>
      <c r="E5588" s="320">
        <f t="shared" si="1365"/>
        <v>0</v>
      </c>
      <c r="F5588" s="454"/>
      <c r="G5588" s="455"/>
      <c r="H5588" s="1428"/>
      <c r="I5588" s="454"/>
      <c r="J5588" s="455"/>
      <c r="K5588" s="1428"/>
      <c r="L5588" s="320">
        <f t="shared" si="1366"/>
        <v>0</v>
      </c>
      <c r="M5588" s="12" t="str">
        <f t="shared" si="1359"/>
        <v/>
      </c>
      <c r="N5588" s="13"/>
    </row>
    <row r="5589" spans="1:14" hidden="1">
      <c r="A5589" s="23">
        <v>75</v>
      </c>
      <c r="B5589" s="292"/>
      <c r="C5589" s="293">
        <v>1052</v>
      </c>
      <c r="D5589" s="294" t="s">
        <v>209</v>
      </c>
      <c r="E5589" s="295">
        <f t="shared" si="1365"/>
        <v>0</v>
      </c>
      <c r="F5589" s="158"/>
      <c r="G5589" s="159"/>
      <c r="H5589" s="1420"/>
      <c r="I5589" s="158"/>
      <c r="J5589" s="159"/>
      <c r="K5589" s="1420"/>
      <c r="L5589" s="295">
        <f t="shared" si="1366"/>
        <v>0</v>
      </c>
      <c r="M5589" s="12" t="str">
        <f t="shared" si="1359"/>
        <v/>
      </c>
      <c r="N5589" s="13"/>
    </row>
    <row r="5590" spans="1:14" hidden="1">
      <c r="A5590" s="23">
        <v>80</v>
      </c>
      <c r="B5590" s="292"/>
      <c r="C5590" s="324">
        <v>1053</v>
      </c>
      <c r="D5590" s="325" t="s">
        <v>874</v>
      </c>
      <c r="E5590" s="326">
        <f t="shared" si="1365"/>
        <v>0</v>
      </c>
      <c r="F5590" s="449"/>
      <c r="G5590" s="450"/>
      <c r="H5590" s="1425"/>
      <c r="I5590" s="449"/>
      <c r="J5590" s="450"/>
      <c r="K5590" s="1425"/>
      <c r="L5590" s="326">
        <f t="shared" si="1366"/>
        <v>0</v>
      </c>
      <c r="M5590" s="12" t="str">
        <f t="shared" si="1359"/>
        <v/>
      </c>
      <c r="N5590" s="13"/>
    </row>
    <row r="5591" spans="1:14" hidden="1">
      <c r="A5591" s="23">
        <v>80</v>
      </c>
      <c r="B5591" s="292"/>
      <c r="C5591" s="318">
        <v>1062</v>
      </c>
      <c r="D5591" s="319" t="s">
        <v>210</v>
      </c>
      <c r="E5591" s="320">
        <f t="shared" si="1365"/>
        <v>0</v>
      </c>
      <c r="F5591" s="454"/>
      <c r="G5591" s="455"/>
      <c r="H5591" s="1428"/>
      <c r="I5591" s="454"/>
      <c r="J5591" s="455"/>
      <c r="K5591" s="1428"/>
      <c r="L5591" s="320">
        <f t="shared" si="1366"/>
        <v>0</v>
      </c>
      <c r="M5591" s="12" t="str">
        <f t="shared" si="1359"/>
        <v/>
      </c>
      <c r="N5591" s="13"/>
    </row>
    <row r="5592" spans="1:14" hidden="1">
      <c r="A5592" s="23">
        <v>85</v>
      </c>
      <c r="B5592" s="292"/>
      <c r="C5592" s="324">
        <v>1063</v>
      </c>
      <c r="D5592" s="332" t="s">
        <v>801</v>
      </c>
      <c r="E5592" s="326">
        <f t="shared" si="1365"/>
        <v>0</v>
      </c>
      <c r="F5592" s="449"/>
      <c r="G5592" s="450"/>
      <c r="H5592" s="1425"/>
      <c r="I5592" s="449"/>
      <c r="J5592" s="450"/>
      <c r="K5592" s="1425"/>
      <c r="L5592" s="326">
        <f t="shared" si="1366"/>
        <v>0</v>
      </c>
      <c r="M5592" s="12" t="str">
        <f t="shared" si="1359"/>
        <v/>
      </c>
      <c r="N5592" s="13"/>
    </row>
    <row r="5593" spans="1:14" hidden="1">
      <c r="A5593" s="23">
        <v>90</v>
      </c>
      <c r="B5593" s="292"/>
      <c r="C5593" s="333">
        <v>1069</v>
      </c>
      <c r="D5593" s="334" t="s">
        <v>211</v>
      </c>
      <c r="E5593" s="335">
        <f t="shared" si="1365"/>
        <v>0</v>
      </c>
      <c r="F5593" s="600"/>
      <c r="G5593" s="601"/>
      <c r="H5593" s="1427"/>
      <c r="I5593" s="600"/>
      <c r="J5593" s="601"/>
      <c r="K5593" s="1427"/>
      <c r="L5593" s="335">
        <f t="shared" si="1366"/>
        <v>0</v>
      </c>
      <c r="M5593" s="12" t="str">
        <f t="shared" si="1359"/>
        <v/>
      </c>
      <c r="N5593" s="13"/>
    </row>
    <row r="5594" spans="1:14" hidden="1">
      <c r="A5594" s="23">
        <v>90</v>
      </c>
      <c r="B5594" s="278"/>
      <c r="C5594" s="318">
        <v>1091</v>
      </c>
      <c r="D5594" s="331" t="s">
        <v>910</v>
      </c>
      <c r="E5594" s="320">
        <f t="shared" si="1365"/>
        <v>0</v>
      </c>
      <c r="F5594" s="454"/>
      <c r="G5594" s="455"/>
      <c r="H5594" s="1428"/>
      <c r="I5594" s="454"/>
      <c r="J5594" s="455"/>
      <c r="K5594" s="1428"/>
      <c r="L5594" s="320">
        <f t="shared" si="1366"/>
        <v>0</v>
      </c>
      <c r="M5594" s="12" t="str">
        <f t="shared" si="1359"/>
        <v/>
      </c>
      <c r="N5594" s="13"/>
    </row>
    <row r="5595" spans="1:14" hidden="1">
      <c r="A5595" s="22">
        <v>115</v>
      </c>
      <c r="B5595" s="292"/>
      <c r="C5595" s="293">
        <v>1092</v>
      </c>
      <c r="D5595" s="294" t="s">
        <v>305</v>
      </c>
      <c r="E5595" s="295">
        <f t="shared" si="1365"/>
        <v>0</v>
      </c>
      <c r="F5595" s="158"/>
      <c r="G5595" s="159"/>
      <c r="H5595" s="1420"/>
      <c r="I5595" s="158"/>
      <c r="J5595" s="159"/>
      <c r="K5595" s="1420"/>
      <c r="L5595" s="295">
        <f t="shared" si="1366"/>
        <v>0</v>
      </c>
      <c r="M5595" s="12" t="str">
        <f t="shared" si="1359"/>
        <v/>
      </c>
      <c r="N5595" s="13"/>
    </row>
    <row r="5596" spans="1:14" hidden="1">
      <c r="A5596" s="22">
        <v>125</v>
      </c>
      <c r="B5596" s="292"/>
      <c r="C5596" s="285">
        <v>1098</v>
      </c>
      <c r="D5596" s="339" t="s">
        <v>212</v>
      </c>
      <c r="E5596" s="287">
        <f t="shared" si="1365"/>
        <v>0</v>
      </c>
      <c r="F5596" s="173"/>
      <c r="G5596" s="174"/>
      <c r="H5596" s="1421"/>
      <c r="I5596" s="173"/>
      <c r="J5596" s="174"/>
      <c r="K5596" s="1421"/>
      <c r="L5596" s="287">
        <f t="shared" si="1366"/>
        <v>0</v>
      </c>
      <c r="M5596" s="12" t="str">
        <f t="shared" si="1359"/>
        <v/>
      </c>
      <c r="N5596" s="13"/>
    </row>
    <row r="5597" spans="1:14" hidden="1">
      <c r="A5597" s="23">
        <v>130</v>
      </c>
      <c r="B5597" s="272">
        <v>1900</v>
      </c>
      <c r="C5597" s="1856" t="s">
        <v>272</v>
      </c>
      <c r="D5597" s="1857"/>
      <c r="E5597" s="310">
        <f t="shared" ref="E5597:L5597" si="1367">SUM(E5598:E5600)</f>
        <v>0</v>
      </c>
      <c r="F5597" s="274">
        <f t="shared" si="1367"/>
        <v>0</v>
      </c>
      <c r="G5597" s="275">
        <f t="shared" si="1367"/>
        <v>0</v>
      </c>
      <c r="H5597" s="276">
        <f>SUM(H5598:H5600)</f>
        <v>0</v>
      </c>
      <c r="I5597" s="274">
        <f t="shared" si="1367"/>
        <v>0</v>
      </c>
      <c r="J5597" s="275">
        <f t="shared" si="1367"/>
        <v>0</v>
      </c>
      <c r="K5597" s="276">
        <f t="shared" si="1367"/>
        <v>0</v>
      </c>
      <c r="L5597" s="310">
        <f t="shared" si="1367"/>
        <v>0</v>
      </c>
      <c r="M5597" s="12" t="str">
        <f t="shared" si="1359"/>
        <v/>
      </c>
      <c r="N5597" s="13"/>
    </row>
    <row r="5598" spans="1:14" hidden="1">
      <c r="A5598" s="23">
        <v>135</v>
      </c>
      <c r="B5598" s="292"/>
      <c r="C5598" s="279">
        <v>1901</v>
      </c>
      <c r="D5598" s="340" t="s">
        <v>911</v>
      </c>
      <c r="E5598" s="281">
        <f>F5598+G5598+H5598</f>
        <v>0</v>
      </c>
      <c r="F5598" s="152"/>
      <c r="G5598" s="153"/>
      <c r="H5598" s="1418"/>
      <c r="I5598" s="152"/>
      <c r="J5598" s="153"/>
      <c r="K5598" s="1418"/>
      <c r="L5598" s="281">
        <f>I5598+J5598+K5598</f>
        <v>0</v>
      </c>
      <c r="M5598" s="12" t="str">
        <f t="shared" si="1359"/>
        <v/>
      </c>
      <c r="N5598" s="13"/>
    </row>
    <row r="5599" spans="1:14" hidden="1">
      <c r="A5599" s="23">
        <v>140</v>
      </c>
      <c r="B5599" s="341"/>
      <c r="C5599" s="293">
        <v>1981</v>
      </c>
      <c r="D5599" s="342" t="s">
        <v>912</v>
      </c>
      <c r="E5599" s="295">
        <f>F5599+G5599+H5599</f>
        <v>0</v>
      </c>
      <c r="F5599" s="158"/>
      <c r="G5599" s="159"/>
      <c r="H5599" s="1420"/>
      <c r="I5599" s="158"/>
      <c r="J5599" s="159"/>
      <c r="K5599" s="1420"/>
      <c r="L5599" s="295">
        <f>I5599+J5599+K5599</f>
        <v>0</v>
      </c>
      <c r="M5599" s="12" t="str">
        <f t="shared" si="1359"/>
        <v/>
      </c>
      <c r="N5599" s="13"/>
    </row>
    <row r="5600" spans="1:14" hidden="1">
      <c r="A5600" s="23">
        <v>145</v>
      </c>
      <c r="B5600" s="292"/>
      <c r="C5600" s="285">
        <v>1991</v>
      </c>
      <c r="D5600" s="343" t="s">
        <v>913</v>
      </c>
      <c r="E5600" s="287">
        <f>F5600+G5600+H5600</f>
        <v>0</v>
      </c>
      <c r="F5600" s="173"/>
      <c r="G5600" s="174"/>
      <c r="H5600" s="1421"/>
      <c r="I5600" s="173"/>
      <c r="J5600" s="174"/>
      <c r="K5600" s="1421"/>
      <c r="L5600" s="287">
        <f>I5600+J5600+K5600</f>
        <v>0</v>
      </c>
      <c r="M5600" s="12" t="str">
        <f t="shared" si="1359"/>
        <v/>
      </c>
      <c r="N5600" s="13"/>
    </row>
    <row r="5601" spans="1:14" hidden="1">
      <c r="A5601" s="23">
        <v>150</v>
      </c>
      <c r="B5601" s="272">
        <v>2100</v>
      </c>
      <c r="C5601" s="1856" t="s">
        <v>722</v>
      </c>
      <c r="D5601" s="1857"/>
      <c r="E5601" s="310">
        <f t="shared" ref="E5601:L5601" si="1368">SUM(E5602:E5606)</f>
        <v>0</v>
      </c>
      <c r="F5601" s="274">
        <f t="shared" si="1368"/>
        <v>0</v>
      </c>
      <c r="G5601" s="275">
        <f t="shared" si="1368"/>
        <v>0</v>
      </c>
      <c r="H5601" s="276">
        <f>SUM(H5602:H5606)</f>
        <v>0</v>
      </c>
      <c r="I5601" s="274">
        <f t="shared" si="1368"/>
        <v>0</v>
      </c>
      <c r="J5601" s="275">
        <f t="shared" si="1368"/>
        <v>0</v>
      </c>
      <c r="K5601" s="276">
        <f t="shared" si="1368"/>
        <v>0</v>
      </c>
      <c r="L5601" s="310">
        <f t="shared" si="1368"/>
        <v>0</v>
      </c>
      <c r="M5601" s="12" t="str">
        <f t="shared" si="1359"/>
        <v/>
      </c>
      <c r="N5601" s="13"/>
    </row>
    <row r="5602" spans="1:14" hidden="1">
      <c r="A5602" s="23">
        <v>155</v>
      </c>
      <c r="B5602" s="292"/>
      <c r="C5602" s="279">
        <v>2110</v>
      </c>
      <c r="D5602" s="344" t="s">
        <v>213</v>
      </c>
      <c r="E5602" s="281">
        <f>F5602+G5602+H5602</f>
        <v>0</v>
      </c>
      <c r="F5602" s="152"/>
      <c r="G5602" s="153"/>
      <c r="H5602" s="1418"/>
      <c r="I5602" s="152"/>
      <c r="J5602" s="153"/>
      <c r="K5602" s="1418"/>
      <c r="L5602" s="281">
        <f>I5602+J5602+K5602</f>
        <v>0</v>
      </c>
      <c r="M5602" s="12" t="str">
        <f t="shared" si="1359"/>
        <v/>
      </c>
      <c r="N5602" s="13"/>
    </row>
    <row r="5603" spans="1:14" hidden="1">
      <c r="A5603" s="23">
        <v>160</v>
      </c>
      <c r="B5603" s="341"/>
      <c r="C5603" s="293">
        <v>2120</v>
      </c>
      <c r="D5603" s="300" t="s">
        <v>214</v>
      </c>
      <c r="E5603" s="295">
        <f>F5603+G5603+H5603</f>
        <v>0</v>
      </c>
      <c r="F5603" s="158"/>
      <c r="G5603" s="159"/>
      <c r="H5603" s="1420"/>
      <c r="I5603" s="158"/>
      <c r="J5603" s="159"/>
      <c r="K5603" s="1420"/>
      <c r="L5603" s="295">
        <f>I5603+J5603+K5603</f>
        <v>0</v>
      </c>
      <c r="M5603" s="12" t="str">
        <f t="shared" si="1359"/>
        <v/>
      </c>
      <c r="N5603" s="13"/>
    </row>
    <row r="5604" spans="1:14" hidden="1">
      <c r="A5604" s="23">
        <v>165</v>
      </c>
      <c r="B5604" s="341"/>
      <c r="C5604" s="293">
        <v>2125</v>
      </c>
      <c r="D5604" s="300" t="s">
        <v>215</v>
      </c>
      <c r="E5604" s="295">
        <f>F5604+G5604+H5604</f>
        <v>0</v>
      </c>
      <c r="F5604" s="488">
        <v>0</v>
      </c>
      <c r="G5604" s="489">
        <v>0</v>
      </c>
      <c r="H5604" s="160">
        <v>0</v>
      </c>
      <c r="I5604" s="488">
        <v>0</v>
      </c>
      <c r="J5604" s="489">
        <v>0</v>
      </c>
      <c r="K5604" s="160">
        <v>0</v>
      </c>
      <c r="L5604" s="295">
        <f>I5604+J5604+K5604</f>
        <v>0</v>
      </c>
      <c r="M5604" s="12" t="str">
        <f t="shared" si="1359"/>
        <v/>
      </c>
      <c r="N5604" s="13"/>
    </row>
    <row r="5605" spans="1:14" hidden="1">
      <c r="A5605" s="23">
        <v>175</v>
      </c>
      <c r="B5605" s="291"/>
      <c r="C5605" s="293">
        <v>2140</v>
      </c>
      <c r="D5605" s="300" t="s">
        <v>216</v>
      </c>
      <c r="E5605" s="295">
        <f>F5605+G5605+H5605</f>
        <v>0</v>
      </c>
      <c r="F5605" s="488">
        <v>0</v>
      </c>
      <c r="G5605" s="489">
        <v>0</v>
      </c>
      <c r="H5605" s="160">
        <v>0</v>
      </c>
      <c r="I5605" s="488">
        <v>0</v>
      </c>
      <c r="J5605" s="489">
        <v>0</v>
      </c>
      <c r="K5605" s="160">
        <v>0</v>
      </c>
      <c r="L5605" s="295">
        <f>I5605+J5605+K5605</f>
        <v>0</v>
      </c>
      <c r="M5605" s="12" t="str">
        <f t="shared" si="1359"/>
        <v/>
      </c>
      <c r="N5605" s="13"/>
    </row>
    <row r="5606" spans="1:14" hidden="1">
      <c r="A5606" s="23">
        <v>180</v>
      </c>
      <c r="B5606" s="292"/>
      <c r="C5606" s="285">
        <v>2190</v>
      </c>
      <c r="D5606" s="345" t="s">
        <v>217</v>
      </c>
      <c r="E5606" s="287">
        <f>F5606+G5606+H5606</f>
        <v>0</v>
      </c>
      <c r="F5606" s="173"/>
      <c r="G5606" s="174"/>
      <c r="H5606" s="1421"/>
      <c r="I5606" s="173"/>
      <c r="J5606" s="174"/>
      <c r="K5606" s="1421"/>
      <c r="L5606" s="287">
        <f>I5606+J5606+K5606</f>
        <v>0</v>
      </c>
      <c r="M5606" s="12" t="str">
        <f t="shared" si="1359"/>
        <v/>
      </c>
      <c r="N5606" s="13"/>
    </row>
    <row r="5607" spans="1:14" hidden="1">
      <c r="A5607" s="23">
        <v>185</v>
      </c>
      <c r="B5607" s="272">
        <v>2200</v>
      </c>
      <c r="C5607" s="1856" t="s">
        <v>218</v>
      </c>
      <c r="D5607" s="1857"/>
      <c r="E5607" s="310">
        <f t="shared" ref="E5607:L5607" si="1369">SUM(E5608:E5609)</f>
        <v>0</v>
      </c>
      <c r="F5607" s="274">
        <f t="shared" si="1369"/>
        <v>0</v>
      </c>
      <c r="G5607" s="275">
        <f t="shared" si="1369"/>
        <v>0</v>
      </c>
      <c r="H5607" s="276">
        <f>SUM(H5608:H5609)</f>
        <v>0</v>
      </c>
      <c r="I5607" s="274">
        <f t="shared" si="1369"/>
        <v>0</v>
      </c>
      <c r="J5607" s="275">
        <f t="shared" si="1369"/>
        <v>0</v>
      </c>
      <c r="K5607" s="276">
        <f t="shared" si="1369"/>
        <v>0</v>
      </c>
      <c r="L5607" s="310">
        <f t="shared" si="1369"/>
        <v>0</v>
      </c>
      <c r="M5607" s="12" t="str">
        <f t="shared" si="1359"/>
        <v/>
      </c>
      <c r="N5607" s="13"/>
    </row>
    <row r="5608" spans="1:14" hidden="1">
      <c r="A5608" s="23">
        <v>190</v>
      </c>
      <c r="B5608" s="292"/>
      <c r="C5608" s="279">
        <v>2221</v>
      </c>
      <c r="D5608" s="280" t="s">
        <v>306</v>
      </c>
      <c r="E5608" s="281">
        <f t="shared" ref="E5608:E5613" si="1370">F5608+G5608+H5608</f>
        <v>0</v>
      </c>
      <c r="F5608" s="152"/>
      <c r="G5608" s="153"/>
      <c r="H5608" s="1418"/>
      <c r="I5608" s="152"/>
      <c r="J5608" s="153"/>
      <c r="K5608" s="1418"/>
      <c r="L5608" s="281">
        <f t="shared" ref="L5608:L5613" si="1371">I5608+J5608+K5608</f>
        <v>0</v>
      </c>
      <c r="M5608" s="12" t="str">
        <f t="shared" si="1359"/>
        <v/>
      </c>
      <c r="N5608" s="13"/>
    </row>
    <row r="5609" spans="1:14" hidden="1">
      <c r="A5609" s="23">
        <v>200</v>
      </c>
      <c r="B5609" s="292"/>
      <c r="C5609" s="285">
        <v>2224</v>
      </c>
      <c r="D5609" s="286" t="s">
        <v>219</v>
      </c>
      <c r="E5609" s="287">
        <f t="shared" si="1370"/>
        <v>0</v>
      </c>
      <c r="F5609" s="173"/>
      <c r="G5609" s="174"/>
      <c r="H5609" s="1421"/>
      <c r="I5609" s="173"/>
      <c r="J5609" s="174"/>
      <c r="K5609" s="1421"/>
      <c r="L5609" s="287">
        <f t="shared" si="1371"/>
        <v>0</v>
      </c>
      <c r="M5609" s="12" t="str">
        <f t="shared" si="1359"/>
        <v/>
      </c>
      <c r="N5609" s="13"/>
    </row>
    <row r="5610" spans="1:14" hidden="1">
      <c r="A5610" s="23">
        <v>200</v>
      </c>
      <c r="B5610" s="272">
        <v>2500</v>
      </c>
      <c r="C5610" s="1856" t="s">
        <v>220</v>
      </c>
      <c r="D5610" s="1857"/>
      <c r="E5610" s="310">
        <f t="shared" si="1370"/>
        <v>0</v>
      </c>
      <c r="F5610" s="1422"/>
      <c r="G5610" s="1423"/>
      <c r="H5610" s="1424"/>
      <c r="I5610" s="1422"/>
      <c r="J5610" s="1423"/>
      <c r="K5610" s="1424"/>
      <c r="L5610" s="310">
        <f t="shared" si="1371"/>
        <v>0</v>
      </c>
      <c r="M5610" s="12" t="str">
        <f t="shared" si="1359"/>
        <v/>
      </c>
      <c r="N5610" s="13"/>
    </row>
    <row r="5611" spans="1:14" hidden="1">
      <c r="A5611" s="23">
        <v>205</v>
      </c>
      <c r="B5611" s="272">
        <v>2600</v>
      </c>
      <c r="C5611" s="1862" t="s">
        <v>221</v>
      </c>
      <c r="D5611" s="1863"/>
      <c r="E5611" s="310">
        <f t="shared" si="1370"/>
        <v>0</v>
      </c>
      <c r="F5611" s="1422"/>
      <c r="G5611" s="1423"/>
      <c r="H5611" s="1424"/>
      <c r="I5611" s="1422"/>
      <c r="J5611" s="1423"/>
      <c r="K5611" s="1424"/>
      <c r="L5611" s="310">
        <f t="shared" si="1371"/>
        <v>0</v>
      </c>
      <c r="M5611" s="12" t="str">
        <f t="shared" si="1359"/>
        <v/>
      </c>
      <c r="N5611" s="13"/>
    </row>
    <row r="5612" spans="1:14" hidden="1">
      <c r="A5612" s="23">
        <v>210</v>
      </c>
      <c r="B5612" s="272">
        <v>2700</v>
      </c>
      <c r="C5612" s="1862" t="s">
        <v>222</v>
      </c>
      <c r="D5612" s="1863"/>
      <c r="E5612" s="310">
        <f t="shared" si="1370"/>
        <v>0</v>
      </c>
      <c r="F5612" s="1422"/>
      <c r="G5612" s="1423"/>
      <c r="H5612" s="1424"/>
      <c r="I5612" s="1422"/>
      <c r="J5612" s="1423"/>
      <c r="K5612" s="1424"/>
      <c r="L5612" s="310">
        <f t="shared" si="1371"/>
        <v>0</v>
      </c>
      <c r="M5612" s="12" t="str">
        <f t="shared" si="1359"/>
        <v/>
      </c>
      <c r="N5612" s="13"/>
    </row>
    <row r="5613" spans="1:14" ht="36" hidden="1" customHeight="1">
      <c r="A5613" s="23">
        <v>215</v>
      </c>
      <c r="B5613" s="272">
        <v>2800</v>
      </c>
      <c r="C5613" s="1862" t="s">
        <v>1660</v>
      </c>
      <c r="D5613" s="1863"/>
      <c r="E5613" s="310">
        <f t="shared" si="1370"/>
        <v>0</v>
      </c>
      <c r="F5613" s="1422"/>
      <c r="G5613" s="1423"/>
      <c r="H5613" s="1424"/>
      <c r="I5613" s="1422"/>
      <c r="J5613" s="1423"/>
      <c r="K5613" s="1424"/>
      <c r="L5613" s="310">
        <f t="shared" si="1371"/>
        <v>0</v>
      </c>
      <c r="M5613" s="12" t="str">
        <f t="shared" si="1359"/>
        <v/>
      </c>
      <c r="N5613" s="13"/>
    </row>
    <row r="5614" spans="1:14" hidden="1">
      <c r="A5614" s="22">
        <v>220</v>
      </c>
      <c r="B5614" s="272">
        <v>2900</v>
      </c>
      <c r="C5614" s="1856" t="s">
        <v>223</v>
      </c>
      <c r="D5614" s="1857"/>
      <c r="E5614" s="310">
        <f>SUM(E5615:E5622)</f>
        <v>0</v>
      </c>
      <c r="F5614" s="274">
        <f>SUM(F5615:F5622)</f>
        <v>0</v>
      </c>
      <c r="G5614" s="274">
        <f t="shared" ref="G5614:L5614" si="1372">SUM(G5615:G5622)</f>
        <v>0</v>
      </c>
      <c r="H5614" s="274">
        <f t="shared" si="1372"/>
        <v>0</v>
      </c>
      <c r="I5614" s="274">
        <f t="shared" si="1372"/>
        <v>0</v>
      </c>
      <c r="J5614" s="274">
        <f t="shared" si="1372"/>
        <v>0</v>
      </c>
      <c r="K5614" s="274">
        <f t="shared" si="1372"/>
        <v>0</v>
      </c>
      <c r="L5614" s="274">
        <f t="shared" si="1372"/>
        <v>0</v>
      </c>
      <c r="M5614" s="12" t="str">
        <f t="shared" si="1359"/>
        <v/>
      </c>
      <c r="N5614" s="13"/>
    </row>
    <row r="5615" spans="1:14" hidden="1">
      <c r="A5615" s="23">
        <v>225</v>
      </c>
      <c r="B5615" s="346"/>
      <c r="C5615" s="279">
        <v>2910</v>
      </c>
      <c r="D5615" s="347" t="s">
        <v>2048</v>
      </c>
      <c r="E5615" s="281">
        <f>F5615+G5615+H5615</f>
        <v>0</v>
      </c>
      <c r="F5615" s="152"/>
      <c r="G5615" s="153"/>
      <c r="H5615" s="1418"/>
      <c r="I5615" s="152"/>
      <c r="J5615" s="153"/>
      <c r="K5615" s="1418"/>
      <c r="L5615" s="281">
        <f>I5615+J5615+K5615</f>
        <v>0</v>
      </c>
      <c r="M5615" s="12" t="str">
        <f t="shared" si="1359"/>
        <v/>
      </c>
      <c r="N5615" s="13"/>
    </row>
    <row r="5616" spans="1:14" hidden="1">
      <c r="A5616" s="23">
        <v>230</v>
      </c>
      <c r="B5616" s="346"/>
      <c r="C5616" s="279">
        <v>2920</v>
      </c>
      <c r="D5616" s="347" t="s">
        <v>224</v>
      </c>
      <c r="E5616" s="281">
        <f t="shared" ref="E5616:E5622" si="1373">F5616+G5616+H5616</f>
        <v>0</v>
      </c>
      <c r="F5616" s="152"/>
      <c r="G5616" s="153"/>
      <c r="H5616" s="1418"/>
      <c r="I5616" s="152"/>
      <c r="J5616" s="153"/>
      <c r="K5616" s="1418"/>
      <c r="L5616" s="281">
        <f t="shared" ref="L5616:L5622" si="1374">I5616+J5616+K5616</f>
        <v>0</v>
      </c>
      <c r="M5616" s="12" t="str">
        <f t="shared" si="1359"/>
        <v/>
      </c>
      <c r="N5616" s="13"/>
    </row>
    <row r="5617" spans="1:14" ht="31.5" hidden="1">
      <c r="A5617" s="23">
        <v>245</v>
      </c>
      <c r="B5617" s="346"/>
      <c r="C5617" s="324">
        <v>2969</v>
      </c>
      <c r="D5617" s="348" t="s">
        <v>225</v>
      </c>
      <c r="E5617" s="326">
        <f t="shared" si="1373"/>
        <v>0</v>
      </c>
      <c r="F5617" s="449"/>
      <c r="G5617" s="450"/>
      <c r="H5617" s="1425"/>
      <c r="I5617" s="449"/>
      <c r="J5617" s="450"/>
      <c r="K5617" s="1425"/>
      <c r="L5617" s="326">
        <f t="shared" si="1374"/>
        <v>0</v>
      </c>
      <c r="M5617" s="12" t="str">
        <f t="shared" si="1359"/>
        <v/>
      </c>
      <c r="N5617" s="13"/>
    </row>
    <row r="5618" spans="1:14" ht="31.5" hidden="1">
      <c r="A5618" s="22">
        <v>220</v>
      </c>
      <c r="B5618" s="346"/>
      <c r="C5618" s="349">
        <v>2970</v>
      </c>
      <c r="D5618" s="350" t="s">
        <v>226</v>
      </c>
      <c r="E5618" s="351">
        <f t="shared" si="1373"/>
        <v>0</v>
      </c>
      <c r="F5618" s="636"/>
      <c r="G5618" s="637"/>
      <c r="H5618" s="1426"/>
      <c r="I5618" s="636"/>
      <c r="J5618" s="637"/>
      <c r="K5618" s="1426"/>
      <c r="L5618" s="351">
        <f t="shared" si="1374"/>
        <v>0</v>
      </c>
      <c r="M5618" s="12" t="str">
        <f t="shared" si="1359"/>
        <v/>
      </c>
      <c r="N5618" s="13"/>
    </row>
    <row r="5619" spans="1:14" hidden="1">
      <c r="A5619" s="23">
        <v>225</v>
      </c>
      <c r="B5619" s="346"/>
      <c r="C5619" s="333">
        <v>2989</v>
      </c>
      <c r="D5619" s="355" t="s">
        <v>227</v>
      </c>
      <c r="E5619" s="335">
        <f t="shared" si="1373"/>
        <v>0</v>
      </c>
      <c r="F5619" s="600"/>
      <c r="G5619" s="601"/>
      <c r="H5619" s="1427"/>
      <c r="I5619" s="600"/>
      <c r="J5619" s="601"/>
      <c r="K5619" s="1427"/>
      <c r="L5619" s="335">
        <f t="shared" si="1374"/>
        <v>0</v>
      </c>
      <c r="M5619" s="12" t="str">
        <f t="shared" si="1359"/>
        <v/>
      </c>
      <c r="N5619" s="13"/>
    </row>
    <row r="5620" spans="1:14" hidden="1">
      <c r="A5620" s="23">
        <v>230</v>
      </c>
      <c r="B5620" s="292"/>
      <c r="C5620" s="318">
        <v>2990</v>
      </c>
      <c r="D5620" s="356" t="s">
        <v>2067</v>
      </c>
      <c r="E5620" s="320">
        <f>F5620+G5620+H5620</f>
        <v>0</v>
      </c>
      <c r="F5620" s="454"/>
      <c r="G5620" s="455"/>
      <c r="H5620" s="1428"/>
      <c r="I5620" s="454"/>
      <c r="J5620" s="455"/>
      <c r="K5620" s="1428"/>
      <c r="L5620" s="320">
        <f>I5620+J5620+K5620</f>
        <v>0</v>
      </c>
      <c r="M5620" s="12" t="str">
        <f t="shared" si="1359"/>
        <v/>
      </c>
      <c r="N5620" s="13"/>
    </row>
    <row r="5621" spans="1:14" hidden="1">
      <c r="A5621" s="23">
        <v>235</v>
      </c>
      <c r="B5621" s="292"/>
      <c r="C5621" s="318">
        <v>2991</v>
      </c>
      <c r="D5621" s="356" t="s">
        <v>228</v>
      </c>
      <c r="E5621" s="320">
        <f t="shared" si="1373"/>
        <v>0</v>
      </c>
      <c r="F5621" s="454"/>
      <c r="G5621" s="455"/>
      <c r="H5621" s="1428"/>
      <c r="I5621" s="454"/>
      <c r="J5621" s="455"/>
      <c r="K5621" s="1428"/>
      <c r="L5621" s="320">
        <f t="shared" si="1374"/>
        <v>0</v>
      </c>
      <c r="M5621" s="12" t="str">
        <f t="shared" si="1359"/>
        <v/>
      </c>
      <c r="N5621" s="13"/>
    </row>
    <row r="5622" spans="1:14" hidden="1">
      <c r="A5622" s="23">
        <v>240</v>
      </c>
      <c r="B5622" s="292"/>
      <c r="C5622" s="285">
        <v>2992</v>
      </c>
      <c r="D5622" s="357" t="s">
        <v>229</v>
      </c>
      <c r="E5622" s="287">
        <f t="shared" si="1373"/>
        <v>0</v>
      </c>
      <c r="F5622" s="173"/>
      <c r="G5622" s="174"/>
      <c r="H5622" s="1421"/>
      <c r="I5622" s="173"/>
      <c r="J5622" s="174"/>
      <c r="K5622" s="1421"/>
      <c r="L5622" s="287">
        <f t="shared" si="1374"/>
        <v>0</v>
      </c>
      <c r="M5622" s="12" t="str">
        <f t="shared" si="1359"/>
        <v/>
      </c>
      <c r="N5622" s="13"/>
    </row>
    <row r="5623" spans="1:14" hidden="1">
      <c r="A5623" s="23">
        <v>245</v>
      </c>
      <c r="B5623" s="272">
        <v>3300</v>
      </c>
      <c r="C5623" s="358" t="s">
        <v>2098</v>
      </c>
      <c r="D5623" s="1773"/>
      <c r="E5623" s="310">
        <f t="shared" ref="E5623:L5623" si="1375">SUM(E5624:E5628)</f>
        <v>0</v>
      </c>
      <c r="F5623" s="274">
        <f t="shared" si="1375"/>
        <v>0</v>
      </c>
      <c r="G5623" s="275">
        <f t="shared" si="1375"/>
        <v>0</v>
      </c>
      <c r="H5623" s="276">
        <f t="shared" si="1375"/>
        <v>0</v>
      </c>
      <c r="I5623" s="274">
        <f t="shared" si="1375"/>
        <v>0</v>
      </c>
      <c r="J5623" s="275">
        <f t="shared" si="1375"/>
        <v>0</v>
      </c>
      <c r="K5623" s="276">
        <f t="shared" si="1375"/>
        <v>0</v>
      </c>
      <c r="L5623" s="310">
        <f t="shared" si="1375"/>
        <v>0</v>
      </c>
      <c r="M5623" s="12" t="str">
        <f t="shared" si="1359"/>
        <v/>
      </c>
      <c r="N5623" s="13"/>
    </row>
    <row r="5624" spans="1:14" hidden="1">
      <c r="A5624" s="22">
        <v>250</v>
      </c>
      <c r="B5624" s="291"/>
      <c r="C5624" s="279">
        <v>3301</v>
      </c>
      <c r="D5624" s="359" t="s">
        <v>230</v>
      </c>
      <c r="E5624" s="281">
        <f t="shared" ref="E5624:E5631" si="1376">F5624+G5624+H5624</f>
        <v>0</v>
      </c>
      <c r="F5624" s="486">
        <v>0</v>
      </c>
      <c r="G5624" s="487">
        <v>0</v>
      </c>
      <c r="H5624" s="154">
        <v>0</v>
      </c>
      <c r="I5624" s="486">
        <v>0</v>
      </c>
      <c r="J5624" s="487">
        <v>0</v>
      </c>
      <c r="K5624" s="154">
        <v>0</v>
      </c>
      <c r="L5624" s="281">
        <f t="shared" ref="L5624:L5631" si="1377">I5624+J5624+K5624</f>
        <v>0</v>
      </c>
      <c r="M5624" s="12" t="str">
        <f t="shared" si="1359"/>
        <v/>
      </c>
      <c r="N5624" s="13"/>
    </row>
    <row r="5625" spans="1:14" hidden="1">
      <c r="A5625" s="23">
        <v>255</v>
      </c>
      <c r="B5625" s="291"/>
      <c r="C5625" s="293">
        <v>3302</v>
      </c>
      <c r="D5625" s="360" t="s">
        <v>715</v>
      </c>
      <c r="E5625" s="295">
        <f t="shared" si="1376"/>
        <v>0</v>
      </c>
      <c r="F5625" s="488">
        <v>0</v>
      </c>
      <c r="G5625" s="489">
        <v>0</v>
      </c>
      <c r="H5625" s="160">
        <v>0</v>
      </c>
      <c r="I5625" s="488">
        <v>0</v>
      </c>
      <c r="J5625" s="489">
        <v>0</v>
      </c>
      <c r="K5625" s="160">
        <v>0</v>
      </c>
      <c r="L5625" s="295">
        <f t="shared" si="1377"/>
        <v>0</v>
      </c>
      <c r="M5625" s="12" t="str">
        <f t="shared" si="1359"/>
        <v/>
      </c>
      <c r="N5625" s="13"/>
    </row>
    <row r="5626" spans="1:14" hidden="1">
      <c r="A5626" s="23">
        <v>265</v>
      </c>
      <c r="B5626" s="291"/>
      <c r="C5626" s="293">
        <v>3303</v>
      </c>
      <c r="D5626" s="360" t="s">
        <v>231</v>
      </c>
      <c r="E5626" s="295">
        <f t="shared" si="1376"/>
        <v>0</v>
      </c>
      <c r="F5626" s="488">
        <v>0</v>
      </c>
      <c r="G5626" s="489">
        <v>0</v>
      </c>
      <c r="H5626" s="160">
        <v>0</v>
      </c>
      <c r="I5626" s="488">
        <v>0</v>
      </c>
      <c r="J5626" s="489">
        <v>0</v>
      </c>
      <c r="K5626" s="160">
        <v>0</v>
      </c>
      <c r="L5626" s="295">
        <f t="shared" si="1377"/>
        <v>0</v>
      </c>
      <c r="M5626" s="12" t="str">
        <f t="shared" si="1359"/>
        <v/>
      </c>
      <c r="N5626" s="13"/>
    </row>
    <row r="5627" spans="1:14" hidden="1">
      <c r="A5627" s="22">
        <v>270</v>
      </c>
      <c r="B5627" s="291"/>
      <c r="C5627" s="293">
        <v>3304</v>
      </c>
      <c r="D5627" s="360" t="s">
        <v>232</v>
      </c>
      <c r="E5627" s="295">
        <f t="shared" si="1376"/>
        <v>0</v>
      </c>
      <c r="F5627" s="488">
        <v>0</v>
      </c>
      <c r="G5627" s="489">
        <v>0</v>
      </c>
      <c r="H5627" s="160">
        <v>0</v>
      </c>
      <c r="I5627" s="488">
        <v>0</v>
      </c>
      <c r="J5627" s="489">
        <v>0</v>
      </c>
      <c r="K5627" s="160">
        <v>0</v>
      </c>
      <c r="L5627" s="295">
        <f t="shared" si="1377"/>
        <v>0</v>
      </c>
      <c r="M5627" s="12" t="str">
        <f t="shared" si="1359"/>
        <v/>
      </c>
      <c r="N5627" s="13"/>
    </row>
    <row r="5628" spans="1:14" ht="31.5" hidden="1">
      <c r="A5628" s="22">
        <v>290</v>
      </c>
      <c r="B5628" s="291"/>
      <c r="C5628" s="285">
        <v>3306</v>
      </c>
      <c r="D5628" s="361" t="s">
        <v>1657</v>
      </c>
      <c r="E5628" s="287">
        <f t="shared" si="1376"/>
        <v>0</v>
      </c>
      <c r="F5628" s="490">
        <v>0</v>
      </c>
      <c r="G5628" s="491">
        <v>0</v>
      </c>
      <c r="H5628" s="175">
        <v>0</v>
      </c>
      <c r="I5628" s="490">
        <v>0</v>
      </c>
      <c r="J5628" s="491">
        <v>0</v>
      </c>
      <c r="K5628" s="175">
        <v>0</v>
      </c>
      <c r="L5628" s="287">
        <f t="shared" si="1377"/>
        <v>0</v>
      </c>
      <c r="M5628" s="12" t="str">
        <f t="shared" si="1359"/>
        <v/>
      </c>
      <c r="N5628" s="13"/>
    </row>
    <row r="5629" spans="1:14" hidden="1">
      <c r="A5629" s="39">
        <v>320</v>
      </c>
      <c r="B5629" s="272">
        <v>3900</v>
      </c>
      <c r="C5629" s="1856" t="s">
        <v>233</v>
      </c>
      <c r="D5629" s="1857"/>
      <c r="E5629" s="310">
        <f t="shared" si="1376"/>
        <v>0</v>
      </c>
      <c r="F5629" s="1471">
        <v>0</v>
      </c>
      <c r="G5629" s="1472">
        <v>0</v>
      </c>
      <c r="H5629" s="1473">
        <v>0</v>
      </c>
      <c r="I5629" s="1471">
        <v>0</v>
      </c>
      <c r="J5629" s="1472">
        <v>0</v>
      </c>
      <c r="K5629" s="1473">
        <v>0</v>
      </c>
      <c r="L5629" s="310">
        <f t="shared" si="1377"/>
        <v>0</v>
      </c>
      <c r="M5629" s="12" t="str">
        <f t="shared" ref="M5629:M5675" si="1378">(IF($E5629&lt;&gt;0,$M$2,IF($L5629&lt;&gt;0,$M$2,"")))</f>
        <v/>
      </c>
      <c r="N5629" s="13"/>
    </row>
    <row r="5630" spans="1:14" hidden="1">
      <c r="A5630" s="22">
        <v>330</v>
      </c>
      <c r="B5630" s="272">
        <v>4000</v>
      </c>
      <c r="C5630" s="1856" t="s">
        <v>234</v>
      </c>
      <c r="D5630" s="1857"/>
      <c r="E5630" s="310">
        <f t="shared" si="1376"/>
        <v>0</v>
      </c>
      <c r="F5630" s="1422"/>
      <c r="G5630" s="1423"/>
      <c r="H5630" s="1424"/>
      <c r="I5630" s="1422"/>
      <c r="J5630" s="1423"/>
      <c r="K5630" s="1424"/>
      <c r="L5630" s="310">
        <f t="shared" si="1377"/>
        <v>0</v>
      </c>
      <c r="M5630" s="12" t="str">
        <f t="shared" si="1378"/>
        <v/>
      </c>
      <c r="N5630" s="13"/>
    </row>
    <row r="5631" spans="1:14" hidden="1">
      <c r="A5631" s="22">
        <v>350</v>
      </c>
      <c r="B5631" s="272">
        <v>4100</v>
      </c>
      <c r="C5631" s="1856" t="s">
        <v>235</v>
      </c>
      <c r="D5631" s="1857"/>
      <c r="E5631" s="310">
        <f t="shared" si="1376"/>
        <v>0</v>
      </c>
      <c r="F5631" s="1472">
        <v>0</v>
      </c>
      <c r="G5631" s="1472">
        <v>0</v>
      </c>
      <c r="H5631" s="1473">
        <v>0</v>
      </c>
      <c r="I5631" s="1771">
        <v>0</v>
      </c>
      <c r="J5631" s="1472">
        <v>0</v>
      </c>
      <c r="K5631" s="1472">
        <v>0</v>
      </c>
      <c r="L5631" s="310">
        <f t="shared" si="1377"/>
        <v>0</v>
      </c>
      <c r="M5631" s="12" t="str">
        <f t="shared" si="1378"/>
        <v/>
      </c>
      <c r="N5631" s="13"/>
    </row>
    <row r="5632" spans="1:14" hidden="1">
      <c r="A5632" s="23">
        <v>355</v>
      </c>
      <c r="B5632" s="272">
        <v>4200</v>
      </c>
      <c r="C5632" s="1856" t="s">
        <v>236</v>
      </c>
      <c r="D5632" s="1857"/>
      <c r="E5632" s="310">
        <f t="shared" ref="E5632:L5632" si="1379">SUM(E5633:E5638)</f>
        <v>0</v>
      </c>
      <c r="F5632" s="274">
        <f t="shared" si="1379"/>
        <v>0</v>
      </c>
      <c r="G5632" s="275">
        <f t="shared" si="1379"/>
        <v>0</v>
      </c>
      <c r="H5632" s="276">
        <f>SUM(H5633:H5638)</f>
        <v>0</v>
      </c>
      <c r="I5632" s="274">
        <f t="shared" si="1379"/>
        <v>0</v>
      </c>
      <c r="J5632" s="275">
        <f t="shared" si="1379"/>
        <v>0</v>
      </c>
      <c r="K5632" s="276">
        <f t="shared" si="1379"/>
        <v>0</v>
      </c>
      <c r="L5632" s="310">
        <f t="shared" si="1379"/>
        <v>0</v>
      </c>
      <c r="M5632" s="12" t="str">
        <f t="shared" si="1378"/>
        <v/>
      </c>
      <c r="N5632" s="13"/>
    </row>
    <row r="5633" spans="1:14" hidden="1">
      <c r="A5633" s="23">
        <v>355</v>
      </c>
      <c r="B5633" s="362"/>
      <c r="C5633" s="279">
        <v>4201</v>
      </c>
      <c r="D5633" s="280" t="s">
        <v>237</v>
      </c>
      <c r="E5633" s="281">
        <f t="shared" ref="E5633:E5638" si="1380">F5633+G5633+H5633</f>
        <v>0</v>
      </c>
      <c r="F5633" s="152"/>
      <c r="G5633" s="153"/>
      <c r="H5633" s="1418"/>
      <c r="I5633" s="152"/>
      <c r="J5633" s="153"/>
      <c r="K5633" s="1418"/>
      <c r="L5633" s="281">
        <f t="shared" ref="L5633:L5638" si="1381">I5633+J5633+K5633</f>
        <v>0</v>
      </c>
      <c r="M5633" s="12" t="str">
        <f t="shared" si="1378"/>
        <v/>
      </c>
      <c r="N5633" s="13"/>
    </row>
    <row r="5634" spans="1:14" hidden="1">
      <c r="A5634" s="23">
        <v>375</v>
      </c>
      <c r="B5634" s="362"/>
      <c r="C5634" s="293">
        <v>4202</v>
      </c>
      <c r="D5634" s="363" t="s">
        <v>238</v>
      </c>
      <c r="E5634" s="295">
        <f t="shared" si="1380"/>
        <v>0</v>
      </c>
      <c r="F5634" s="158"/>
      <c r="G5634" s="159"/>
      <c r="H5634" s="1420"/>
      <c r="I5634" s="158"/>
      <c r="J5634" s="159"/>
      <c r="K5634" s="1420"/>
      <c r="L5634" s="295">
        <f t="shared" si="1381"/>
        <v>0</v>
      </c>
      <c r="M5634" s="12" t="str">
        <f t="shared" si="1378"/>
        <v/>
      </c>
      <c r="N5634" s="13"/>
    </row>
    <row r="5635" spans="1:14" hidden="1">
      <c r="A5635" s="23">
        <v>380</v>
      </c>
      <c r="B5635" s="362"/>
      <c r="C5635" s="293">
        <v>4214</v>
      </c>
      <c r="D5635" s="363" t="s">
        <v>239</v>
      </c>
      <c r="E5635" s="295">
        <f t="shared" si="1380"/>
        <v>0</v>
      </c>
      <c r="F5635" s="158"/>
      <c r="G5635" s="159"/>
      <c r="H5635" s="1420"/>
      <c r="I5635" s="158"/>
      <c r="J5635" s="159"/>
      <c r="K5635" s="1420"/>
      <c r="L5635" s="295">
        <f t="shared" si="1381"/>
        <v>0</v>
      </c>
      <c r="M5635" s="12" t="str">
        <f t="shared" si="1378"/>
        <v/>
      </c>
      <c r="N5635" s="13"/>
    </row>
    <row r="5636" spans="1:14" hidden="1">
      <c r="A5636" s="23">
        <v>385</v>
      </c>
      <c r="B5636" s="362"/>
      <c r="C5636" s="293">
        <v>4217</v>
      </c>
      <c r="D5636" s="363" t="s">
        <v>240</v>
      </c>
      <c r="E5636" s="295">
        <f t="shared" si="1380"/>
        <v>0</v>
      </c>
      <c r="F5636" s="158"/>
      <c r="G5636" s="159"/>
      <c r="H5636" s="1420"/>
      <c r="I5636" s="158"/>
      <c r="J5636" s="159"/>
      <c r="K5636" s="1420"/>
      <c r="L5636" s="295">
        <f t="shared" si="1381"/>
        <v>0</v>
      </c>
      <c r="M5636" s="12" t="str">
        <f t="shared" si="1378"/>
        <v/>
      </c>
      <c r="N5636" s="13"/>
    </row>
    <row r="5637" spans="1:14" hidden="1">
      <c r="A5637" s="23">
        <v>390</v>
      </c>
      <c r="B5637" s="362"/>
      <c r="C5637" s="293">
        <v>4218</v>
      </c>
      <c r="D5637" s="294" t="s">
        <v>241</v>
      </c>
      <c r="E5637" s="295">
        <f t="shared" si="1380"/>
        <v>0</v>
      </c>
      <c r="F5637" s="158"/>
      <c r="G5637" s="159"/>
      <c r="H5637" s="1420"/>
      <c r="I5637" s="158"/>
      <c r="J5637" s="159"/>
      <c r="K5637" s="1420"/>
      <c r="L5637" s="295">
        <f t="shared" si="1381"/>
        <v>0</v>
      </c>
      <c r="M5637" s="12" t="str">
        <f t="shared" si="1378"/>
        <v/>
      </c>
      <c r="N5637" s="13"/>
    </row>
    <row r="5638" spans="1:14" hidden="1">
      <c r="A5638" s="23">
        <v>390</v>
      </c>
      <c r="B5638" s="362"/>
      <c r="C5638" s="285">
        <v>4219</v>
      </c>
      <c r="D5638" s="343" t="s">
        <v>242</v>
      </c>
      <c r="E5638" s="287">
        <f t="shared" si="1380"/>
        <v>0</v>
      </c>
      <c r="F5638" s="173"/>
      <c r="G5638" s="174"/>
      <c r="H5638" s="1421"/>
      <c r="I5638" s="173"/>
      <c r="J5638" s="174"/>
      <c r="K5638" s="1421"/>
      <c r="L5638" s="287">
        <f t="shared" si="1381"/>
        <v>0</v>
      </c>
      <c r="M5638" s="12" t="str">
        <f t="shared" si="1378"/>
        <v/>
      </c>
      <c r="N5638" s="13"/>
    </row>
    <row r="5639" spans="1:14" hidden="1">
      <c r="A5639" s="23">
        <v>395</v>
      </c>
      <c r="B5639" s="272">
        <v>4300</v>
      </c>
      <c r="C5639" s="1856" t="s">
        <v>1661</v>
      </c>
      <c r="D5639" s="1857"/>
      <c r="E5639" s="310">
        <f t="shared" ref="E5639:L5639" si="1382">SUM(E5640:E5642)</f>
        <v>0</v>
      </c>
      <c r="F5639" s="274">
        <f t="shared" si="1382"/>
        <v>0</v>
      </c>
      <c r="G5639" s="275">
        <f t="shared" si="1382"/>
        <v>0</v>
      </c>
      <c r="H5639" s="276">
        <f>SUM(H5640:H5642)</f>
        <v>0</v>
      </c>
      <c r="I5639" s="274">
        <f t="shared" si="1382"/>
        <v>0</v>
      </c>
      <c r="J5639" s="275">
        <f t="shared" si="1382"/>
        <v>0</v>
      </c>
      <c r="K5639" s="276">
        <f t="shared" si="1382"/>
        <v>0</v>
      </c>
      <c r="L5639" s="310">
        <f t="shared" si="1382"/>
        <v>0</v>
      </c>
      <c r="M5639" s="12" t="str">
        <f t="shared" si="1378"/>
        <v/>
      </c>
      <c r="N5639" s="13"/>
    </row>
    <row r="5640" spans="1:14" hidden="1">
      <c r="A5640" s="18">
        <v>397</v>
      </c>
      <c r="B5640" s="362"/>
      <c r="C5640" s="279">
        <v>4301</v>
      </c>
      <c r="D5640" s="311" t="s">
        <v>243</v>
      </c>
      <c r="E5640" s="281">
        <f t="shared" ref="E5640:E5645" si="1383">F5640+G5640+H5640</f>
        <v>0</v>
      </c>
      <c r="F5640" s="152"/>
      <c r="G5640" s="153"/>
      <c r="H5640" s="1418"/>
      <c r="I5640" s="152"/>
      <c r="J5640" s="153"/>
      <c r="K5640" s="1418"/>
      <c r="L5640" s="281">
        <f t="shared" ref="L5640:L5645" si="1384">I5640+J5640+K5640</f>
        <v>0</v>
      </c>
      <c r="M5640" s="12" t="str">
        <f t="shared" si="1378"/>
        <v/>
      </c>
      <c r="N5640" s="13"/>
    </row>
    <row r="5641" spans="1:14" hidden="1">
      <c r="A5641" s="14">
        <v>398</v>
      </c>
      <c r="B5641" s="362"/>
      <c r="C5641" s="293">
        <v>4302</v>
      </c>
      <c r="D5641" s="363" t="s">
        <v>244</v>
      </c>
      <c r="E5641" s="295">
        <f t="shared" si="1383"/>
        <v>0</v>
      </c>
      <c r="F5641" s="158"/>
      <c r="G5641" s="159"/>
      <c r="H5641" s="1420"/>
      <c r="I5641" s="158"/>
      <c r="J5641" s="159"/>
      <c r="K5641" s="1420"/>
      <c r="L5641" s="295">
        <f t="shared" si="1384"/>
        <v>0</v>
      </c>
      <c r="M5641" s="12" t="str">
        <f t="shared" si="1378"/>
        <v/>
      </c>
      <c r="N5641" s="13"/>
    </row>
    <row r="5642" spans="1:14" hidden="1">
      <c r="A5642" s="14">
        <v>399</v>
      </c>
      <c r="B5642" s="362"/>
      <c r="C5642" s="285">
        <v>4309</v>
      </c>
      <c r="D5642" s="301" t="s">
        <v>245</v>
      </c>
      <c r="E5642" s="287">
        <f t="shared" si="1383"/>
        <v>0</v>
      </c>
      <c r="F5642" s="173"/>
      <c r="G5642" s="174"/>
      <c r="H5642" s="1421"/>
      <c r="I5642" s="173"/>
      <c r="J5642" s="174"/>
      <c r="K5642" s="1421"/>
      <c r="L5642" s="287">
        <f t="shared" si="1384"/>
        <v>0</v>
      </c>
      <c r="M5642" s="12" t="str">
        <f t="shared" si="1378"/>
        <v/>
      </c>
      <c r="N5642" s="13"/>
    </row>
    <row r="5643" spans="1:14" hidden="1">
      <c r="A5643" s="14">
        <v>400</v>
      </c>
      <c r="B5643" s="272">
        <v>4400</v>
      </c>
      <c r="C5643" s="1856" t="s">
        <v>1658</v>
      </c>
      <c r="D5643" s="1857"/>
      <c r="E5643" s="310">
        <f t="shared" si="1383"/>
        <v>0</v>
      </c>
      <c r="F5643" s="1422"/>
      <c r="G5643" s="1423"/>
      <c r="H5643" s="1424"/>
      <c r="I5643" s="1422"/>
      <c r="J5643" s="1423"/>
      <c r="K5643" s="1424"/>
      <c r="L5643" s="310">
        <f t="shared" si="1384"/>
        <v>0</v>
      </c>
      <c r="M5643" s="12" t="str">
        <f t="shared" si="1378"/>
        <v/>
      </c>
      <c r="N5643" s="13"/>
    </row>
    <row r="5644" spans="1:14" hidden="1">
      <c r="A5644" s="14">
        <v>401</v>
      </c>
      <c r="B5644" s="272">
        <v>4500</v>
      </c>
      <c r="C5644" s="1856" t="s">
        <v>1659</v>
      </c>
      <c r="D5644" s="1857"/>
      <c r="E5644" s="310">
        <f t="shared" si="1383"/>
        <v>0</v>
      </c>
      <c r="F5644" s="1422"/>
      <c r="G5644" s="1423"/>
      <c r="H5644" s="1424"/>
      <c r="I5644" s="1422"/>
      <c r="J5644" s="1423"/>
      <c r="K5644" s="1424"/>
      <c r="L5644" s="310">
        <f t="shared" si="1384"/>
        <v>0</v>
      </c>
      <c r="M5644" s="12" t="str">
        <f t="shared" si="1378"/>
        <v/>
      </c>
      <c r="N5644" s="13"/>
    </row>
    <row r="5645" spans="1:14" hidden="1">
      <c r="A5645" s="40">
        <v>404</v>
      </c>
      <c r="B5645" s="272">
        <v>4600</v>
      </c>
      <c r="C5645" s="1862" t="s">
        <v>246</v>
      </c>
      <c r="D5645" s="1863"/>
      <c r="E5645" s="310">
        <f t="shared" si="1383"/>
        <v>0</v>
      </c>
      <c r="F5645" s="1422"/>
      <c r="G5645" s="1423"/>
      <c r="H5645" s="1424"/>
      <c r="I5645" s="1422"/>
      <c r="J5645" s="1423"/>
      <c r="K5645" s="1424"/>
      <c r="L5645" s="310">
        <f t="shared" si="1384"/>
        <v>0</v>
      </c>
      <c r="M5645" s="12" t="str">
        <f t="shared" si="1378"/>
        <v/>
      </c>
      <c r="N5645" s="13"/>
    </row>
    <row r="5646" spans="1:14" hidden="1">
      <c r="A5646" s="40">
        <v>404</v>
      </c>
      <c r="B5646" s="272">
        <v>4900</v>
      </c>
      <c r="C5646" s="1856" t="s">
        <v>273</v>
      </c>
      <c r="D5646" s="1857"/>
      <c r="E5646" s="310">
        <f t="shared" ref="E5646:L5646" si="1385">+E5647+E5648</f>
        <v>0</v>
      </c>
      <c r="F5646" s="274">
        <f t="shared" si="1385"/>
        <v>0</v>
      </c>
      <c r="G5646" s="275">
        <f t="shared" si="1385"/>
        <v>0</v>
      </c>
      <c r="H5646" s="276">
        <f>+H5647+H5648</f>
        <v>0</v>
      </c>
      <c r="I5646" s="274">
        <f t="shared" si="1385"/>
        <v>0</v>
      </c>
      <c r="J5646" s="275">
        <f t="shared" si="1385"/>
        <v>0</v>
      </c>
      <c r="K5646" s="276">
        <f t="shared" si="1385"/>
        <v>0</v>
      </c>
      <c r="L5646" s="310">
        <f t="shared" si="1385"/>
        <v>0</v>
      </c>
      <c r="M5646" s="12" t="str">
        <f t="shared" si="1378"/>
        <v/>
      </c>
      <c r="N5646" s="13"/>
    </row>
    <row r="5647" spans="1:14" hidden="1">
      <c r="A5647" s="22">
        <v>440</v>
      </c>
      <c r="B5647" s="362"/>
      <c r="C5647" s="279">
        <v>4901</v>
      </c>
      <c r="D5647" s="364" t="s">
        <v>274</v>
      </c>
      <c r="E5647" s="281">
        <f>F5647+G5647+H5647</f>
        <v>0</v>
      </c>
      <c r="F5647" s="152"/>
      <c r="G5647" s="153"/>
      <c r="H5647" s="1418"/>
      <c r="I5647" s="152"/>
      <c r="J5647" s="153"/>
      <c r="K5647" s="1418"/>
      <c r="L5647" s="281">
        <f>I5647+J5647+K5647</f>
        <v>0</v>
      </c>
      <c r="M5647" s="12" t="str">
        <f t="shared" si="1378"/>
        <v/>
      </c>
      <c r="N5647" s="13"/>
    </row>
    <row r="5648" spans="1:14" hidden="1">
      <c r="A5648" s="22">
        <v>450</v>
      </c>
      <c r="B5648" s="362"/>
      <c r="C5648" s="285">
        <v>4902</v>
      </c>
      <c r="D5648" s="301" t="s">
        <v>275</v>
      </c>
      <c r="E5648" s="287">
        <f>F5648+G5648+H5648</f>
        <v>0</v>
      </c>
      <c r="F5648" s="173"/>
      <c r="G5648" s="174"/>
      <c r="H5648" s="1421"/>
      <c r="I5648" s="173"/>
      <c r="J5648" s="174"/>
      <c r="K5648" s="1421"/>
      <c r="L5648" s="287">
        <f>I5648+J5648+K5648</f>
        <v>0</v>
      </c>
      <c r="M5648" s="12" t="str">
        <f t="shared" si="1378"/>
        <v/>
      </c>
      <c r="N5648" s="13"/>
    </row>
    <row r="5649" spans="1:14" hidden="1">
      <c r="A5649" s="22">
        <v>495</v>
      </c>
      <c r="B5649" s="365">
        <v>5100</v>
      </c>
      <c r="C5649" s="1854" t="s">
        <v>247</v>
      </c>
      <c r="D5649" s="1855"/>
      <c r="E5649" s="310">
        <f>F5649+G5649+H5649</f>
        <v>0</v>
      </c>
      <c r="F5649" s="1422"/>
      <c r="G5649" s="1423"/>
      <c r="H5649" s="1424"/>
      <c r="I5649" s="1422"/>
      <c r="J5649" s="1423"/>
      <c r="K5649" s="1424"/>
      <c r="L5649" s="310">
        <f>I5649+J5649+K5649</f>
        <v>0</v>
      </c>
      <c r="M5649" s="12" t="str">
        <f t="shared" si="1378"/>
        <v/>
      </c>
      <c r="N5649" s="13"/>
    </row>
    <row r="5650" spans="1:14" hidden="1">
      <c r="A5650" s="23">
        <v>500</v>
      </c>
      <c r="B5650" s="365">
        <v>5200</v>
      </c>
      <c r="C5650" s="1854" t="s">
        <v>248</v>
      </c>
      <c r="D5650" s="1855"/>
      <c r="E5650" s="310">
        <f t="shared" ref="E5650:L5650" si="1386">SUM(E5651:E5657)</f>
        <v>0</v>
      </c>
      <c r="F5650" s="274">
        <f t="shared" si="1386"/>
        <v>0</v>
      </c>
      <c r="G5650" s="275">
        <f t="shared" si="1386"/>
        <v>0</v>
      </c>
      <c r="H5650" s="276">
        <f>SUM(H5651:H5657)</f>
        <v>0</v>
      </c>
      <c r="I5650" s="274">
        <f t="shared" si="1386"/>
        <v>0</v>
      </c>
      <c r="J5650" s="275">
        <f t="shared" si="1386"/>
        <v>0</v>
      </c>
      <c r="K5650" s="276">
        <f t="shared" si="1386"/>
        <v>0</v>
      </c>
      <c r="L5650" s="310">
        <f t="shared" si="1386"/>
        <v>0</v>
      </c>
      <c r="M5650" s="12" t="str">
        <f t="shared" si="1378"/>
        <v/>
      </c>
      <c r="N5650" s="13"/>
    </row>
    <row r="5651" spans="1:14" hidden="1">
      <c r="A5651" s="23">
        <v>505</v>
      </c>
      <c r="B5651" s="366"/>
      <c r="C5651" s="367">
        <v>5201</v>
      </c>
      <c r="D5651" s="368" t="s">
        <v>249</v>
      </c>
      <c r="E5651" s="281">
        <f t="shared" ref="E5651:E5657" si="1387">F5651+G5651+H5651</f>
        <v>0</v>
      </c>
      <c r="F5651" s="152"/>
      <c r="G5651" s="153"/>
      <c r="H5651" s="1418"/>
      <c r="I5651" s="152"/>
      <c r="J5651" s="153"/>
      <c r="K5651" s="1418"/>
      <c r="L5651" s="281">
        <f t="shared" ref="L5651:L5657" si="1388">I5651+J5651+K5651</f>
        <v>0</v>
      </c>
      <c r="M5651" s="12" t="str">
        <f t="shared" si="1378"/>
        <v/>
      </c>
      <c r="N5651" s="13"/>
    </row>
    <row r="5652" spans="1:14" hidden="1">
      <c r="A5652" s="23">
        <v>510</v>
      </c>
      <c r="B5652" s="366"/>
      <c r="C5652" s="369">
        <v>5202</v>
      </c>
      <c r="D5652" s="370" t="s">
        <v>250</v>
      </c>
      <c r="E5652" s="295">
        <f t="shared" si="1387"/>
        <v>0</v>
      </c>
      <c r="F5652" s="158"/>
      <c r="G5652" s="159"/>
      <c r="H5652" s="1420"/>
      <c r="I5652" s="158"/>
      <c r="J5652" s="159"/>
      <c r="K5652" s="1420"/>
      <c r="L5652" s="295">
        <f t="shared" si="1388"/>
        <v>0</v>
      </c>
      <c r="M5652" s="12" t="str">
        <f t="shared" si="1378"/>
        <v/>
      </c>
      <c r="N5652" s="13"/>
    </row>
    <row r="5653" spans="1:14" hidden="1">
      <c r="A5653" s="23">
        <v>515</v>
      </c>
      <c r="B5653" s="366"/>
      <c r="C5653" s="369">
        <v>5203</v>
      </c>
      <c r="D5653" s="370" t="s">
        <v>618</v>
      </c>
      <c r="E5653" s="295">
        <f t="shared" si="1387"/>
        <v>0</v>
      </c>
      <c r="F5653" s="158"/>
      <c r="G5653" s="159"/>
      <c r="H5653" s="1420"/>
      <c r="I5653" s="158"/>
      <c r="J5653" s="159"/>
      <c r="K5653" s="1420"/>
      <c r="L5653" s="295">
        <f t="shared" si="1388"/>
        <v>0</v>
      </c>
      <c r="M5653" s="12" t="str">
        <f t="shared" si="1378"/>
        <v/>
      </c>
      <c r="N5653" s="13"/>
    </row>
    <row r="5654" spans="1:14" hidden="1">
      <c r="A5654" s="23">
        <v>520</v>
      </c>
      <c r="B5654" s="366"/>
      <c r="C5654" s="369">
        <v>5204</v>
      </c>
      <c r="D5654" s="370" t="s">
        <v>619</v>
      </c>
      <c r="E5654" s="295">
        <f t="shared" si="1387"/>
        <v>0</v>
      </c>
      <c r="F5654" s="158"/>
      <c r="G5654" s="159"/>
      <c r="H5654" s="1420"/>
      <c r="I5654" s="158"/>
      <c r="J5654" s="159"/>
      <c r="K5654" s="1420"/>
      <c r="L5654" s="295">
        <f t="shared" si="1388"/>
        <v>0</v>
      </c>
      <c r="M5654" s="12" t="str">
        <f t="shared" si="1378"/>
        <v/>
      </c>
      <c r="N5654" s="13"/>
    </row>
    <row r="5655" spans="1:14" hidden="1">
      <c r="A5655" s="23">
        <v>525</v>
      </c>
      <c r="B5655" s="366"/>
      <c r="C5655" s="369">
        <v>5205</v>
      </c>
      <c r="D5655" s="370" t="s">
        <v>620</v>
      </c>
      <c r="E5655" s="295">
        <f t="shared" si="1387"/>
        <v>0</v>
      </c>
      <c r="F5655" s="158"/>
      <c r="G5655" s="159"/>
      <c r="H5655" s="1420"/>
      <c r="I5655" s="158"/>
      <c r="J5655" s="159"/>
      <c r="K5655" s="1420"/>
      <c r="L5655" s="295">
        <f t="shared" si="1388"/>
        <v>0</v>
      </c>
      <c r="M5655" s="12" t="str">
        <f t="shared" si="1378"/>
        <v/>
      </c>
      <c r="N5655" s="13"/>
    </row>
    <row r="5656" spans="1:14" hidden="1">
      <c r="A5656" s="22">
        <v>635</v>
      </c>
      <c r="B5656" s="366"/>
      <c r="C5656" s="369">
        <v>5206</v>
      </c>
      <c r="D5656" s="370" t="s">
        <v>621</v>
      </c>
      <c r="E5656" s="295">
        <f t="shared" si="1387"/>
        <v>0</v>
      </c>
      <c r="F5656" s="158"/>
      <c r="G5656" s="159"/>
      <c r="H5656" s="1420"/>
      <c r="I5656" s="158"/>
      <c r="J5656" s="159"/>
      <c r="K5656" s="1420"/>
      <c r="L5656" s="295">
        <f t="shared" si="1388"/>
        <v>0</v>
      </c>
      <c r="M5656" s="12" t="str">
        <f t="shared" si="1378"/>
        <v/>
      </c>
      <c r="N5656" s="13"/>
    </row>
    <row r="5657" spans="1:14" hidden="1">
      <c r="A5657" s="23">
        <v>640</v>
      </c>
      <c r="B5657" s="366"/>
      <c r="C5657" s="371">
        <v>5219</v>
      </c>
      <c r="D5657" s="372" t="s">
        <v>622</v>
      </c>
      <c r="E5657" s="287">
        <f t="shared" si="1387"/>
        <v>0</v>
      </c>
      <c r="F5657" s="173"/>
      <c r="G5657" s="174"/>
      <c r="H5657" s="1421"/>
      <c r="I5657" s="173"/>
      <c r="J5657" s="174"/>
      <c r="K5657" s="1421"/>
      <c r="L5657" s="287">
        <f t="shared" si="1388"/>
        <v>0</v>
      </c>
      <c r="M5657" s="12" t="str">
        <f t="shared" si="1378"/>
        <v/>
      </c>
      <c r="N5657" s="13"/>
    </row>
    <row r="5658" spans="1:14" hidden="1">
      <c r="A5658" s="23">
        <v>645</v>
      </c>
      <c r="B5658" s="365">
        <v>5300</v>
      </c>
      <c r="C5658" s="1854" t="s">
        <v>623</v>
      </c>
      <c r="D5658" s="1855"/>
      <c r="E5658" s="310">
        <f t="shared" ref="E5658:L5658" si="1389">SUM(E5659:E5660)</f>
        <v>0</v>
      </c>
      <c r="F5658" s="274">
        <f t="shared" si="1389"/>
        <v>0</v>
      </c>
      <c r="G5658" s="275">
        <f t="shared" si="1389"/>
        <v>0</v>
      </c>
      <c r="H5658" s="276">
        <f>SUM(H5659:H5660)</f>
        <v>0</v>
      </c>
      <c r="I5658" s="274">
        <f t="shared" si="1389"/>
        <v>0</v>
      </c>
      <c r="J5658" s="275">
        <f t="shared" si="1389"/>
        <v>0</v>
      </c>
      <c r="K5658" s="276">
        <f t="shared" si="1389"/>
        <v>0</v>
      </c>
      <c r="L5658" s="310">
        <f t="shared" si="1389"/>
        <v>0</v>
      </c>
      <c r="M5658" s="12" t="str">
        <f t="shared" si="1378"/>
        <v/>
      </c>
      <c r="N5658" s="13"/>
    </row>
    <row r="5659" spans="1:14" hidden="1">
      <c r="A5659" s="23">
        <v>650</v>
      </c>
      <c r="B5659" s="366"/>
      <c r="C5659" s="367">
        <v>5301</v>
      </c>
      <c r="D5659" s="368" t="s">
        <v>307</v>
      </c>
      <c r="E5659" s="281">
        <f>F5659+G5659+H5659</f>
        <v>0</v>
      </c>
      <c r="F5659" s="152"/>
      <c r="G5659" s="153"/>
      <c r="H5659" s="1418"/>
      <c r="I5659" s="152"/>
      <c r="J5659" s="153"/>
      <c r="K5659" s="1418"/>
      <c r="L5659" s="281">
        <f>I5659+J5659+K5659</f>
        <v>0</v>
      </c>
      <c r="M5659" s="12" t="str">
        <f t="shared" si="1378"/>
        <v/>
      </c>
      <c r="N5659" s="13"/>
    </row>
    <row r="5660" spans="1:14" hidden="1">
      <c r="A5660" s="22">
        <v>655</v>
      </c>
      <c r="B5660" s="366"/>
      <c r="C5660" s="371">
        <v>5309</v>
      </c>
      <c r="D5660" s="372" t="s">
        <v>624</v>
      </c>
      <c r="E5660" s="287">
        <f>F5660+G5660+H5660</f>
        <v>0</v>
      </c>
      <c r="F5660" s="173"/>
      <c r="G5660" s="174"/>
      <c r="H5660" s="1421"/>
      <c r="I5660" s="173"/>
      <c r="J5660" s="174"/>
      <c r="K5660" s="1421"/>
      <c r="L5660" s="287">
        <f>I5660+J5660+K5660</f>
        <v>0</v>
      </c>
      <c r="M5660" s="12" t="str">
        <f t="shared" si="1378"/>
        <v/>
      </c>
      <c r="N5660" s="13"/>
    </row>
    <row r="5661" spans="1:14" hidden="1">
      <c r="A5661" s="22">
        <v>665</v>
      </c>
      <c r="B5661" s="365">
        <v>5400</v>
      </c>
      <c r="C5661" s="1854" t="s">
        <v>685</v>
      </c>
      <c r="D5661" s="1855"/>
      <c r="E5661" s="310">
        <f>F5661+G5661+H5661</f>
        <v>0</v>
      </c>
      <c r="F5661" s="1422"/>
      <c r="G5661" s="1423"/>
      <c r="H5661" s="1424"/>
      <c r="I5661" s="1422"/>
      <c r="J5661" s="1423"/>
      <c r="K5661" s="1424"/>
      <c r="L5661" s="310">
        <f>I5661+J5661+K5661</f>
        <v>0</v>
      </c>
      <c r="M5661" s="12" t="str">
        <f t="shared" si="1378"/>
        <v/>
      </c>
      <c r="N5661" s="13"/>
    </row>
    <row r="5662" spans="1:14" hidden="1">
      <c r="A5662" s="22">
        <v>675</v>
      </c>
      <c r="B5662" s="272">
        <v>5500</v>
      </c>
      <c r="C5662" s="1856" t="s">
        <v>686</v>
      </c>
      <c r="D5662" s="1857"/>
      <c r="E5662" s="310">
        <f t="shared" ref="E5662:L5662" si="1390">SUM(E5663:E5666)</f>
        <v>0</v>
      </c>
      <c r="F5662" s="274">
        <f t="shared" si="1390"/>
        <v>0</v>
      </c>
      <c r="G5662" s="275">
        <f t="shared" si="1390"/>
        <v>0</v>
      </c>
      <c r="H5662" s="276">
        <f>SUM(H5663:H5666)</f>
        <v>0</v>
      </c>
      <c r="I5662" s="274">
        <f t="shared" si="1390"/>
        <v>0</v>
      </c>
      <c r="J5662" s="275">
        <f t="shared" si="1390"/>
        <v>0</v>
      </c>
      <c r="K5662" s="276">
        <f t="shared" si="1390"/>
        <v>0</v>
      </c>
      <c r="L5662" s="310">
        <f t="shared" si="1390"/>
        <v>0</v>
      </c>
      <c r="M5662" s="12" t="str">
        <f t="shared" si="1378"/>
        <v/>
      </c>
      <c r="N5662" s="13"/>
    </row>
    <row r="5663" spans="1:14" hidden="1">
      <c r="A5663" s="22">
        <v>685</v>
      </c>
      <c r="B5663" s="362"/>
      <c r="C5663" s="279">
        <v>5501</v>
      </c>
      <c r="D5663" s="311" t="s">
        <v>687</v>
      </c>
      <c r="E5663" s="281">
        <f>F5663+G5663+H5663</f>
        <v>0</v>
      </c>
      <c r="F5663" s="152"/>
      <c r="G5663" s="153"/>
      <c r="H5663" s="1418"/>
      <c r="I5663" s="152"/>
      <c r="J5663" s="153"/>
      <c r="K5663" s="1418"/>
      <c r="L5663" s="281">
        <f>I5663+J5663+K5663</f>
        <v>0</v>
      </c>
      <c r="M5663" s="12" t="str">
        <f t="shared" si="1378"/>
        <v/>
      </c>
      <c r="N5663" s="13"/>
    </row>
    <row r="5664" spans="1:14" hidden="1">
      <c r="A5664" s="23">
        <v>690</v>
      </c>
      <c r="B5664" s="362"/>
      <c r="C5664" s="293">
        <v>5502</v>
      </c>
      <c r="D5664" s="294" t="s">
        <v>688</v>
      </c>
      <c r="E5664" s="295">
        <f>F5664+G5664+H5664</f>
        <v>0</v>
      </c>
      <c r="F5664" s="158"/>
      <c r="G5664" s="159"/>
      <c r="H5664" s="1420"/>
      <c r="I5664" s="158"/>
      <c r="J5664" s="159"/>
      <c r="K5664" s="1420"/>
      <c r="L5664" s="295">
        <f>I5664+J5664+K5664</f>
        <v>0</v>
      </c>
      <c r="M5664" s="12" t="str">
        <f t="shared" si="1378"/>
        <v/>
      </c>
      <c r="N5664" s="13"/>
    </row>
    <row r="5665" spans="1:14" hidden="1">
      <c r="A5665" s="23">
        <v>695</v>
      </c>
      <c r="B5665" s="362"/>
      <c r="C5665" s="293">
        <v>5503</v>
      </c>
      <c r="D5665" s="363" t="s">
        <v>689</v>
      </c>
      <c r="E5665" s="295">
        <f>F5665+G5665+H5665</f>
        <v>0</v>
      </c>
      <c r="F5665" s="158"/>
      <c r="G5665" s="159"/>
      <c r="H5665" s="1420"/>
      <c r="I5665" s="158"/>
      <c r="J5665" s="159"/>
      <c r="K5665" s="1420"/>
      <c r="L5665" s="295">
        <f>I5665+J5665+K5665</f>
        <v>0</v>
      </c>
      <c r="M5665" s="12" t="str">
        <f t="shared" si="1378"/>
        <v/>
      </c>
      <c r="N5665" s="13"/>
    </row>
    <row r="5666" spans="1:14" hidden="1">
      <c r="A5666" s="22">
        <v>700</v>
      </c>
      <c r="B5666" s="362"/>
      <c r="C5666" s="285">
        <v>5504</v>
      </c>
      <c r="D5666" s="339" t="s">
        <v>690</v>
      </c>
      <c r="E5666" s="287">
        <f>F5666+G5666+H5666</f>
        <v>0</v>
      </c>
      <c r="F5666" s="173"/>
      <c r="G5666" s="174"/>
      <c r="H5666" s="1421"/>
      <c r="I5666" s="173"/>
      <c r="J5666" s="174"/>
      <c r="K5666" s="1421"/>
      <c r="L5666" s="287">
        <f>I5666+J5666+K5666</f>
        <v>0</v>
      </c>
      <c r="M5666" s="12" t="str">
        <f t="shared" si="1378"/>
        <v/>
      </c>
      <c r="N5666" s="13"/>
    </row>
    <row r="5667" spans="1:14" hidden="1">
      <c r="A5667" s="22">
        <v>710</v>
      </c>
      <c r="B5667" s="365">
        <v>5700</v>
      </c>
      <c r="C5667" s="1858" t="s">
        <v>914</v>
      </c>
      <c r="D5667" s="1859"/>
      <c r="E5667" s="310">
        <f>SUM(E5668:E5670)</f>
        <v>0</v>
      </c>
      <c r="F5667" s="1471">
        <v>0</v>
      </c>
      <c r="G5667" s="1471">
        <v>0</v>
      </c>
      <c r="H5667" s="1471">
        <v>0</v>
      </c>
      <c r="I5667" s="1471">
        <v>0</v>
      </c>
      <c r="J5667" s="1471">
        <v>0</v>
      </c>
      <c r="K5667" s="1471">
        <v>0</v>
      </c>
      <c r="L5667" s="310">
        <f>SUM(L5668:L5670)</f>
        <v>0</v>
      </c>
      <c r="M5667" s="12" t="str">
        <f t="shared" si="1378"/>
        <v/>
      </c>
      <c r="N5667" s="13"/>
    </row>
    <row r="5668" spans="1:14" hidden="1">
      <c r="A5668" s="23">
        <v>715</v>
      </c>
      <c r="B5668" s="366"/>
      <c r="C5668" s="367">
        <v>5701</v>
      </c>
      <c r="D5668" s="368" t="s">
        <v>691</v>
      </c>
      <c r="E5668" s="281">
        <f>F5668+G5668+H5668</f>
        <v>0</v>
      </c>
      <c r="F5668" s="1472">
        <v>0</v>
      </c>
      <c r="G5668" s="1472">
        <v>0</v>
      </c>
      <c r="H5668" s="1473">
        <v>0</v>
      </c>
      <c r="I5668" s="1771">
        <v>0</v>
      </c>
      <c r="J5668" s="1472">
        <v>0</v>
      </c>
      <c r="K5668" s="1472">
        <v>0</v>
      </c>
      <c r="L5668" s="281">
        <f>I5668+J5668+K5668</f>
        <v>0</v>
      </c>
      <c r="M5668" s="12" t="str">
        <f t="shared" si="1378"/>
        <v/>
      </c>
      <c r="N5668" s="13"/>
    </row>
    <row r="5669" spans="1:14" hidden="1">
      <c r="A5669" s="23">
        <v>720</v>
      </c>
      <c r="B5669" s="366"/>
      <c r="C5669" s="373">
        <v>5702</v>
      </c>
      <c r="D5669" s="374" t="s">
        <v>692</v>
      </c>
      <c r="E5669" s="314">
        <f>F5669+G5669+H5669</f>
        <v>0</v>
      </c>
      <c r="F5669" s="1472">
        <v>0</v>
      </c>
      <c r="G5669" s="1472">
        <v>0</v>
      </c>
      <c r="H5669" s="1473">
        <v>0</v>
      </c>
      <c r="I5669" s="1771">
        <v>0</v>
      </c>
      <c r="J5669" s="1472">
        <v>0</v>
      </c>
      <c r="K5669" s="1472">
        <v>0</v>
      </c>
      <c r="L5669" s="314">
        <f>I5669+J5669+K5669</f>
        <v>0</v>
      </c>
      <c r="M5669" s="12" t="str">
        <f t="shared" si="1378"/>
        <v/>
      </c>
      <c r="N5669" s="13"/>
    </row>
    <row r="5670" spans="1:14" hidden="1">
      <c r="A5670" s="23">
        <v>725</v>
      </c>
      <c r="B5670" s="292"/>
      <c r="C5670" s="375">
        <v>4071</v>
      </c>
      <c r="D5670" s="376" t="s">
        <v>693</v>
      </c>
      <c r="E5670" s="377">
        <f>F5670+G5670+H5670</f>
        <v>0</v>
      </c>
      <c r="F5670" s="1472">
        <v>0</v>
      </c>
      <c r="G5670" s="1472">
        <v>0</v>
      </c>
      <c r="H5670" s="1473">
        <v>0</v>
      </c>
      <c r="I5670" s="1771">
        <v>0</v>
      </c>
      <c r="J5670" s="1472">
        <v>0</v>
      </c>
      <c r="K5670" s="1472">
        <v>0</v>
      </c>
      <c r="L5670" s="377">
        <f>I5670+J5670+K5670</f>
        <v>0</v>
      </c>
      <c r="M5670" s="12" t="str">
        <f t="shared" si="1378"/>
        <v/>
      </c>
      <c r="N5670" s="13"/>
    </row>
    <row r="5671" spans="1:14" hidden="1">
      <c r="A5671" s="23">
        <v>730</v>
      </c>
      <c r="B5671" s="582"/>
      <c r="C5671" s="1860" t="s">
        <v>694</v>
      </c>
      <c r="D5671" s="1861"/>
      <c r="E5671" s="1438"/>
      <c r="F5671" s="1438"/>
      <c r="G5671" s="1438"/>
      <c r="H5671" s="1438"/>
      <c r="I5671" s="1438"/>
      <c r="J5671" s="1438"/>
      <c r="K5671" s="1438"/>
      <c r="L5671" s="1439"/>
      <c r="M5671" s="12" t="str">
        <f t="shared" si="1378"/>
        <v/>
      </c>
      <c r="N5671" s="13"/>
    </row>
    <row r="5672" spans="1:14" hidden="1">
      <c r="A5672" s="23">
        <v>735</v>
      </c>
      <c r="B5672" s="381">
        <v>98</v>
      </c>
      <c r="C5672" s="1860" t="s">
        <v>694</v>
      </c>
      <c r="D5672" s="1861"/>
      <c r="E5672" s="382">
        <f>F5672+G5672+H5672</f>
        <v>0</v>
      </c>
      <c r="F5672" s="1429"/>
      <c r="G5672" s="1430"/>
      <c r="H5672" s="1431"/>
      <c r="I5672" s="1461">
        <v>0</v>
      </c>
      <c r="J5672" s="1462">
        <v>0</v>
      </c>
      <c r="K5672" s="1463">
        <v>0</v>
      </c>
      <c r="L5672" s="382">
        <f>I5672+J5672+K5672</f>
        <v>0</v>
      </c>
      <c r="M5672" s="12" t="str">
        <f t="shared" si="1378"/>
        <v/>
      </c>
      <c r="N5672" s="13"/>
    </row>
    <row r="5673" spans="1:14" hidden="1">
      <c r="A5673" s="23">
        <v>740</v>
      </c>
      <c r="B5673" s="1433"/>
      <c r="C5673" s="1434"/>
      <c r="D5673" s="1435"/>
      <c r="E5673" s="269"/>
      <c r="F5673" s="269"/>
      <c r="G5673" s="269"/>
      <c r="H5673" s="269"/>
      <c r="I5673" s="269"/>
      <c r="J5673" s="269"/>
      <c r="K5673" s="269"/>
      <c r="L5673" s="270"/>
      <c r="M5673" s="12" t="str">
        <f t="shared" si="1378"/>
        <v/>
      </c>
      <c r="N5673" s="13"/>
    </row>
    <row r="5674" spans="1:14" hidden="1">
      <c r="A5674" s="23">
        <v>745</v>
      </c>
      <c r="B5674" s="1436"/>
      <c r="C5674" s="111"/>
      <c r="D5674" s="1437"/>
      <c r="E5674" s="218"/>
      <c r="F5674" s="218"/>
      <c r="G5674" s="218"/>
      <c r="H5674" s="218"/>
      <c r="I5674" s="218"/>
      <c r="J5674" s="218"/>
      <c r="K5674" s="218"/>
      <c r="L5674" s="389"/>
      <c r="M5674" s="12" t="str">
        <f t="shared" si="1378"/>
        <v/>
      </c>
      <c r="N5674" s="13"/>
    </row>
    <row r="5675" spans="1:14" hidden="1">
      <c r="A5675" s="22">
        <v>750</v>
      </c>
      <c r="B5675" s="1436"/>
      <c r="C5675" s="111"/>
      <c r="D5675" s="1437"/>
      <c r="E5675" s="218"/>
      <c r="F5675" s="218"/>
      <c r="G5675" s="218"/>
      <c r="H5675" s="218"/>
      <c r="I5675" s="218"/>
      <c r="J5675" s="218"/>
      <c r="K5675" s="218"/>
      <c r="L5675" s="389"/>
      <c r="M5675" s="12" t="str">
        <f t="shared" si="1378"/>
        <v/>
      </c>
      <c r="N5675" s="13"/>
    </row>
    <row r="5676" spans="1:14" ht="16.5" hidden="1" thickBot="1">
      <c r="A5676" s="23">
        <v>755</v>
      </c>
      <c r="B5676" s="1464"/>
      <c r="C5676" s="393" t="s">
        <v>741</v>
      </c>
      <c r="D5676" s="1432">
        <f>+B5676</f>
        <v>0</v>
      </c>
      <c r="E5676" s="395">
        <f t="shared" ref="E5676:L5676" si="1391">SUM(E5561,E5564,E5570,E5578,E5579,E5597,E5601,E5607,E5610,E5611,E5612,E5613,E5614,E5623,E5629,E5630,E5631,E5632,E5639,E5643,E5644,E5645,E5646,E5649,E5650,E5658,E5661,E5662,E5667)+E5672</f>
        <v>0</v>
      </c>
      <c r="F5676" s="396">
        <f t="shared" si="1391"/>
        <v>0</v>
      </c>
      <c r="G5676" s="397">
        <f t="shared" si="1391"/>
        <v>0</v>
      </c>
      <c r="H5676" s="398">
        <f t="shared" si="1391"/>
        <v>0</v>
      </c>
      <c r="I5676" s="396">
        <f t="shared" si="1391"/>
        <v>0</v>
      </c>
      <c r="J5676" s="397">
        <f t="shared" si="1391"/>
        <v>0</v>
      </c>
      <c r="K5676" s="398">
        <f t="shared" si="1391"/>
        <v>0</v>
      </c>
      <c r="L5676" s="395">
        <f t="shared" si="1391"/>
        <v>0</v>
      </c>
      <c r="M5676" s="12" t="str">
        <f>(IF($E5676&lt;&gt;0,$M$2,IF($L5676&lt;&gt;0,$M$2,"")))</f>
        <v/>
      </c>
      <c r="N5676" s="73" t="str">
        <f>LEFT(C5558,1)</f>
        <v>7</v>
      </c>
    </row>
    <row r="5677" spans="1:14" hidden="1">
      <c r="A5677" s="23">
        <v>760</v>
      </c>
      <c r="B5677" s="79" t="s">
        <v>120</v>
      </c>
      <c r="C5677" s="1"/>
      <c r="L5677" s="6"/>
      <c r="M5677" s="7" t="str">
        <f>(IF($E5676&lt;&gt;0,$M$2,IF($L5676&lt;&gt;0,$M$2,"")))</f>
        <v/>
      </c>
    </row>
    <row r="5678" spans="1:14" hidden="1">
      <c r="A5678" s="22">
        <v>765</v>
      </c>
      <c r="B5678" s="1367"/>
      <c r="C5678" s="1367"/>
      <c r="D5678" s="1368"/>
      <c r="E5678" s="1367"/>
      <c r="F5678" s="1367"/>
      <c r="G5678" s="1367"/>
      <c r="H5678" s="1367"/>
      <c r="I5678" s="1367"/>
      <c r="J5678" s="1367"/>
      <c r="K5678" s="1367"/>
      <c r="L5678" s="1369"/>
      <c r="M5678" s="7" t="str">
        <f>(IF($E5676&lt;&gt;0,$M$2,IF($L5676&lt;&gt;0,$M$2,"")))</f>
        <v/>
      </c>
    </row>
    <row r="5679" spans="1:14" ht="18.75" hidden="1">
      <c r="A5679" s="22">
        <v>775</v>
      </c>
      <c r="B5679" s="65"/>
      <c r="C5679" s="65"/>
      <c r="D5679" s="65"/>
      <c r="E5679" s="65"/>
      <c r="F5679" s="65"/>
      <c r="G5679" s="65"/>
      <c r="H5679" s="65"/>
      <c r="I5679" s="65"/>
      <c r="J5679" s="65"/>
      <c r="K5679" s="65"/>
      <c r="L5679" s="77"/>
      <c r="M5679" s="74" t="str">
        <f>(IF(E5674&lt;&gt;0,$G$2,IF(L5674&lt;&gt;0,$G$2,"")))</f>
        <v/>
      </c>
      <c r="N5679" s="65"/>
    </row>
    <row r="5680" spans="1:14" hidden="1">
      <c r="A5680" s="23">
        <v>780</v>
      </c>
      <c r="B5680" s="6"/>
      <c r="C5680" s="6"/>
      <c r="D5680" s="521"/>
      <c r="E5680" s="38"/>
      <c r="F5680" s="38"/>
      <c r="G5680" s="38"/>
      <c r="H5680" s="38"/>
      <c r="I5680" s="38"/>
      <c r="J5680" s="38"/>
      <c r="K5680" s="38"/>
      <c r="L5680" s="38"/>
      <c r="M5680" s="7" t="str">
        <f>(IF($E5813&lt;&gt;0,$M$2,IF($L5813&lt;&gt;0,$M$2,"")))</f>
        <v/>
      </c>
    </row>
    <row r="5681" spans="1:13" hidden="1">
      <c r="A5681" s="23">
        <v>785</v>
      </c>
      <c r="B5681" s="6"/>
      <c r="C5681" s="1365"/>
      <c r="D5681" s="1366"/>
      <c r="E5681" s="38"/>
      <c r="F5681" s="38"/>
      <c r="G5681" s="38"/>
      <c r="H5681" s="38"/>
      <c r="I5681" s="38"/>
      <c r="J5681" s="38"/>
      <c r="K5681" s="38"/>
      <c r="L5681" s="38"/>
      <c r="M5681" s="7" t="str">
        <f>(IF($E5813&lt;&gt;0,$M$2,IF($L5813&lt;&gt;0,$M$2,"")))</f>
        <v/>
      </c>
    </row>
    <row r="5682" spans="1:13" hidden="1">
      <c r="A5682" s="23">
        <v>790</v>
      </c>
      <c r="B5682" s="1870" t="str">
        <f>$B$7</f>
        <v>ОТЧЕТНИ ДАННИ ПО ЕБК ЗА ИЗПЪЛНЕНИЕТО НА БЮДЖЕТА</v>
      </c>
      <c r="C5682" s="1871"/>
      <c r="D5682" s="1871"/>
      <c r="E5682" s="242"/>
      <c r="F5682" s="242"/>
      <c r="G5682" s="237"/>
      <c r="H5682" s="237"/>
      <c r="I5682" s="237"/>
      <c r="J5682" s="237"/>
      <c r="K5682" s="237"/>
      <c r="L5682" s="237"/>
      <c r="M5682" s="7" t="str">
        <f>(IF($E5813&lt;&gt;0,$M$2,IF($L5813&lt;&gt;0,$M$2,"")))</f>
        <v/>
      </c>
    </row>
    <row r="5683" spans="1:13" hidden="1">
      <c r="A5683" s="23">
        <v>795</v>
      </c>
      <c r="B5683" s="228"/>
      <c r="C5683" s="391"/>
      <c r="D5683" s="400"/>
      <c r="E5683" s="406" t="s">
        <v>464</v>
      </c>
      <c r="F5683" s="406" t="s">
        <v>835</v>
      </c>
      <c r="G5683" s="237"/>
      <c r="H5683" s="1362" t="s">
        <v>1251</v>
      </c>
      <c r="I5683" s="1363"/>
      <c r="J5683" s="1364"/>
      <c r="K5683" s="237"/>
      <c r="L5683" s="237"/>
      <c r="M5683" s="7" t="str">
        <f>(IF($E5813&lt;&gt;0,$M$2,IF($L5813&lt;&gt;0,$M$2,"")))</f>
        <v/>
      </c>
    </row>
    <row r="5684" spans="1:13" ht="18.75" hidden="1">
      <c r="A5684" s="22">
        <v>805</v>
      </c>
      <c r="B5684" s="1872" t="str">
        <f>$B$9</f>
        <v>ДГ ЩАСТЛИВО ДЕТСТВО</v>
      </c>
      <c r="C5684" s="1873"/>
      <c r="D5684" s="1874"/>
      <c r="E5684" s="115">
        <f>$E$9</f>
        <v>43831</v>
      </c>
      <c r="F5684" s="226" t="str">
        <f>$F$9</f>
        <v>30.06.2020</v>
      </c>
      <c r="G5684" s="237"/>
      <c r="H5684" s="237"/>
      <c r="I5684" s="237"/>
      <c r="J5684" s="237"/>
      <c r="K5684" s="237"/>
      <c r="L5684" s="237"/>
      <c r="M5684" s="7" t="str">
        <f>(IF($E5813&lt;&gt;0,$M$2,IF($L5813&lt;&gt;0,$M$2,"")))</f>
        <v/>
      </c>
    </row>
    <row r="5685" spans="1:13" hidden="1">
      <c r="A5685" s="23">
        <v>810</v>
      </c>
      <c r="B5685" s="227" t="str">
        <f>$B$10</f>
        <v>(наименование на разпоредителя с бюджет)</v>
      </c>
      <c r="C5685" s="228"/>
      <c r="D5685" s="229"/>
      <c r="E5685" s="237"/>
      <c r="F5685" s="237"/>
      <c r="G5685" s="237"/>
      <c r="H5685" s="237"/>
      <c r="I5685" s="237"/>
      <c r="J5685" s="237"/>
      <c r="K5685" s="237"/>
      <c r="L5685" s="237"/>
      <c r="M5685" s="7" t="str">
        <f>(IF($E5813&lt;&gt;0,$M$2,IF($L5813&lt;&gt;0,$M$2,"")))</f>
        <v/>
      </c>
    </row>
    <row r="5686" spans="1:13" hidden="1">
      <c r="A5686" s="23">
        <v>815</v>
      </c>
      <c r="B5686" s="227"/>
      <c r="C5686" s="228"/>
      <c r="D5686" s="229"/>
      <c r="E5686" s="237"/>
      <c r="F5686" s="237"/>
      <c r="G5686" s="237"/>
      <c r="H5686" s="237"/>
      <c r="I5686" s="237"/>
      <c r="J5686" s="237"/>
      <c r="K5686" s="237"/>
      <c r="L5686" s="237"/>
      <c r="M5686" s="7" t="str">
        <f>(IF($E5813&lt;&gt;0,$M$2,IF($L5813&lt;&gt;0,$M$2,"")))</f>
        <v/>
      </c>
    </row>
    <row r="5687" spans="1:13" ht="19.5" hidden="1">
      <c r="A5687" s="28">
        <v>525</v>
      </c>
      <c r="B5687" s="1875" t="str">
        <f>$B$12</f>
        <v>Раковски</v>
      </c>
      <c r="C5687" s="1876"/>
      <c r="D5687" s="1877"/>
      <c r="E5687" s="410" t="s">
        <v>890</v>
      </c>
      <c r="F5687" s="1360" t="str">
        <f>$F$12</f>
        <v>6611</v>
      </c>
      <c r="G5687" s="237"/>
      <c r="H5687" s="237"/>
      <c r="I5687" s="237"/>
      <c r="J5687" s="237"/>
      <c r="K5687" s="237"/>
      <c r="L5687" s="237"/>
      <c r="M5687" s="7" t="str">
        <f>(IF($E5813&lt;&gt;0,$M$2,IF($L5813&lt;&gt;0,$M$2,"")))</f>
        <v/>
      </c>
    </row>
    <row r="5688" spans="1:13" hidden="1">
      <c r="A5688" s="22">
        <v>820</v>
      </c>
      <c r="B5688" s="233" t="str">
        <f>$B$13</f>
        <v>(наименование на първостепенния разпоредител с бюджет)</v>
      </c>
      <c r="C5688" s="228"/>
      <c r="D5688" s="229"/>
      <c r="E5688" s="1361"/>
      <c r="F5688" s="242"/>
      <c r="G5688" s="237"/>
      <c r="H5688" s="237"/>
      <c r="I5688" s="237"/>
      <c r="J5688" s="237"/>
      <c r="K5688" s="237"/>
      <c r="L5688" s="237"/>
      <c r="M5688" s="7" t="str">
        <f>(IF($E5813&lt;&gt;0,$M$2,IF($L5813&lt;&gt;0,$M$2,"")))</f>
        <v/>
      </c>
    </row>
    <row r="5689" spans="1:13" ht="19.5" hidden="1">
      <c r="A5689" s="23">
        <v>821</v>
      </c>
      <c r="B5689" s="236"/>
      <c r="C5689" s="237"/>
      <c r="D5689" s="124" t="s">
        <v>891</v>
      </c>
      <c r="E5689" s="238">
        <f>$E$15</f>
        <v>0</v>
      </c>
      <c r="F5689" s="414" t="str">
        <f>$F$15</f>
        <v>БЮДЖЕТ</v>
      </c>
      <c r="G5689" s="218"/>
      <c r="H5689" s="218"/>
      <c r="I5689" s="218"/>
      <c r="J5689" s="218"/>
      <c r="K5689" s="218"/>
      <c r="L5689" s="218"/>
      <c r="M5689" s="7" t="str">
        <f>(IF($E5813&lt;&gt;0,$M$2,IF($L5813&lt;&gt;0,$M$2,"")))</f>
        <v/>
      </c>
    </row>
    <row r="5690" spans="1:13" hidden="1">
      <c r="A5690" s="23">
        <v>822</v>
      </c>
      <c r="B5690" s="228"/>
      <c r="C5690" s="391"/>
      <c r="D5690" s="400"/>
      <c r="E5690" s="237"/>
      <c r="F5690" s="409"/>
      <c r="G5690" s="409"/>
      <c r="H5690" s="409"/>
      <c r="I5690" s="409"/>
      <c r="J5690" s="409"/>
      <c r="K5690" s="409"/>
      <c r="L5690" s="1377" t="s">
        <v>465</v>
      </c>
      <c r="M5690" s="7" t="str">
        <f>(IF($E5813&lt;&gt;0,$M$2,IF($L5813&lt;&gt;0,$M$2,"")))</f>
        <v/>
      </c>
    </row>
    <row r="5691" spans="1:13" ht="24.95" hidden="1" customHeight="1">
      <c r="A5691" s="23">
        <v>823</v>
      </c>
      <c r="B5691" s="247"/>
      <c r="C5691" s="248"/>
      <c r="D5691" s="249" t="s">
        <v>712</v>
      </c>
      <c r="E5691" s="1878" t="s">
        <v>2108</v>
      </c>
      <c r="F5691" s="1879"/>
      <c r="G5691" s="1879"/>
      <c r="H5691" s="1880"/>
      <c r="I5691" s="1881" t="s">
        <v>2109</v>
      </c>
      <c r="J5691" s="1882"/>
      <c r="K5691" s="1882"/>
      <c r="L5691" s="1883"/>
      <c r="M5691" s="7" t="str">
        <f>(IF($E5813&lt;&gt;0,$M$2,IF($L5813&lt;&gt;0,$M$2,"")))</f>
        <v/>
      </c>
    </row>
    <row r="5692" spans="1:13" ht="54.95" hidden="1" customHeight="1" thickBot="1">
      <c r="A5692" s="23">
        <v>825</v>
      </c>
      <c r="B5692" s="250" t="s">
        <v>62</v>
      </c>
      <c r="C5692" s="251" t="s">
        <v>466</v>
      </c>
      <c r="D5692" s="252" t="s">
        <v>713</v>
      </c>
      <c r="E5692" s="1403" t="str">
        <f>$E$20</f>
        <v>Уточнен план                Общо</v>
      </c>
      <c r="F5692" s="1407" t="str">
        <f>$F$20</f>
        <v>държавни дейности</v>
      </c>
      <c r="G5692" s="1408" t="str">
        <f>$G$20</f>
        <v>местни дейности</v>
      </c>
      <c r="H5692" s="1409" t="str">
        <f>$H$20</f>
        <v>дофинансиране</v>
      </c>
      <c r="I5692" s="253" t="str">
        <f>$I$20</f>
        <v>държавни дейности -ОТЧЕТ</v>
      </c>
      <c r="J5692" s="254" t="str">
        <f>$J$20</f>
        <v>местни дейности - ОТЧЕТ</v>
      </c>
      <c r="K5692" s="255" t="str">
        <f>$K$20</f>
        <v>дофинансиране - ОТЧЕТ</v>
      </c>
      <c r="L5692" s="1735" t="str">
        <f>$L$20</f>
        <v>ОТЧЕТ                                    ОБЩО</v>
      </c>
      <c r="M5692" s="7" t="str">
        <f>(IF($E5813&lt;&gt;0,$M$2,IF($L5813&lt;&gt;0,$M$2,"")))</f>
        <v/>
      </c>
    </row>
    <row r="5693" spans="1:13" ht="18.75" hidden="1">
      <c r="A5693" s="23"/>
      <c r="B5693" s="258"/>
      <c r="C5693" s="259"/>
      <c r="D5693" s="260" t="s">
        <v>743</v>
      </c>
      <c r="E5693" s="1455" t="str">
        <f>$E$21</f>
        <v>(1)</v>
      </c>
      <c r="F5693" s="143" t="str">
        <f>$F$21</f>
        <v>(2)</v>
      </c>
      <c r="G5693" s="144" t="str">
        <f>$G$21</f>
        <v>(3)</v>
      </c>
      <c r="H5693" s="145" t="str">
        <f>$H$21</f>
        <v>(4)</v>
      </c>
      <c r="I5693" s="261" t="str">
        <f>$I$21</f>
        <v>(5)</v>
      </c>
      <c r="J5693" s="262" t="str">
        <f>$J$21</f>
        <v>(6)</v>
      </c>
      <c r="K5693" s="263" t="str">
        <f>$K$21</f>
        <v>(7)</v>
      </c>
      <c r="L5693" s="264" t="str">
        <f>$L$21</f>
        <v>(8)</v>
      </c>
      <c r="M5693" s="7" t="str">
        <f>(IF($E5813&lt;&gt;0,$M$2,IF($L5813&lt;&gt;0,$M$2,"")))</f>
        <v/>
      </c>
    </row>
    <row r="5694" spans="1:13" hidden="1">
      <c r="A5694" s="23"/>
      <c r="B5694" s="1451"/>
      <c r="C5694" s="1598" t="e">
        <f>VLOOKUP(D5694,OP_LIST2,2,FALSE)</f>
        <v>#N/A</v>
      </c>
      <c r="D5694" s="1458"/>
      <c r="E5694" s="389"/>
      <c r="F5694" s="1441"/>
      <c r="G5694" s="1442"/>
      <c r="H5694" s="1443"/>
      <c r="I5694" s="1441"/>
      <c r="J5694" s="1442"/>
      <c r="K5694" s="1443"/>
      <c r="L5694" s="1440"/>
      <c r="M5694" s="7" t="str">
        <f>(IF($E5813&lt;&gt;0,$M$2,IF($L5813&lt;&gt;0,$M$2,"")))</f>
        <v/>
      </c>
    </row>
    <row r="5695" spans="1:13" hidden="1">
      <c r="A5695" s="23"/>
      <c r="B5695" s="1454"/>
      <c r="C5695" s="1459">
        <f>VLOOKUP(D5696,EBK_DEIN2,2,FALSE)</f>
        <v>8832</v>
      </c>
      <c r="D5695" s="1458" t="s">
        <v>792</v>
      </c>
      <c r="E5695" s="389"/>
      <c r="F5695" s="1444"/>
      <c r="G5695" s="1445"/>
      <c r="H5695" s="1446"/>
      <c r="I5695" s="1444"/>
      <c r="J5695" s="1445"/>
      <c r="K5695" s="1446"/>
      <c r="L5695" s="1440"/>
      <c r="M5695" s="7" t="str">
        <f>(IF($E5813&lt;&gt;0,$M$2,IF($L5813&lt;&gt;0,$M$2,"")))</f>
        <v/>
      </c>
    </row>
    <row r="5696" spans="1:13" hidden="1">
      <c r="A5696" s="23"/>
      <c r="B5696" s="1450"/>
      <c r="C5696" s="1587">
        <f>+C5695</f>
        <v>8832</v>
      </c>
      <c r="D5696" s="1452" t="s">
        <v>117</v>
      </c>
      <c r="E5696" s="389"/>
      <c r="F5696" s="1444"/>
      <c r="G5696" s="1445"/>
      <c r="H5696" s="1446"/>
      <c r="I5696" s="1444"/>
      <c r="J5696" s="1445"/>
      <c r="K5696" s="1446"/>
      <c r="L5696" s="1440"/>
      <c r="M5696" s="7" t="str">
        <f>(IF($E5813&lt;&gt;0,$M$2,IF($L5813&lt;&gt;0,$M$2,"")))</f>
        <v/>
      </c>
    </row>
    <row r="5697" spans="1:14" hidden="1">
      <c r="A5697" s="23"/>
      <c r="B5697" s="1456"/>
      <c r="C5697" s="1453"/>
      <c r="D5697" s="1457" t="s">
        <v>714</v>
      </c>
      <c r="E5697" s="389"/>
      <c r="F5697" s="1447"/>
      <c r="G5697" s="1448"/>
      <c r="H5697" s="1449"/>
      <c r="I5697" s="1447"/>
      <c r="J5697" s="1448"/>
      <c r="K5697" s="1449"/>
      <c r="L5697" s="1440"/>
      <c r="M5697" s="7" t="str">
        <f>(IF($E5813&lt;&gt;0,$M$2,IF($L5813&lt;&gt;0,$M$2,"")))</f>
        <v/>
      </c>
    </row>
    <row r="5698" spans="1:14" hidden="1">
      <c r="A5698" s="23"/>
      <c r="B5698" s="272">
        <v>100</v>
      </c>
      <c r="C5698" s="1884" t="s">
        <v>744</v>
      </c>
      <c r="D5698" s="1885"/>
      <c r="E5698" s="273">
        <f t="shared" ref="E5698:L5698" si="1392">SUM(E5699:E5700)</f>
        <v>0</v>
      </c>
      <c r="F5698" s="274">
        <f t="shared" si="1392"/>
        <v>0</v>
      </c>
      <c r="G5698" s="275">
        <f t="shared" si="1392"/>
        <v>0</v>
      </c>
      <c r="H5698" s="276">
        <f>SUM(H5699:H5700)</f>
        <v>0</v>
      </c>
      <c r="I5698" s="274">
        <f t="shared" si="1392"/>
        <v>0</v>
      </c>
      <c r="J5698" s="275">
        <f t="shared" si="1392"/>
        <v>0</v>
      </c>
      <c r="K5698" s="276">
        <f t="shared" si="1392"/>
        <v>0</v>
      </c>
      <c r="L5698" s="273">
        <f t="shared" si="1392"/>
        <v>0</v>
      </c>
      <c r="M5698" s="12" t="str">
        <f>(IF($E5698&lt;&gt;0,$M$2,IF($L5698&lt;&gt;0,$M$2,"")))</f>
        <v/>
      </c>
      <c r="N5698" s="13"/>
    </row>
    <row r="5699" spans="1:14" hidden="1">
      <c r="A5699" s="23"/>
      <c r="B5699" s="278"/>
      <c r="C5699" s="279">
        <v>101</v>
      </c>
      <c r="D5699" s="280" t="s">
        <v>745</v>
      </c>
      <c r="E5699" s="281">
        <f>F5699+G5699+H5699</f>
        <v>0</v>
      </c>
      <c r="F5699" s="152"/>
      <c r="G5699" s="153"/>
      <c r="H5699" s="1418"/>
      <c r="I5699" s="152"/>
      <c r="J5699" s="153"/>
      <c r="K5699" s="1418"/>
      <c r="L5699" s="281">
        <f>I5699+J5699+K5699</f>
        <v>0</v>
      </c>
      <c r="M5699" s="12" t="str">
        <f t="shared" ref="M5699:M5765" si="1393">(IF($E5699&lt;&gt;0,$M$2,IF($L5699&lt;&gt;0,$M$2,"")))</f>
        <v/>
      </c>
      <c r="N5699" s="13"/>
    </row>
    <row r="5700" spans="1:14" hidden="1">
      <c r="A5700" s="10"/>
      <c r="B5700" s="278"/>
      <c r="C5700" s="285">
        <v>102</v>
      </c>
      <c r="D5700" s="286" t="s">
        <v>746</v>
      </c>
      <c r="E5700" s="287">
        <f>F5700+G5700+H5700</f>
        <v>0</v>
      </c>
      <c r="F5700" s="173"/>
      <c r="G5700" s="174"/>
      <c r="H5700" s="1421"/>
      <c r="I5700" s="173"/>
      <c r="J5700" s="174"/>
      <c r="K5700" s="1421"/>
      <c r="L5700" s="287">
        <f>I5700+J5700+K5700</f>
        <v>0</v>
      </c>
      <c r="M5700" s="12" t="str">
        <f t="shared" si="1393"/>
        <v/>
      </c>
      <c r="N5700" s="13"/>
    </row>
    <row r="5701" spans="1:14" hidden="1">
      <c r="A5701" s="10"/>
      <c r="B5701" s="272">
        <v>200</v>
      </c>
      <c r="C5701" s="1864" t="s">
        <v>747</v>
      </c>
      <c r="D5701" s="1865"/>
      <c r="E5701" s="273">
        <f t="shared" ref="E5701:L5701" si="1394">SUM(E5702:E5706)</f>
        <v>0</v>
      </c>
      <c r="F5701" s="274">
        <f t="shared" si="1394"/>
        <v>0</v>
      </c>
      <c r="G5701" s="275">
        <f t="shared" si="1394"/>
        <v>0</v>
      </c>
      <c r="H5701" s="276">
        <f>SUM(H5702:H5706)</f>
        <v>0</v>
      </c>
      <c r="I5701" s="274">
        <f t="shared" si="1394"/>
        <v>0</v>
      </c>
      <c r="J5701" s="275">
        <f t="shared" si="1394"/>
        <v>0</v>
      </c>
      <c r="K5701" s="276">
        <f t="shared" si="1394"/>
        <v>0</v>
      </c>
      <c r="L5701" s="273">
        <f t="shared" si="1394"/>
        <v>0</v>
      </c>
      <c r="M5701" s="12" t="str">
        <f t="shared" si="1393"/>
        <v/>
      </c>
      <c r="N5701" s="13"/>
    </row>
    <row r="5702" spans="1:14" hidden="1">
      <c r="A5702" s="10"/>
      <c r="B5702" s="291"/>
      <c r="C5702" s="279">
        <v>201</v>
      </c>
      <c r="D5702" s="280" t="s">
        <v>748</v>
      </c>
      <c r="E5702" s="281">
        <f>F5702+G5702+H5702</f>
        <v>0</v>
      </c>
      <c r="F5702" s="152"/>
      <c r="G5702" s="153"/>
      <c r="H5702" s="1418"/>
      <c r="I5702" s="152"/>
      <c r="J5702" s="153"/>
      <c r="K5702" s="1418"/>
      <c r="L5702" s="281">
        <f>I5702+J5702+K5702</f>
        <v>0</v>
      </c>
      <c r="M5702" s="12" t="str">
        <f t="shared" si="1393"/>
        <v/>
      </c>
      <c r="N5702" s="13"/>
    </row>
    <row r="5703" spans="1:14" hidden="1">
      <c r="A5703" s="10"/>
      <c r="B5703" s="292"/>
      <c r="C5703" s="293">
        <v>202</v>
      </c>
      <c r="D5703" s="294" t="s">
        <v>749</v>
      </c>
      <c r="E5703" s="295">
        <f>F5703+G5703+H5703</f>
        <v>0</v>
      </c>
      <c r="F5703" s="158"/>
      <c r="G5703" s="159"/>
      <c r="H5703" s="1420"/>
      <c r="I5703" s="158"/>
      <c r="J5703" s="159"/>
      <c r="K5703" s="1420"/>
      <c r="L5703" s="295">
        <f>I5703+J5703+K5703</f>
        <v>0</v>
      </c>
      <c r="M5703" s="12" t="str">
        <f t="shared" si="1393"/>
        <v/>
      </c>
      <c r="N5703" s="13"/>
    </row>
    <row r="5704" spans="1:14" ht="31.5" hidden="1">
      <c r="A5704" s="10"/>
      <c r="B5704" s="299"/>
      <c r="C5704" s="293">
        <v>205</v>
      </c>
      <c r="D5704" s="294" t="s">
        <v>595</v>
      </c>
      <c r="E5704" s="295">
        <f>F5704+G5704+H5704</f>
        <v>0</v>
      </c>
      <c r="F5704" s="158"/>
      <c r="G5704" s="159"/>
      <c r="H5704" s="1420"/>
      <c r="I5704" s="158"/>
      <c r="J5704" s="159"/>
      <c r="K5704" s="1420"/>
      <c r="L5704" s="295">
        <f>I5704+J5704+K5704</f>
        <v>0</v>
      </c>
      <c r="M5704" s="12" t="str">
        <f t="shared" si="1393"/>
        <v/>
      </c>
      <c r="N5704" s="13"/>
    </row>
    <row r="5705" spans="1:14" hidden="1">
      <c r="A5705" s="10"/>
      <c r="B5705" s="299"/>
      <c r="C5705" s="293">
        <v>208</v>
      </c>
      <c r="D5705" s="300" t="s">
        <v>596</v>
      </c>
      <c r="E5705" s="295">
        <f>F5705+G5705+H5705</f>
        <v>0</v>
      </c>
      <c r="F5705" s="158"/>
      <c r="G5705" s="159"/>
      <c r="H5705" s="1420"/>
      <c r="I5705" s="158"/>
      <c r="J5705" s="159"/>
      <c r="K5705" s="1420"/>
      <c r="L5705" s="295">
        <f>I5705+J5705+K5705</f>
        <v>0</v>
      </c>
      <c r="M5705" s="12" t="str">
        <f t="shared" si="1393"/>
        <v/>
      </c>
      <c r="N5705" s="13"/>
    </row>
    <row r="5706" spans="1:14" hidden="1">
      <c r="A5706" s="10"/>
      <c r="B5706" s="291"/>
      <c r="C5706" s="285">
        <v>209</v>
      </c>
      <c r="D5706" s="301" t="s">
        <v>597</v>
      </c>
      <c r="E5706" s="287">
        <f>F5706+G5706+H5706</f>
        <v>0</v>
      </c>
      <c r="F5706" s="173"/>
      <c r="G5706" s="174"/>
      <c r="H5706" s="1421"/>
      <c r="I5706" s="173"/>
      <c r="J5706" s="174"/>
      <c r="K5706" s="1421"/>
      <c r="L5706" s="287">
        <f>I5706+J5706+K5706</f>
        <v>0</v>
      </c>
      <c r="M5706" s="12" t="str">
        <f t="shared" si="1393"/>
        <v/>
      </c>
      <c r="N5706" s="13"/>
    </row>
    <row r="5707" spans="1:14" hidden="1">
      <c r="A5707" s="10"/>
      <c r="B5707" s="272">
        <v>500</v>
      </c>
      <c r="C5707" s="1866" t="s">
        <v>193</v>
      </c>
      <c r="D5707" s="1867"/>
      <c r="E5707" s="273">
        <f t="shared" ref="E5707:L5707" si="1395">SUM(E5708:E5714)</f>
        <v>0</v>
      </c>
      <c r="F5707" s="274">
        <f t="shared" si="1395"/>
        <v>0</v>
      </c>
      <c r="G5707" s="275">
        <f t="shared" si="1395"/>
        <v>0</v>
      </c>
      <c r="H5707" s="276">
        <f>SUM(H5708:H5714)</f>
        <v>0</v>
      </c>
      <c r="I5707" s="274">
        <f t="shared" si="1395"/>
        <v>0</v>
      </c>
      <c r="J5707" s="275">
        <f t="shared" si="1395"/>
        <v>0</v>
      </c>
      <c r="K5707" s="276">
        <f t="shared" si="1395"/>
        <v>0</v>
      </c>
      <c r="L5707" s="273">
        <f t="shared" si="1395"/>
        <v>0</v>
      </c>
      <c r="M5707" s="12" t="str">
        <f t="shared" si="1393"/>
        <v/>
      </c>
      <c r="N5707" s="13"/>
    </row>
    <row r="5708" spans="1:14" ht="18" hidden="1" customHeight="1">
      <c r="A5708" s="10"/>
      <c r="B5708" s="291"/>
      <c r="C5708" s="302">
        <v>551</v>
      </c>
      <c r="D5708" s="303" t="s">
        <v>194</v>
      </c>
      <c r="E5708" s="281">
        <f t="shared" ref="E5708:E5715" si="1396">F5708+G5708+H5708</f>
        <v>0</v>
      </c>
      <c r="F5708" s="152"/>
      <c r="G5708" s="153"/>
      <c r="H5708" s="1418"/>
      <c r="I5708" s="152"/>
      <c r="J5708" s="153"/>
      <c r="K5708" s="1418"/>
      <c r="L5708" s="281">
        <f t="shared" ref="L5708:L5715" si="1397">I5708+J5708+K5708</f>
        <v>0</v>
      </c>
      <c r="M5708" s="12" t="str">
        <f t="shared" si="1393"/>
        <v/>
      </c>
      <c r="N5708" s="13"/>
    </row>
    <row r="5709" spans="1:14" hidden="1">
      <c r="A5709" s="10"/>
      <c r="B5709" s="291"/>
      <c r="C5709" s="304">
        <v>552</v>
      </c>
      <c r="D5709" s="305" t="s">
        <v>909</v>
      </c>
      <c r="E5709" s="295">
        <f t="shared" si="1396"/>
        <v>0</v>
      </c>
      <c r="F5709" s="158"/>
      <c r="G5709" s="159"/>
      <c r="H5709" s="1420"/>
      <c r="I5709" s="158"/>
      <c r="J5709" s="159"/>
      <c r="K5709" s="1420"/>
      <c r="L5709" s="295">
        <f t="shared" si="1397"/>
        <v>0</v>
      </c>
      <c r="M5709" s="12" t="str">
        <f t="shared" si="1393"/>
        <v/>
      </c>
      <c r="N5709" s="13"/>
    </row>
    <row r="5710" spans="1:14" hidden="1">
      <c r="A5710" s="10"/>
      <c r="B5710" s="306"/>
      <c r="C5710" s="304">
        <v>558</v>
      </c>
      <c r="D5710" s="307" t="s">
        <v>871</v>
      </c>
      <c r="E5710" s="295">
        <f>F5710+G5710+H5710</f>
        <v>0</v>
      </c>
      <c r="F5710" s="488">
        <v>0</v>
      </c>
      <c r="G5710" s="489">
        <v>0</v>
      </c>
      <c r="H5710" s="160">
        <v>0</v>
      </c>
      <c r="I5710" s="488">
        <v>0</v>
      </c>
      <c r="J5710" s="489">
        <v>0</v>
      </c>
      <c r="K5710" s="160">
        <v>0</v>
      </c>
      <c r="L5710" s="295">
        <f>I5710+J5710+K5710</f>
        <v>0</v>
      </c>
      <c r="M5710" s="12" t="str">
        <f t="shared" si="1393"/>
        <v/>
      </c>
      <c r="N5710" s="13"/>
    </row>
    <row r="5711" spans="1:14" hidden="1">
      <c r="A5711" s="10"/>
      <c r="B5711" s="306"/>
      <c r="C5711" s="304">
        <v>560</v>
      </c>
      <c r="D5711" s="307" t="s">
        <v>195</v>
      </c>
      <c r="E5711" s="295">
        <f t="shared" si="1396"/>
        <v>0</v>
      </c>
      <c r="F5711" s="158"/>
      <c r="G5711" s="159"/>
      <c r="H5711" s="1420"/>
      <c r="I5711" s="158"/>
      <c r="J5711" s="159"/>
      <c r="K5711" s="1420"/>
      <c r="L5711" s="295">
        <f t="shared" si="1397"/>
        <v>0</v>
      </c>
      <c r="M5711" s="12" t="str">
        <f t="shared" si="1393"/>
        <v/>
      </c>
      <c r="N5711" s="13"/>
    </row>
    <row r="5712" spans="1:14" hidden="1">
      <c r="A5712" s="10"/>
      <c r="B5712" s="306"/>
      <c r="C5712" s="304">
        <v>580</v>
      </c>
      <c r="D5712" s="305" t="s">
        <v>196</v>
      </c>
      <c r="E5712" s="295">
        <f t="shared" si="1396"/>
        <v>0</v>
      </c>
      <c r="F5712" s="158"/>
      <c r="G5712" s="159"/>
      <c r="H5712" s="1420"/>
      <c r="I5712" s="158"/>
      <c r="J5712" s="159"/>
      <c r="K5712" s="1420"/>
      <c r="L5712" s="295">
        <f t="shared" si="1397"/>
        <v>0</v>
      </c>
      <c r="M5712" s="12" t="str">
        <f t="shared" si="1393"/>
        <v/>
      </c>
      <c r="N5712" s="13"/>
    </row>
    <row r="5713" spans="1:14" hidden="1">
      <c r="A5713" s="10"/>
      <c r="B5713" s="291"/>
      <c r="C5713" s="304">
        <v>588</v>
      </c>
      <c r="D5713" s="305" t="s">
        <v>873</v>
      </c>
      <c r="E5713" s="295">
        <f>F5713+G5713+H5713</f>
        <v>0</v>
      </c>
      <c r="F5713" s="488">
        <v>0</v>
      </c>
      <c r="G5713" s="489">
        <v>0</v>
      </c>
      <c r="H5713" s="160">
        <v>0</v>
      </c>
      <c r="I5713" s="488">
        <v>0</v>
      </c>
      <c r="J5713" s="489">
        <v>0</v>
      </c>
      <c r="K5713" s="160">
        <v>0</v>
      </c>
      <c r="L5713" s="295">
        <f>I5713+J5713+K5713</f>
        <v>0</v>
      </c>
      <c r="M5713" s="12" t="str">
        <f t="shared" si="1393"/>
        <v/>
      </c>
      <c r="N5713" s="13"/>
    </row>
    <row r="5714" spans="1:14" ht="31.5" hidden="1">
      <c r="A5714" s="10"/>
      <c r="B5714" s="291"/>
      <c r="C5714" s="308">
        <v>590</v>
      </c>
      <c r="D5714" s="309" t="s">
        <v>197</v>
      </c>
      <c r="E5714" s="287">
        <f t="shared" si="1396"/>
        <v>0</v>
      </c>
      <c r="F5714" s="173"/>
      <c r="G5714" s="174"/>
      <c r="H5714" s="1421"/>
      <c r="I5714" s="173"/>
      <c r="J5714" s="174"/>
      <c r="K5714" s="1421"/>
      <c r="L5714" s="287">
        <f t="shared" si="1397"/>
        <v>0</v>
      </c>
      <c r="M5714" s="12" t="str">
        <f t="shared" si="1393"/>
        <v/>
      </c>
      <c r="N5714" s="13"/>
    </row>
    <row r="5715" spans="1:14" hidden="1">
      <c r="A5715" s="22">
        <v>5</v>
      </c>
      <c r="B5715" s="272">
        <v>800</v>
      </c>
      <c r="C5715" s="1868" t="s">
        <v>198</v>
      </c>
      <c r="D5715" s="1869"/>
      <c r="E5715" s="310">
        <f t="shared" si="1396"/>
        <v>0</v>
      </c>
      <c r="F5715" s="1422"/>
      <c r="G5715" s="1423"/>
      <c r="H5715" s="1424"/>
      <c r="I5715" s="1422"/>
      <c r="J5715" s="1423"/>
      <c r="K5715" s="1424"/>
      <c r="L5715" s="310">
        <f t="shared" si="1397"/>
        <v>0</v>
      </c>
      <c r="M5715" s="12" t="str">
        <f t="shared" si="1393"/>
        <v/>
      </c>
      <c r="N5715" s="13"/>
    </row>
    <row r="5716" spans="1:14" hidden="1">
      <c r="A5716" s="23">
        <v>10</v>
      </c>
      <c r="B5716" s="272">
        <v>1000</v>
      </c>
      <c r="C5716" s="1864" t="s">
        <v>199</v>
      </c>
      <c r="D5716" s="1865"/>
      <c r="E5716" s="310">
        <f t="shared" ref="E5716:L5716" si="1398">SUM(E5717:E5733)</f>
        <v>0</v>
      </c>
      <c r="F5716" s="274">
        <f t="shared" si="1398"/>
        <v>0</v>
      </c>
      <c r="G5716" s="275">
        <f t="shared" si="1398"/>
        <v>0</v>
      </c>
      <c r="H5716" s="276">
        <f>SUM(H5717:H5733)</f>
        <v>0</v>
      </c>
      <c r="I5716" s="274">
        <f t="shared" si="1398"/>
        <v>0</v>
      </c>
      <c r="J5716" s="275">
        <f t="shared" si="1398"/>
        <v>0</v>
      </c>
      <c r="K5716" s="276">
        <f t="shared" si="1398"/>
        <v>0</v>
      </c>
      <c r="L5716" s="310">
        <f t="shared" si="1398"/>
        <v>0</v>
      </c>
      <c r="M5716" s="12" t="str">
        <f t="shared" si="1393"/>
        <v/>
      </c>
      <c r="N5716" s="13"/>
    </row>
    <row r="5717" spans="1:14" hidden="1">
      <c r="A5717" s="23">
        <v>15</v>
      </c>
      <c r="B5717" s="292"/>
      <c r="C5717" s="279">
        <v>1011</v>
      </c>
      <c r="D5717" s="311" t="s">
        <v>200</v>
      </c>
      <c r="E5717" s="281">
        <f t="shared" ref="E5717:E5733" si="1399">F5717+G5717+H5717</f>
        <v>0</v>
      </c>
      <c r="F5717" s="152"/>
      <c r="G5717" s="153"/>
      <c r="H5717" s="1418"/>
      <c r="I5717" s="152"/>
      <c r="J5717" s="153"/>
      <c r="K5717" s="1418"/>
      <c r="L5717" s="281">
        <f t="shared" ref="L5717:L5733" si="1400">I5717+J5717+K5717</f>
        <v>0</v>
      </c>
      <c r="M5717" s="12" t="str">
        <f t="shared" si="1393"/>
        <v/>
      </c>
      <c r="N5717" s="13"/>
    </row>
    <row r="5718" spans="1:14" hidden="1">
      <c r="A5718" s="22">
        <v>35</v>
      </c>
      <c r="B5718" s="292"/>
      <c r="C5718" s="293">
        <v>1012</v>
      </c>
      <c r="D5718" s="294" t="s">
        <v>201</v>
      </c>
      <c r="E5718" s="295">
        <f t="shared" si="1399"/>
        <v>0</v>
      </c>
      <c r="F5718" s="158"/>
      <c r="G5718" s="159"/>
      <c r="H5718" s="1420"/>
      <c r="I5718" s="158"/>
      <c r="J5718" s="159"/>
      <c r="K5718" s="1420"/>
      <c r="L5718" s="295">
        <f t="shared" si="1400"/>
        <v>0</v>
      </c>
      <c r="M5718" s="12" t="str">
        <f t="shared" si="1393"/>
        <v/>
      </c>
      <c r="N5718" s="13"/>
    </row>
    <row r="5719" spans="1:14" hidden="1">
      <c r="A5719" s="23">
        <v>40</v>
      </c>
      <c r="B5719" s="292"/>
      <c r="C5719" s="293">
        <v>1013</v>
      </c>
      <c r="D5719" s="294" t="s">
        <v>202</v>
      </c>
      <c r="E5719" s="295">
        <f t="shared" si="1399"/>
        <v>0</v>
      </c>
      <c r="F5719" s="158"/>
      <c r="G5719" s="159"/>
      <c r="H5719" s="1420"/>
      <c r="I5719" s="158"/>
      <c r="J5719" s="159"/>
      <c r="K5719" s="1420"/>
      <c r="L5719" s="295">
        <f t="shared" si="1400"/>
        <v>0</v>
      </c>
      <c r="M5719" s="12" t="str">
        <f t="shared" si="1393"/>
        <v/>
      </c>
      <c r="N5719" s="13"/>
    </row>
    <row r="5720" spans="1:14" hidden="1">
      <c r="A5720" s="23">
        <v>45</v>
      </c>
      <c r="B5720" s="292"/>
      <c r="C5720" s="293">
        <v>1014</v>
      </c>
      <c r="D5720" s="294" t="s">
        <v>203</v>
      </c>
      <c r="E5720" s="295">
        <f t="shared" si="1399"/>
        <v>0</v>
      </c>
      <c r="F5720" s="158"/>
      <c r="G5720" s="159"/>
      <c r="H5720" s="1420"/>
      <c r="I5720" s="158"/>
      <c r="J5720" s="159"/>
      <c r="K5720" s="1420"/>
      <c r="L5720" s="295">
        <f t="shared" si="1400"/>
        <v>0</v>
      </c>
      <c r="M5720" s="12" t="str">
        <f t="shared" si="1393"/>
        <v/>
      </c>
      <c r="N5720" s="13"/>
    </row>
    <row r="5721" spans="1:14" hidden="1">
      <c r="A5721" s="23">
        <v>50</v>
      </c>
      <c r="B5721" s="292"/>
      <c r="C5721" s="293">
        <v>1015</v>
      </c>
      <c r="D5721" s="294" t="s">
        <v>204</v>
      </c>
      <c r="E5721" s="295">
        <f t="shared" si="1399"/>
        <v>0</v>
      </c>
      <c r="F5721" s="158"/>
      <c r="G5721" s="159"/>
      <c r="H5721" s="1420"/>
      <c r="I5721" s="158"/>
      <c r="J5721" s="159"/>
      <c r="K5721" s="1420"/>
      <c r="L5721" s="295">
        <f t="shared" si="1400"/>
        <v>0</v>
      </c>
      <c r="M5721" s="12" t="str">
        <f t="shared" si="1393"/>
        <v/>
      </c>
      <c r="N5721" s="13"/>
    </row>
    <row r="5722" spans="1:14" hidden="1">
      <c r="A5722" s="23">
        <v>55</v>
      </c>
      <c r="B5722" s="292"/>
      <c r="C5722" s="312">
        <v>1016</v>
      </c>
      <c r="D5722" s="313" t="s">
        <v>205</v>
      </c>
      <c r="E5722" s="314">
        <f t="shared" si="1399"/>
        <v>0</v>
      </c>
      <c r="F5722" s="164"/>
      <c r="G5722" s="165"/>
      <c r="H5722" s="1419"/>
      <c r="I5722" s="164"/>
      <c r="J5722" s="165"/>
      <c r="K5722" s="1419"/>
      <c r="L5722" s="314">
        <f t="shared" si="1400"/>
        <v>0</v>
      </c>
      <c r="M5722" s="12" t="str">
        <f t="shared" si="1393"/>
        <v/>
      </c>
      <c r="N5722" s="13"/>
    </row>
    <row r="5723" spans="1:14" hidden="1">
      <c r="A5723" s="23">
        <v>60</v>
      </c>
      <c r="B5723" s="278"/>
      <c r="C5723" s="318">
        <v>1020</v>
      </c>
      <c r="D5723" s="319" t="s">
        <v>206</v>
      </c>
      <c r="E5723" s="320">
        <f t="shared" si="1399"/>
        <v>0</v>
      </c>
      <c r="F5723" s="454"/>
      <c r="G5723" s="455"/>
      <c r="H5723" s="1428"/>
      <c r="I5723" s="454"/>
      <c r="J5723" s="455"/>
      <c r="K5723" s="1428"/>
      <c r="L5723" s="320">
        <f t="shared" si="1400"/>
        <v>0</v>
      </c>
      <c r="M5723" s="12" t="str">
        <f t="shared" si="1393"/>
        <v/>
      </c>
      <c r="N5723" s="13"/>
    </row>
    <row r="5724" spans="1:14" hidden="1">
      <c r="A5724" s="22">
        <v>65</v>
      </c>
      <c r="B5724" s="292"/>
      <c r="C5724" s="324">
        <v>1030</v>
      </c>
      <c r="D5724" s="325" t="s">
        <v>207</v>
      </c>
      <c r="E5724" s="326">
        <f t="shared" si="1399"/>
        <v>0</v>
      </c>
      <c r="F5724" s="449"/>
      <c r="G5724" s="450"/>
      <c r="H5724" s="1425"/>
      <c r="I5724" s="449"/>
      <c r="J5724" s="450"/>
      <c r="K5724" s="1425"/>
      <c r="L5724" s="326">
        <f t="shared" si="1400"/>
        <v>0</v>
      </c>
      <c r="M5724" s="12" t="str">
        <f t="shared" si="1393"/>
        <v/>
      </c>
      <c r="N5724" s="13"/>
    </row>
    <row r="5725" spans="1:14" hidden="1">
      <c r="A5725" s="23">
        <v>70</v>
      </c>
      <c r="B5725" s="292"/>
      <c r="C5725" s="318">
        <v>1051</v>
      </c>
      <c r="D5725" s="331" t="s">
        <v>208</v>
      </c>
      <c r="E5725" s="320">
        <f t="shared" si="1399"/>
        <v>0</v>
      </c>
      <c r="F5725" s="454"/>
      <c r="G5725" s="455"/>
      <c r="H5725" s="1428"/>
      <c r="I5725" s="454"/>
      <c r="J5725" s="455"/>
      <c r="K5725" s="1428"/>
      <c r="L5725" s="320">
        <f t="shared" si="1400"/>
        <v>0</v>
      </c>
      <c r="M5725" s="12" t="str">
        <f t="shared" si="1393"/>
        <v/>
      </c>
      <c r="N5725" s="13"/>
    </row>
    <row r="5726" spans="1:14" hidden="1">
      <c r="A5726" s="23">
        <v>75</v>
      </c>
      <c r="B5726" s="292"/>
      <c r="C5726" s="293">
        <v>1052</v>
      </c>
      <c r="D5726" s="294" t="s">
        <v>209</v>
      </c>
      <c r="E5726" s="295">
        <f t="shared" si="1399"/>
        <v>0</v>
      </c>
      <c r="F5726" s="158"/>
      <c r="G5726" s="159"/>
      <c r="H5726" s="1420"/>
      <c r="I5726" s="158"/>
      <c r="J5726" s="159"/>
      <c r="K5726" s="1420"/>
      <c r="L5726" s="295">
        <f t="shared" si="1400"/>
        <v>0</v>
      </c>
      <c r="M5726" s="12" t="str">
        <f t="shared" si="1393"/>
        <v/>
      </c>
      <c r="N5726" s="13"/>
    </row>
    <row r="5727" spans="1:14" hidden="1">
      <c r="A5727" s="23">
        <v>80</v>
      </c>
      <c r="B5727" s="292"/>
      <c r="C5727" s="324">
        <v>1053</v>
      </c>
      <c r="D5727" s="325" t="s">
        <v>874</v>
      </c>
      <c r="E5727" s="326">
        <f t="shared" si="1399"/>
        <v>0</v>
      </c>
      <c r="F5727" s="449"/>
      <c r="G5727" s="450"/>
      <c r="H5727" s="1425"/>
      <c r="I5727" s="449"/>
      <c r="J5727" s="450"/>
      <c r="K5727" s="1425"/>
      <c r="L5727" s="326">
        <f t="shared" si="1400"/>
        <v>0</v>
      </c>
      <c r="M5727" s="12" t="str">
        <f t="shared" si="1393"/>
        <v/>
      </c>
      <c r="N5727" s="13"/>
    </row>
    <row r="5728" spans="1:14" hidden="1">
      <c r="A5728" s="23">
        <v>80</v>
      </c>
      <c r="B5728" s="292"/>
      <c r="C5728" s="318">
        <v>1062</v>
      </c>
      <c r="D5728" s="319" t="s">
        <v>210</v>
      </c>
      <c r="E5728" s="320">
        <f t="shared" si="1399"/>
        <v>0</v>
      </c>
      <c r="F5728" s="454"/>
      <c r="G5728" s="455"/>
      <c r="H5728" s="1428"/>
      <c r="I5728" s="454"/>
      <c r="J5728" s="455"/>
      <c r="K5728" s="1428"/>
      <c r="L5728" s="320">
        <f t="shared" si="1400"/>
        <v>0</v>
      </c>
      <c r="M5728" s="12" t="str">
        <f t="shared" si="1393"/>
        <v/>
      </c>
      <c r="N5728" s="13"/>
    </row>
    <row r="5729" spans="1:14" hidden="1">
      <c r="A5729" s="23">
        <v>85</v>
      </c>
      <c r="B5729" s="292"/>
      <c r="C5729" s="324">
        <v>1063</v>
      </c>
      <c r="D5729" s="332" t="s">
        <v>801</v>
      </c>
      <c r="E5729" s="326">
        <f t="shared" si="1399"/>
        <v>0</v>
      </c>
      <c r="F5729" s="449"/>
      <c r="G5729" s="450"/>
      <c r="H5729" s="1425"/>
      <c r="I5729" s="449"/>
      <c r="J5729" s="450"/>
      <c r="K5729" s="1425"/>
      <c r="L5729" s="326">
        <f t="shared" si="1400"/>
        <v>0</v>
      </c>
      <c r="M5729" s="12" t="str">
        <f t="shared" si="1393"/>
        <v/>
      </c>
      <c r="N5729" s="13"/>
    </row>
    <row r="5730" spans="1:14" hidden="1">
      <c r="A5730" s="23">
        <v>90</v>
      </c>
      <c r="B5730" s="292"/>
      <c r="C5730" s="333">
        <v>1069</v>
      </c>
      <c r="D5730" s="334" t="s">
        <v>211</v>
      </c>
      <c r="E5730" s="335">
        <f t="shared" si="1399"/>
        <v>0</v>
      </c>
      <c r="F5730" s="600"/>
      <c r="G5730" s="601"/>
      <c r="H5730" s="1427"/>
      <c r="I5730" s="600"/>
      <c r="J5730" s="601"/>
      <c r="K5730" s="1427"/>
      <c r="L5730" s="335">
        <f t="shared" si="1400"/>
        <v>0</v>
      </c>
      <c r="M5730" s="12" t="str">
        <f t="shared" si="1393"/>
        <v/>
      </c>
      <c r="N5730" s="13"/>
    </row>
    <row r="5731" spans="1:14" hidden="1">
      <c r="A5731" s="23">
        <v>90</v>
      </c>
      <c r="B5731" s="278"/>
      <c r="C5731" s="318">
        <v>1091</v>
      </c>
      <c r="D5731" s="331" t="s">
        <v>910</v>
      </c>
      <c r="E5731" s="320">
        <f t="shared" si="1399"/>
        <v>0</v>
      </c>
      <c r="F5731" s="454"/>
      <c r="G5731" s="455"/>
      <c r="H5731" s="1428"/>
      <c r="I5731" s="454"/>
      <c r="J5731" s="455"/>
      <c r="K5731" s="1428"/>
      <c r="L5731" s="320">
        <f t="shared" si="1400"/>
        <v>0</v>
      </c>
      <c r="M5731" s="12" t="str">
        <f t="shared" si="1393"/>
        <v/>
      </c>
      <c r="N5731" s="13"/>
    </row>
    <row r="5732" spans="1:14" hidden="1">
      <c r="A5732" s="22">
        <v>115</v>
      </c>
      <c r="B5732" s="292"/>
      <c r="C5732" s="293">
        <v>1092</v>
      </c>
      <c r="D5732" s="294" t="s">
        <v>305</v>
      </c>
      <c r="E5732" s="295">
        <f t="shared" si="1399"/>
        <v>0</v>
      </c>
      <c r="F5732" s="158"/>
      <c r="G5732" s="159"/>
      <c r="H5732" s="1420"/>
      <c r="I5732" s="158"/>
      <c r="J5732" s="159"/>
      <c r="K5732" s="1420"/>
      <c r="L5732" s="295">
        <f t="shared" si="1400"/>
        <v>0</v>
      </c>
      <c r="M5732" s="12" t="str">
        <f t="shared" si="1393"/>
        <v/>
      </c>
      <c r="N5732" s="13"/>
    </row>
    <row r="5733" spans="1:14" hidden="1">
      <c r="A5733" s="22">
        <v>125</v>
      </c>
      <c r="B5733" s="292"/>
      <c r="C5733" s="285">
        <v>1098</v>
      </c>
      <c r="D5733" s="339" t="s">
        <v>212</v>
      </c>
      <c r="E5733" s="287">
        <f t="shared" si="1399"/>
        <v>0</v>
      </c>
      <c r="F5733" s="173"/>
      <c r="G5733" s="174"/>
      <c r="H5733" s="1421"/>
      <c r="I5733" s="173"/>
      <c r="J5733" s="174"/>
      <c r="K5733" s="1421"/>
      <c r="L5733" s="287">
        <f t="shared" si="1400"/>
        <v>0</v>
      </c>
      <c r="M5733" s="12" t="str">
        <f t="shared" si="1393"/>
        <v/>
      </c>
      <c r="N5733" s="13"/>
    </row>
    <row r="5734" spans="1:14" hidden="1">
      <c r="A5734" s="23">
        <v>130</v>
      </c>
      <c r="B5734" s="272">
        <v>1900</v>
      </c>
      <c r="C5734" s="1856" t="s">
        <v>272</v>
      </c>
      <c r="D5734" s="1857"/>
      <c r="E5734" s="310">
        <f t="shared" ref="E5734:L5734" si="1401">SUM(E5735:E5737)</f>
        <v>0</v>
      </c>
      <c r="F5734" s="274">
        <f t="shared" si="1401"/>
        <v>0</v>
      </c>
      <c r="G5734" s="275">
        <f t="shared" si="1401"/>
        <v>0</v>
      </c>
      <c r="H5734" s="276">
        <f>SUM(H5735:H5737)</f>
        <v>0</v>
      </c>
      <c r="I5734" s="274">
        <f t="shared" si="1401"/>
        <v>0</v>
      </c>
      <c r="J5734" s="275">
        <f t="shared" si="1401"/>
        <v>0</v>
      </c>
      <c r="K5734" s="276">
        <f t="shared" si="1401"/>
        <v>0</v>
      </c>
      <c r="L5734" s="310">
        <f t="shared" si="1401"/>
        <v>0</v>
      </c>
      <c r="M5734" s="12" t="str">
        <f t="shared" si="1393"/>
        <v/>
      </c>
      <c r="N5734" s="13"/>
    </row>
    <row r="5735" spans="1:14" hidden="1">
      <c r="A5735" s="23">
        <v>135</v>
      </c>
      <c r="B5735" s="292"/>
      <c r="C5735" s="279">
        <v>1901</v>
      </c>
      <c r="D5735" s="340" t="s">
        <v>911</v>
      </c>
      <c r="E5735" s="281">
        <f>F5735+G5735+H5735</f>
        <v>0</v>
      </c>
      <c r="F5735" s="152"/>
      <c r="G5735" s="153"/>
      <c r="H5735" s="1418"/>
      <c r="I5735" s="152"/>
      <c r="J5735" s="153"/>
      <c r="K5735" s="1418"/>
      <c r="L5735" s="281">
        <f>I5735+J5735+K5735</f>
        <v>0</v>
      </c>
      <c r="M5735" s="12" t="str">
        <f t="shared" si="1393"/>
        <v/>
      </c>
      <c r="N5735" s="13"/>
    </row>
    <row r="5736" spans="1:14" hidden="1">
      <c r="A5736" s="23">
        <v>140</v>
      </c>
      <c r="B5736" s="341"/>
      <c r="C5736" s="293">
        <v>1981</v>
      </c>
      <c r="D5736" s="342" t="s">
        <v>912</v>
      </c>
      <c r="E5736" s="295">
        <f>F5736+G5736+H5736</f>
        <v>0</v>
      </c>
      <c r="F5736" s="158"/>
      <c r="G5736" s="159"/>
      <c r="H5736" s="1420"/>
      <c r="I5736" s="158"/>
      <c r="J5736" s="159"/>
      <c r="K5736" s="1420"/>
      <c r="L5736" s="295">
        <f>I5736+J5736+K5736</f>
        <v>0</v>
      </c>
      <c r="M5736" s="12" t="str">
        <f t="shared" si="1393"/>
        <v/>
      </c>
      <c r="N5736" s="13"/>
    </row>
    <row r="5737" spans="1:14" hidden="1">
      <c r="A5737" s="23">
        <v>145</v>
      </c>
      <c r="B5737" s="292"/>
      <c r="C5737" s="285">
        <v>1991</v>
      </c>
      <c r="D5737" s="343" t="s">
        <v>913</v>
      </c>
      <c r="E5737" s="287">
        <f>F5737+G5737+H5737</f>
        <v>0</v>
      </c>
      <c r="F5737" s="173"/>
      <c r="G5737" s="174"/>
      <c r="H5737" s="1421"/>
      <c r="I5737" s="173"/>
      <c r="J5737" s="174"/>
      <c r="K5737" s="1421"/>
      <c r="L5737" s="287">
        <f>I5737+J5737+K5737</f>
        <v>0</v>
      </c>
      <c r="M5737" s="12" t="str">
        <f t="shared" si="1393"/>
        <v/>
      </c>
      <c r="N5737" s="13"/>
    </row>
    <row r="5738" spans="1:14" hidden="1">
      <c r="A5738" s="23">
        <v>150</v>
      </c>
      <c r="B5738" s="272">
        <v>2100</v>
      </c>
      <c r="C5738" s="1856" t="s">
        <v>722</v>
      </c>
      <c r="D5738" s="1857"/>
      <c r="E5738" s="310">
        <f t="shared" ref="E5738:L5738" si="1402">SUM(E5739:E5743)</f>
        <v>0</v>
      </c>
      <c r="F5738" s="274">
        <f t="shared" si="1402"/>
        <v>0</v>
      </c>
      <c r="G5738" s="275">
        <f t="shared" si="1402"/>
        <v>0</v>
      </c>
      <c r="H5738" s="276">
        <f>SUM(H5739:H5743)</f>
        <v>0</v>
      </c>
      <c r="I5738" s="274">
        <f t="shared" si="1402"/>
        <v>0</v>
      </c>
      <c r="J5738" s="275">
        <f t="shared" si="1402"/>
        <v>0</v>
      </c>
      <c r="K5738" s="276">
        <f t="shared" si="1402"/>
        <v>0</v>
      </c>
      <c r="L5738" s="310">
        <f t="shared" si="1402"/>
        <v>0</v>
      </c>
      <c r="M5738" s="12" t="str">
        <f t="shared" si="1393"/>
        <v/>
      </c>
      <c r="N5738" s="13"/>
    </row>
    <row r="5739" spans="1:14" hidden="1">
      <c r="A5739" s="23">
        <v>155</v>
      </c>
      <c r="B5739" s="292"/>
      <c r="C5739" s="279">
        <v>2110</v>
      </c>
      <c r="D5739" s="344" t="s">
        <v>213</v>
      </c>
      <c r="E5739" s="281">
        <f>F5739+G5739+H5739</f>
        <v>0</v>
      </c>
      <c r="F5739" s="152"/>
      <c r="G5739" s="153"/>
      <c r="H5739" s="1418"/>
      <c r="I5739" s="152"/>
      <c r="J5739" s="153"/>
      <c r="K5739" s="1418"/>
      <c r="L5739" s="281">
        <f>I5739+J5739+K5739</f>
        <v>0</v>
      </c>
      <c r="M5739" s="12" t="str">
        <f t="shared" si="1393"/>
        <v/>
      </c>
      <c r="N5739" s="13"/>
    </row>
    <row r="5740" spans="1:14" hidden="1">
      <c r="A5740" s="23">
        <v>160</v>
      </c>
      <c r="B5740" s="341"/>
      <c r="C5740" s="293">
        <v>2120</v>
      </c>
      <c r="D5740" s="300" t="s">
        <v>214</v>
      </c>
      <c r="E5740" s="295">
        <f>F5740+G5740+H5740</f>
        <v>0</v>
      </c>
      <c r="F5740" s="158"/>
      <c r="G5740" s="159"/>
      <c r="H5740" s="1420"/>
      <c r="I5740" s="158"/>
      <c r="J5740" s="159"/>
      <c r="K5740" s="1420"/>
      <c r="L5740" s="295">
        <f>I5740+J5740+K5740</f>
        <v>0</v>
      </c>
      <c r="M5740" s="12" t="str">
        <f t="shared" si="1393"/>
        <v/>
      </c>
      <c r="N5740" s="13"/>
    </row>
    <row r="5741" spans="1:14" hidden="1">
      <c r="A5741" s="23">
        <v>165</v>
      </c>
      <c r="B5741" s="341"/>
      <c r="C5741" s="293">
        <v>2125</v>
      </c>
      <c r="D5741" s="300" t="s">
        <v>215</v>
      </c>
      <c r="E5741" s="295">
        <f>F5741+G5741+H5741</f>
        <v>0</v>
      </c>
      <c r="F5741" s="488">
        <v>0</v>
      </c>
      <c r="G5741" s="489">
        <v>0</v>
      </c>
      <c r="H5741" s="160">
        <v>0</v>
      </c>
      <c r="I5741" s="488">
        <v>0</v>
      </c>
      <c r="J5741" s="489">
        <v>0</v>
      </c>
      <c r="K5741" s="160">
        <v>0</v>
      </c>
      <c r="L5741" s="295">
        <f>I5741+J5741+K5741</f>
        <v>0</v>
      </c>
      <c r="M5741" s="12" t="str">
        <f t="shared" si="1393"/>
        <v/>
      </c>
      <c r="N5741" s="13"/>
    </row>
    <row r="5742" spans="1:14" hidden="1">
      <c r="A5742" s="23">
        <v>175</v>
      </c>
      <c r="B5742" s="291"/>
      <c r="C5742" s="293">
        <v>2140</v>
      </c>
      <c r="D5742" s="300" t="s">
        <v>216</v>
      </c>
      <c r="E5742" s="295">
        <f>F5742+G5742+H5742</f>
        <v>0</v>
      </c>
      <c r="F5742" s="488">
        <v>0</v>
      </c>
      <c r="G5742" s="489">
        <v>0</v>
      </c>
      <c r="H5742" s="160">
        <v>0</v>
      </c>
      <c r="I5742" s="488">
        <v>0</v>
      </c>
      <c r="J5742" s="489">
        <v>0</v>
      </c>
      <c r="K5742" s="160">
        <v>0</v>
      </c>
      <c r="L5742" s="295">
        <f>I5742+J5742+K5742</f>
        <v>0</v>
      </c>
      <c r="M5742" s="12" t="str">
        <f t="shared" si="1393"/>
        <v/>
      </c>
      <c r="N5742" s="13"/>
    </row>
    <row r="5743" spans="1:14" hidden="1">
      <c r="A5743" s="23">
        <v>180</v>
      </c>
      <c r="B5743" s="292"/>
      <c r="C5743" s="285">
        <v>2190</v>
      </c>
      <c r="D5743" s="345" t="s">
        <v>217</v>
      </c>
      <c r="E5743" s="287">
        <f>F5743+G5743+H5743</f>
        <v>0</v>
      </c>
      <c r="F5743" s="173"/>
      <c r="G5743" s="174"/>
      <c r="H5743" s="1421"/>
      <c r="I5743" s="173"/>
      <c r="J5743" s="174"/>
      <c r="K5743" s="1421"/>
      <c r="L5743" s="287">
        <f>I5743+J5743+K5743</f>
        <v>0</v>
      </c>
      <c r="M5743" s="12" t="str">
        <f t="shared" si="1393"/>
        <v/>
      </c>
      <c r="N5743" s="13"/>
    </row>
    <row r="5744" spans="1:14" hidden="1">
      <c r="A5744" s="23">
        <v>185</v>
      </c>
      <c r="B5744" s="272">
        <v>2200</v>
      </c>
      <c r="C5744" s="1856" t="s">
        <v>218</v>
      </c>
      <c r="D5744" s="1857"/>
      <c r="E5744" s="310">
        <f t="shared" ref="E5744:L5744" si="1403">SUM(E5745:E5746)</f>
        <v>0</v>
      </c>
      <c r="F5744" s="274">
        <f t="shared" si="1403"/>
        <v>0</v>
      </c>
      <c r="G5744" s="275">
        <f t="shared" si="1403"/>
        <v>0</v>
      </c>
      <c r="H5744" s="276">
        <f>SUM(H5745:H5746)</f>
        <v>0</v>
      </c>
      <c r="I5744" s="274">
        <f t="shared" si="1403"/>
        <v>0</v>
      </c>
      <c r="J5744" s="275">
        <f t="shared" si="1403"/>
        <v>0</v>
      </c>
      <c r="K5744" s="276">
        <f t="shared" si="1403"/>
        <v>0</v>
      </c>
      <c r="L5744" s="310">
        <f t="shared" si="1403"/>
        <v>0</v>
      </c>
      <c r="M5744" s="12" t="str">
        <f t="shared" si="1393"/>
        <v/>
      </c>
      <c r="N5744" s="13"/>
    </row>
    <row r="5745" spans="1:14" hidden="1">
      <c r="A5745" s="23">
        <v>190</v>
      </c>
      <c r="B5745" s="292"/>
      <c r="C5745" s="279">
        <v>2221</v>
      </c>
      <c r="D5745" s="280" t="s">
        <v>306</v>
      </c>
      <c r="E5745" s="281">
        <f t="shared" ref="E5745:E5750" si="1404">F5745+G5745+H5745</f>
        <v>0</v>
      </c>
      <c r="F5745" s="152"/>
      <c r="G5745" s="153"/>
      <c r="H5745" s="1418"/>
      <c r="I5745" s="152"/>
      <c r="J5745" s="153"/>
      <c r="K5745" s="1418"/>
      <c r="L5745" s="281">
        <f t="shared" ref="L5745:L5750" si="1405">I5745+J5745+K5745</f>
        <v>0</v>
      </c>
      <c r="M5745" s="12" t="str">
        <f t="shared" si="1393"/>
        <v/>
      </c>
      <c r="N5745" s="13"/>
    </row>
    <row r="5746" spans="1:14" hidden="1">
      <c r="A5746" s="23">
        <v>200</v>
      </c>
      <c r="B5746" s="292"/>
      <c r="C5746" s="285">
        <v>2224</v>
      </c>
      <c r="D5746" s="286" t="s">
        <v>219</v>
      </c>
      <c r="E5746" s="287">
        <f t="shared" si="1404"/>
        <v>0</v>
      </c>
      <c r="F5746" s="173"/>
      <c r="G5746" s="174"/>
      <c r="H5746" s="1421"/>
      <c r="I5746" s="173"/>
      <c r="J5746" s="174"/>
      <c r="K5746" s="1421"/>
      <c r="L5746" s="287">
        <f t="shared" si="1405"/>
        <v>0</v>
      </c>
      <c r="M5746" s="12" t="str">
        <f t="shared" si="1393"/>
        <v/>
      </c>
      <c r="N5746" s="13"/>
    </row>
    <row r="5747" spans="1:14" hidden="1">
      <c r="A5747" s="23">
        <v>200</v>
      </c>
      <c r="B5747" s="272">
        <v>2500</v>
      </c>
      <c r="C5747" s="1856" t="s">
        <v>220</v>
      </c>
      <c r="D5747" s="1857"/>
      <c r="E5747" s="310">
        <f t="shared" si="1404"/>
        <v>0</v>
      </c>
      <c r="F5747" s="1422"/>
      <c r="G5747" s="1423"/>
      <c r="H5747" s="1424"/>
      <c r="I5747" s="1422"/>
      <c r="J5747" s="1423"/>
      <c r="K5747" s="1424"/>
      <c r="L5747" s="310">
        <f t="shared" si="1405"/>
        <v>0</v>
      </c>
      <c r="M5747" s="12" t="str">
        <f t="shared" si="1393"/>
        <v/>
      </c>
      <c r="N5747" s="13"/>
    </row>
    <row r="5748" spans="1:14" hidden="1">
      <c r="A5748" s="23">
        <v>205</v>
      </c>
      <c r="B5748" s="272">
        <v>2600</v>
      </c>
      <c r="C5748" s="1862" t="s">
        <v>221</v>
      </c>
      <c r="D5748" s="1863"/>
      <c r="E5748" s="310">
        <f t="shared" si="1404"/>
        <v>0</v>
      </c>
      <c r="F5748" s="1422"/>
      <c r="G5748" s="1423"/>
      <c r="H5748" s="1424"/>
      <c r="I5748" s="1422"/>
      <c r="J5748" s="1423"/>
      <c r="K5748" s="1424"/>
      <c r="L5748" s="310">
        <f t="shared" si="1405"/>
        <v>0</v>
      </c>
      <c r="M5748" s="12" t="str">
        <f t="shared" si="1393"/>
        <v/>
      </c>
      <c r="N5748" s="13"/>
    </row>
    <row r="5749" spans="1:14" hidden="1">
      <c r="A5749" s="23">
        <v>210</v>
      </c>
      <c r="B5749" s="272">
        <v>2700</v>
      </c>
      <c r="C5749" s="1862" t="s">
        <v>222</v>
      </c>
      <c r="D5749" s="1863"/>
      <c r="E5749" s="310">
        <f t="shared" si="1404"/>
        <v>0</v>
      </c>
      <c r="F5749" s="1422"/>
      <c r="G5749" s="1423"/>
      <c r="H5749" s="1424"/>
      <c r="I5749" s="1422"/>
      <c r="J5749" s="1423"/>
      <c r="K5749" s="1424"/>
      <c r="L5749" s="310">
        <f t="shared" si="1405"/>
        <v>0</v>
      </c>
      <c r="M5749" s="12" t="str">
        <f t="shared" si="1393"/>
        <v/>
      </c>
      <c r="N5749" s="13"/>
    </row>
    <row r="5750" spans="1:14" ht="36" hidden="1" customHeight="1">
      <c r="A5750" s="23">
        <v>215</v>
      </c>
      <c r="B5750" s="272">
        <v>2800</v>
      </c>
      <c r="C5750" s="1862" t="s">
        <v>1660</v>
      </c>
      <c r="D5750" s="1863"/>
      <c r="E5750" s="310">
        <f t="shared" si="1404"/>
        <v>0</v>
      </c>
      <c r="F5750" s="1422"/>
      <c r="G5750" s="1423"/>
      <c r="H5750" s="1424"/>
      <c r="I5750" s="1422"/>
      <c r="J5750" s="1423"/>
      <c r="K5750" s="1424"/>
      <c r="L5750" s="310">
        <f t="shared" si="1405"/>
        <v>0</v>
      </c>
      <c r="M5750" s="12" t="str">
        <f t="shared" si="1393"/>
        <v/>
      </c>
      <c r="N5750" s="13"/>
    </row>
    <row r="5751" spans="1:14" hidden="1">
      <c r="A5751" s="22">
        <v>220</v>
      </c>
      <c r="B5751" s="272">
        <v>2900</v>
      </c>
      <c r="C5751" s="1856" t="s">
        <v>223</v>
      </c>
      <c r="D5751" s="1857"/>
      <c r="E5751" s="310">
        <f>SUM(E5752:E5759)</f>
        <v>0</v>
      </c>
      <c r="F5751" s="274">
        <f>SUM(F5752:F5759)</f>
        <v>0</v>
      </c>
      <c r="G5751" s="274">
        <f t="shared" ref="G5751:L5751" si="1406">SUM(G5752:G5759)</f>
        <v>0</v>
      </c>
      <c r="H5751" s="274">
        <f t="shared" si="1406"/>
        <v>0</v>
      </c>
      <c r="I5751" s="274">
        <f t="shared" si="1406"/>
        <v>0</v>
      </c>
      <c r="J5751" s="274">
        <f t="shared" si="1406"/>
        <v>0</v>
      </c>
      <c r="K5751" s="274">
        <f t="shared" si="1406"/>
        <v>0</v>
      </c>
      <c r="L5751" s="274">
        <f t="shared" si="1406"/>
        <v>0</v>
      </c>
      <c r="M5751" s="12" t="str">
        <f t="shared" si="1393"/>
        <v/>
      </c>
      <c r="N5751" s="13"/>
    </row>
    <row r="5752" spans="1:14" hidden="1">
      <c r="A5752" s="23">
        <v>225</v>
      </c>
      <c r="B5752" s="346"/>
      <c r="C5752" s="279">
        <v>2910</v>
      </c>
      <c r="D5752" s="347" t="s">
        <v>2048</v>
      </c>
      <c r="E5752" s="281">
        <f>F5752+G5752+H5752</f>
        <v>0</v>
      </c>
      <c r="F5752" s="152"/>
      <c r="G5752" s="153"/>
      <c r="H5752" s="1418"/>
      <c r="I5752" s="152"/>
      <c r="J5752" s="153"/>
      <c r="K5752" s="1418"/>
      <c r="L5752" s="281">
        <f>I5752+J5752+K5752</f>
        <v>0</v>
      </c>
      <c r="M5752" s="12" t="str">
        <f t="shared" si="1393"/>
        <v/>
      </c>
      <c r="N5752" s="13"/>
    </row>
    <row r="5753" spans="1:14" hidden="1">
      <c r="A5753" s="23">
        <v>230</v>
      </c>
      <c r="B5753" s="346"/>
      <c r="C5753" s="279">
        <v>2920</v>
      </c>
      <c r="D5753" s="347" t="s">
        <v>224</v>
      </c>
      <c r="E5753" s="281">
        <f t="shared" ref="E5753:E5759" si="1407">F5753+G5753+H5753</f>
        <v>0</v>
      </c>
      <c r="F5753" s="152"/>
      <c r="G5753" s="153"/>
      <c r="H5753" s="1418"/>
      <c r="I5753" s="152"/>
      <c r="J5753" s="153"/>
      <c r="K5753" s="1418"/>
      <c r="L5753" s="281">
        <f t="shared" ref="L5753:L5759" si="1408">I5753+J5753+K5753</f>
        <v>0</v>
      </c>
      <c r="M5753" s="12" t="str">
        <f t="shared" si="1393"/>
        <v/>
      </c>
      <c r="N5753" s="13"/>
    </row>
    <row r="5754" spans="1:14" ht="31.5" hidden="1">
      <c r="A5754" s="23">
        <v>245</v>
      </c>
      <c r="B5754" s="346"/>
      <c r="C5754" s="324">
        <v>2969</v>
      </c>
      <c r="D5754" s="348" t="s">
        <v>225</v>
      </c>
      <c r="E5754" s="326">
        <f t="shared" si="1407"/>
        <v>0</v>
      </c>
      <c r="F5754" s="449"/>
      <c r="G5754" s="450"/>
      <c r="H5754" s="1425"/>
      <c r="I5754" s="449"/>
      <c r="J5754" s="450"/>
      <c r="K5754" s="1425"/>
      <c r="L5754" s="326">
        <f t="shared" si="1408"/>
        <v>0</v>
      </c>
      <c r="M5754" s="12" t="str">
        <f t="shared" si="1393"/>
        <v/>
      </c>
      <c r="N5754" s="13"/>
    </row>
    <row r="5755" spans="1:14" ht="31.5" hidden="1">
      <c r="A5755" s="22">
        <v>220</v>
      </c>
      <c r="B5755" s="346"/>
      <c r="C5755" s="349">
        <v>2970</v>
      </c>
      <c r="D5755" s="350" t="s">
        <v>226</v>
      </c>
      <c r="E5755" s="351">
        <f t="shared" si="1407"/>
        <v>0</v>
      </c>
      <c r="F5755" s="636"/>
      <c r="G5755" s="637"/>
      <c r="H5755" s="1426"/>
      <c r="I5755" s="636"/>
      <c r="J5755" s="637"/>
      <c r="K5755" s="1426"/>
      <c r="L5755" s="351">
        <f t="shared" si="1408"/>
        <v>0</v>
      </c>
      <c r="M5755" s="12" t="str">
        <f t="shared" si="1393"/>
        <v/>
      </c>
      <c r="N5755" s="13"/>
    </row>
    <row r="5756" spans="1:14" hidden="1">
      <c r="A5756" s="23">
        <v>225</v>
      </c>
      <c r="B5756" s="346"/>
      <c r="C5756" s="333">
        <v>2989</v>
      </c>
      <c r="D5756" s="355" t="s">
        <v>227</v>
      </c>
      <c r="E5756" s="335">
        <f t="shared" si="1407"/>
        <v>0</v>
      </c>
      <c r="F5756" s="600"/>
      <c r="G5756" s="601"/>
      <c r="H5756" s="1427"/>
      <c r="I5756" s="600"/>
      <c r="J5756" s="601"/>
      <c r="K5756" s="1427"/>
      <c r="L5756" s="335">
        <f t="shared" si="1408"/>
        <v>0</v>
      </c>
      <c r="M5756" s="12" t="str">
        <f t="shared" si="1393"/>
        <v/>
      </c>
      <c r="N5756" s="13"/>
    </row>
    <row r="5757" spans="1:14" hidden="1">
      <c r="A5757" s="23">
        <v>230</v>
      </c>
      <c r="B5757" s="292"/>
      <c r="C5757" s="318">
        <v>2990</v>
      </c>
      <c r="D5757" s="356" t="s">
        <v>2067</v>
      </c>
      <c r="E5757" s="320">
        <f>F5757+G5757+H5757</f>
        <v>0</v>
      </c>
      <c r="F5757" s="454"/>
      <c r="G5757" s="455"/>
      <c r="H5757" s="1428"/>
      <c r="I5757" s="454"/>
      <c r="J5757" s="455"/>
      <c r="K5757" s="1428"/>
      <c r="L5757" s="320">
        <f>I5757+J5757+K5757</f>
        <v>0</v>
      </c>
      <c r="M5757" s="12" t="str">
        <f t="shared" si="1393"/>
        <v/>
      </c>
      <c r="N5757" s="13"/>
    </row>
    <row r="5758" spans="1:14" hidden="1">
      <c r="A5758" s="23">
        <v>235</v>
      </c>
      <c r="B5758" s="292"/>
      <c r="C5758" s="318">
        <v>2991</v>
      </c>
      <c r="D5758" s="356" t="s">
        <v>228</v>
      </c>
      <c r="E5758" s="320">
        <f t="shared" si="1407"/>
        <v>0</v>
      </c>
      <c r="F5758" s="454"/>
      <c r="G5758" s="455"/>
      <c r="H5758" s="1428"/>
      <c r="I5758" s="454"/>
      <c r="J5758" s="455"/>
      <c r="K5758" s="1428"/>
      <c r="L5758" s="320">
        <f t="shared" si="1408"/>
        <v>0</v>
      </c>
      <c r="M5758" s="12" t="str">
        <f t="shared" si="1393"/>
        <v/>
      </c>
      <c r="N5758" s="13"/>
    </row>
    <row r="5759" spans="1:14" hidden="1">
      <c r="A5759" s="23">
        <v>240</v>
      </c>
      <c r="B5759" s="292"/>
      <c r="C5759" s="285">
        <v>2992</v>
      </c>
      <c r="D5759" s="357" t="s">
        <v>229</v>
      </c>
      <c r="E5759" s="287">
        <f t="shared" si="1407"/>
        <v>0</v>
      </c>
      <c r="F5759" s="173"/>
      <c r="G5759" s="174"/>
      <c r="H5759" s="1421"/>
      <c r="I5759" s="173"/>
      <c r="J5759" s="174"/>
      <c r="K5759" s="1421"/>
      <c r="L5759" s="287">
        <f t="shared" si="1408"/>
        <v>0</v>
      </c>
      <c r="M5759" s="12" t="str">
        <f t="shared" si="1393"/>
        <v/>
      </c>
      <c r="N5759" s="13"/>
    </row>
    <row r="5760" spans="1:14" hidden="1">
      <c r="A5760" s="23">
        <v>245</v>
      </c>
      <c r="B5760" s="272">
        <v>3300</v>
      </c>
      <c r="C5760" s="358" t="s">
        <v>2098</v>
      </c>
      <c r="D5760" s="1773"/>
      <c r="E5760" s="310">
        <f t="shared" ref="E5760:L5760" si="1409">SUM(E5761:E5765)</f>
        <v>0</v>
      </c>
      <c r="F5760" s="274">
        <f t="shared" si="1409"/>
        <v>0</v>
      </c>
      <c r="G5760" s="275">
        <f t="shared" si="1409"/>
        <v>0</v>
      </c>
      <c r="H5760" s="276">
        <f t="shared" si="1409"/>
        <v>0</v>
      </c>
      <c r="I5760" s="274">
        <f t="shared" si="1409"/>
        <v>0</v>
      </c>
      <c r="J5760" s="275">
        <f t="shared" si="1409"/>
        <v>0</v>
      </c>
      <c r="K5760" s="276">
        <f t="shared" si="1409"/>
        <v>0</v>
      </c>
      <c r="L5760" s="310">
        <f t="shared" si="1409"/>
        <v>0</v>
      </c>
      <c r="M5760" s="12" t="str">
        <f t="shared" si="1393"/>
        <v/>
      </c>
      <c r="N5760" s="13"/>
    </row>
    <row r="5761" spans="1:14" hidden="1">
      <c r="A5761" s="22">
        <v>250</v>
      </c>
      <c r="B5761" s="291"/>
      <c r="C5761" s="279">
        <v>3301</v>
      </c>
      <c r="D5761" s="359" t="s">
        <v>230</v>
      </c>
      <c r="E5761" s="281">
        <f t="shared" ref="E5761:E5768" si="1410">F5761+G5761+H5761</f>
        <v>0</v>
      </c>
      <c r="F5761" s="486">
        <v>0</v>
      </c>
      <c r="G5761" s="487">
        <v>0</v>
      </c>
      <c r="H5761" s="154">
        <v>0</v>
      </c>
      <c r="I5761" s="486">
        <v>0</v>
      </c>
      <c r="J5761" s="487">
        <v>0</v>
      </c>
      <c r="K5761" s="154">
        <v>0</v>
      </c>
      <c r="L5761" s="281">
        <f t="shared" ref="L5761:L5768" si="1411">I5761+J5761+K5761</f>
        <v>0</v>
      </c>
      <c r="M5761" s="12" t="str">
        <f t="shared" si="1393"/>
        <v/>
      </c>
      <c r="N5761" s="13"/>
    </row>
    <row r="5762" spans="1:14" hidden="1">
      <c r="A5762" s="23">
        <v>255</v>
      </c>
      <c r="B5762" s="291"/>
      <c r="C5762" s="293">
        <v>3302</v>
      </c>
      <c r="D5762" s="360" t="s">
        <v>715</v>
      </c>
      <c r="E5762" s="295">
        <f t="shared" si="1410"/>
        <v>0</v>
      </c>
      <c r="F5762" s="488">
        <v>0</v>
      </c>
      <c r="G5762" s="489">
        <v>0</v>
      </c>
      <c r="H5762" s="160">
        <v>0</v>
      </c>
      <c r="I5762" s="488">
        <v>0</v>
      </c>
      <c r="J5762" s="489">
        <v>0</v>
      </c>
      <c r="K5762" s="160">
        <v>0</v>
      </c>
      <c r="L5762" s="295">
        <f t="shared" si="1411"/>
        <v>0</v>
      </c>
      <c r="M5762" s="12" t="str">
        <f t="shared" si="1393"/>
        <v/>
      </c>
      <c r="N5762" s="13"/>
    </row>
    <row r="5763" spans="1:14" hidden="1">
      <c r="A5763" s="23">
        <v>265</v>
      </c>
      <c r="B5763" s="291"/>
      <c r="C5763" s="293">
        <v>3303</v>
      </c>
      <c r="D5763" s="360" t="s">
        <v>231</v>
      </c>
      <c r="E5763" s="295">
        <f t="shared" si="1410"/>
        <v>0</v>
      </c>
      <c r="F5763" s="488">
        <v>0</v>
      </c>
      <c r="G5763" s="489">
        <v>0</v>
      </c>
      <c r="H5763" s="160">
        <v>0</v>
      </c>
      <c r="I5763" s="488">
        <v>0</v>
      </c>
      <c r="J5763" s="489">
        <v>0</v>
      </c>
      <c r="K5763" s="160">
        <v>0</v>
      </c>
      <c r="L5763" s="295">
        <f t="shared" si="1411"/>
        <v>0</v>
      </c>
      <c r="M5763" s="12" t="str">
        <f t="shared" si="1393"/>
        <v/>
      </c>
      <c r="N5763" s="13"/>
    </row>
    <row r="5764" spans="1:14" hidden="1">
      <c r="A5764" s="22">
        <v>270</v>
      </c>
      <c r="B5764" s="291"/>
      <c r="C5764" s="293">
        <v>3304</v>
      </c>
      <c r="D5764" s="360" t="s">
        <v>232</v>
      </c>
      <c r="E5764" s="295">
        <f t="shared" si="1410"/>
        <v>0</v>
      </c>
      <c r="F5764" s="488">
        <v>0</v>
      </c>
      <c r="G5764" s="489">
        <v>0</v>
      </c>
      <c r="H5764" s="160">
        <v>0</v>
      </c>
      <c r="I5764" s="488">
        <v>0</v>
      </c>
      <c r="J5764" s="489">
        <v>0</v>
      </c>
      <c r="K5764" s="160">
        <v>0</v>
      </c>
      <c r="L5764" s="295">
        <f t="shared" si="1411"/>
        <v>0</v>
      </c>
      <c r="M5764" s="12" t="str">
        <f t="shared" si="1393"/>
        <v/>
      </c>
      <c r="N5764" s="13"/>
    </row>
    <row r="5765" spans="1:14" ht="31.5" hidden="1">
      <c r="A5765" s="22">
        <v>290</v>
      </c>
      <c r="B5765" s="291"/>
      <c r="C5765" s="285">
        <v>3306</v>
      </c>
      <c r="D5765" s="361" t="s">
        <v>1657</v>
      </c>
      <c r="E5765" s="287">
        <f t="shared" si="1410"/>
        <v>0</v>
      </c>
      <c r="F5765" s="490">
        <v>0</v>
      </c>
      <c r="G5765" s="491">
        <v>0</v>
      </c>
      <c r="H5765" s="175">
        <v>0</v>
      </c>
      <c r="I5765" s="490">
        <v>0</v>
      </c>
      <c r="J5765" s="491">
        <v>0</v>
      </c>
      <c r="K5765" s="175">
        <v>0</v>
      </c>
      <c r="L5765" s="287">
        <f t="shared" si="1411"/>
        <v>0</v>
      </c>
      <c r="M5765" s="12" t="str">
        <f t="shared" si="1393"/>
        <v/>
      </c>
      <c r="N5765" s="13"/>
    </row>
    <row r="5766" spans="1:14" hidden="1">
      <c r="A5766" s="39">
        <v>320</v>
      </c>
      <c r="B5766" s="272">
        <v>3900</v>
      </c>
      <c r="C5766" s="1856" t="s">
        <v>233</v>
      </c>
      <c r="D5766" s="1857"/>
      <c r="E5766" s="310">
        <f t="shared" si="1410"/>
        <v>0</v>
      </c>
      <c r="F5766" s="1471">
        <v>0</v>
      </c>
      <c r="G5766" s="1472">
        <v>0</v>
      </c>
      <c r="H5766" s="1473">
        <v>0</v>
      </c>
      <c r="I5766" s="1471">
        <v>0</v>
      </c>
      <c r="J5766" s="1472">
        <v>0</v>
      </c>
      <c r="K5766" s="1473">
        <v>0</v>
      </c>
      <c r="L5766" s="310">
        <f t="shared" si="1411"/>
        <v>0</v>
      </c>
      <c r="M5766" s="12" t="str">
        <f t="shared" ref="M5766:M5812" si="1412">(IF($E5766&lt;&gt;0,$M$2,IF($L5766&lt;&gt;0,$M$2,"")))</f>
        <v/>
      </c>
      <c r="N5766" s="13"/>
    </row>
    <row r="5767" spans="1:14" hidden="1">
      <c r="A5767" s="22">
        <v>330</v>
      </c>
      <c r="B5767" s="272">
        <v>4000</v>
      </c>
      <c r="C5767" s="1856" t="s">
        <v>234</v>
      </c>
      <c r="D5767" s="1857"/>
      <c r="E5767" s="310">
        <f t="shared" si="1410"/>
        <v>0</v>
      </c>
      <c r="F5767" s="1422"/>
      <c r="G5767" s="1423"/>
      <c r="H5767" s="1424"/>
      <c r="I5767" s="1422"/>
      <c r="J5767" s="1423"/>
      <c r="K5767" s="1424"/>
      <c r="L5767" s="310">
        <f t="shared" si="1411"/>
        <v>0</v>
      </c>
      <c r="M5767" s="12" t="str">
        <f t="shared" si="1412"/>
        <v/>
      </c>
      <c r="N5767" s="13"/>
    </row>
    <row r="5768" spans="1:14" hidden="1">
      <c r="A5768" s="22">
        <v>350</v>
      </c>
      <c r="B5768" s="272">
        <v>4100</v>
      </c>
      <c r="C5768" s="1856" t="s">
        <v>235</v>
      </c>
      <c r="D5768" s="1857"/>
      <c r="E5768" s="310">
        <f t="shared" si="1410"/>
        <v>0</v>
      </c>
      <c r="F5768" s="1472">
        <v>0</v>
      </c>
      <c r="G5768" s="1472">
        <v>0</v>
      </c>
      <c r="H5768" s="1473">
        <v>0</v>
      </c>
      <c r="I5768" s="1771">
        <v>0</v>
      </c>
      <c r="J5768" s="1472">
        <v>0</v>
      </c>
      <c r="K5768" s="1472">
        <v>0</v>
      </c>
      <c r="L5768" s="310">
        <f t="shared" si="1411"/>
        <v>0</v>
      </c>
      <c r="M5768" s="12" t="str">
        <f t="shared" si="1412"/>
        <v/>
      </c>
      <c r="N5768" s="13"/>
    </row>
    <row r="5769" spans="1:14" hidden="1">
      <c r="A5769" s="23">
        <v>355</v>
      </c>
      <c r="B5769" s="272">
        <v>4200</v>
      </c>
      <c r="C5769" s="1856" t="s">
        <v>236</v>
      </c>
      <c r="D5769" s="1857"/>
      <c r="E5769" s="310">
        <f t="shared" ref="E5769:L5769" si="1413">SUM(E5770:E5775)</f>
        <v>0</v>
      </c>
      <c r="F5769" s="274">
        <f t="shared" si="1413"/>
        <v>0</v>
      </c>
      <c r="G5769" s="275">
        <f t="shared" si="1413"/>
        <v>0</v>
      </c>
      <c r="H5769" s="276">
        <f>SUM(H5770:H5775)</f>
        <v>0</v>
      </c>
      <c r="I5769" s="274">
        <f t="shared" si="1413"/>
        <v>0</v>
      </c>
      <c r="J5769" s="275">
        <f t="shared" si="1413"/>
        <v>0</v>
      </c>
      <c r="K5769" s="276">
        <f t="shared" si="1413"/>
        <v>0</v>
      </c>
      <c r="L5769" s="310">
        <f t="shared" si="1413"/>
        <v>0</v>
      </c>
      <c r="M5769" s="12" t="str">
        <f t="shared" si="1412"/>
        <v/>
      </c>
      <c r="N5769" s="13"/>
    </row>
    <row r="5770" spans="1:14" hidden="1">
      <c r="A5770" s="23">
        <v>355</v>
      </c>
      <c r="B5770" s="362"/>
      <c r="C5770" s="279">
        <v>4201</v>
      </c>
      <c r="D5770" s="280" t="s">
        <v>237</v>
      </c>
      <c r="E5770" s="281">
        <f t="shared" ref="E5770:E5775" si="1414">F5770+G5770+H5770</f>
        <v>0</v>
      </c>
      <c r="F5770" s="152"/>
      <c r="G5770" s="153"/>
      <c r="H5770" s="1418"/>
      <c r="I5770" s="152"/>
      <c r="J5770" s="153"/>
      <c r="K5770" s="1418"/>
      <c r="L5770" s="281">
        <f t="shared" ref="L5770:L5775" si="1415">I5770+J5770+K5770</f>
        <v>0</v>
      </c>
      <c r="M5770" s="12" t="str">
        <f t="shared" si="1412"/>
        <v/>
      </c>
      <c r="N5770" s="13"/>
    </row>
    <row r="5771" spans="1:14" hidden="1">
      <c r="A5771" s="23">
        <v>375</v>
      </c>
      <c r="B5771" s="362"/>
      <c r="C5771" s="293">
        <v>4202</v>
      </c>
      <c r="D5771" s="363" t="s">
        <v>238</v>
      </c>
      <c r="E5771" s="295">
        <f t="shared" si="1414"/>
        <v>0</v>
      </c>
      <c r="F5771" s="158"/>
      <c r="G5771" s="159"/>
      <c r="H5771" s="1420"/>
      <c r="I5771" s="158"/>
      <c r="J5771" s="159"/>
      <c r="K5771" s="1420"/>
      <c r="L5771" s="295">
        <f t="shared" si="1415"/>
        <v>0</v>
      </c>
      <c r="M5771" s="12" t="str">
        <f t="shared" si="1412"/>
        <v/>
      </c>
      <c r="N5771" s="13"/>
    </row>
    <row r="5772" spans="1:14" hidden="1">
      <c r="A5772" s="23">
        <v>380</v>
      </c>
      <c r="B5772" s="362"/>
      <c r="C5772" s="293">
        <v>4214</v>
      </c>
      <c r="D5772" s="363" t="s">
        <v>239</v>
      </c>
      <c r="E5772" s="295">
        <f t="shared" si="1414"/>
        <v>0</v>
      </c>
      <c r="F5772" s="158"/>
      <c r="G5772" s="159"/>
      <c r="H5772" s="1420"/>
      <c r="I5772" s="158"/>
      <c r="J5772" s="159"/>
      <c r="K5772" s="1420"/>
      <c r="L5772" s="295">
        <f t="shared" si="1415"/>
        <v>0</v>
      </c>
      <c r="M5772" s="12" t="str">
        <f t="shared" si="1412"/>
        <v/>
      </c>
      <c r="N5772" s="13"/>
    </row>
    <row r="5773" spans="1:14" hidden="1">
      <c r="A5773" s="23">
        <v>385</v>
      </c>
      <c r="B5773" s="362"/>
      <c r="C5773" s="293">
        <v>4217</v>
      </c>
      <c r="D5773" s="363" t="s">
        <v>240</v>
      </c>
      <c r="E5773" s="295">
        <f t="shared" si="1414"/>
        <v>0</v>
      </c>
      <c r="F5773" s="158"/>
      <c r="G5773" s="159"/>
      <c r="H5773" s="1420"/>
      <c r="I5773" s="158"/>
      <c r="J5773" s="159"/>
      <c r="K5773" s="1420"/>
      <c r="L5773" s="295">
        <f t="shared" si="1415"/>
        <v>0</v>
      </c>
      <c r="M5773" s="12" t="str">
        <f t="shared" si="1412"/>
        <v/>
      </c>
      <c r="N5773" s="13"/>
    </row>
    <row r="5774" spans="1:14" hidden="1">
      <c r="A5774" s="23">
        <v>390</v>
      </c>
      <c r="B5774" s="362"/>
      <c r="C5774" s="293">
        <v>4218</v>
      </c>
      <c r="D5774" s="294" t="s">
        <v>241</v>
      </c>
      <c r="E5774" s="295">
        <f t="shared" si="1414"/>
        <v>0</v>
      </c>
      <c r="F5774" s="158"/>
      <c r="G5774" s="159"/>
      <c r="H5774" s="1420"/>
      <c r="I5774" s="158"/>
      <c r="J5774" s="159"/>
      <c r="K5774" s="1420"/>
      <c r="L5774" s="295">
        <f t="shared" si="1415"/>
        <v>0</v>
      </c>
      <c r="M5774" s="12" t="str">
        <f t="shared" si="1412"/>
        <v/>
      </c>
      <c r="N5774" s="13"/>
    </row>
    <row r="5775" spans="1:14" hidden="1">
      <c r="A5775" s="23">
        <v>390</v>
      </c>
      <c r="B5775" s="362"/>
      <c r="C5775" s="285">
        <v>4219</v>
      </c>
      <c r="D5775" s="343" t="s">
        <v>242</v>
      </c>
      <c r="E5775" s="287">
        <f t="shared" si="1414"/>
        <v>0</v>
      </c>
      <c r="F5775" s="173"/>
      <c r="G5775" s="174"/>
      <c r="H5775" s="1421"/>
      <c r="I5775" s="173"/>
      <c r="J5775" s="174"/>
      <c r="K5775" s="1421"/>
      <c r="L5775" s="287">
        <f t="shared" si="1415"/>
        <v>0</v>
      </c>
      <c r="M5775" s="12" t="str">
        <f t="shared" si="1412"/>
        <v/>
      </c>
      <c r="N5775" s="13"/>
    </row>
    <row r="5776" spans="1:14" hidden="1">
      <c r="A5776" s="23">
        <v>395</v>
      </c>
      <c r="B5776" s="272">
        <v>4300</v>
      </c>
      <c r="C5776" s="1856" t="s">
        <v>1661</v>
      </c>
      <c r="D5776" s="1857"/>
      <c r="E5776" s="310">
        <f t="shared" ref="E5776:L5776" si="1416">SUM(E5777:E5779)</f>
        <v>0</v>
      </c>
      <c r="F5776" s="274">
        <f t="shared" si="1416"/>
        <v>0</v>
      </c>
      <c r="G5776" s="275">
        <f t="shared" si="1416"/>
        <v>0</v>
      </c>
      <c r="H5776" s="276">
        <f>SUM(H5777:H5779)</f>
        <v>0</v>
      </c>
      <c r="I5776" s="274">
        <f t="shared" si="1416"/>
        <v>0</v>
      </c>
      <c r="J5776" s="275">
        <f t="shared" si="1416"/>
        <v>0</v>
      </c>
      <c r="K5776" s="276">
        <f t="shared" si="1416"/>
        <v>0</v>
      </c>
      <c r="L5776" s="310">
        <f t="shared" si="1416"/>
        <v>0</v>
      </c>
      <c r="M5776" s="12" t="str">
        <f t="shared" si="1412"/>
        <v/>
      </c>
      <c r="N5776" s="13"/>
    </row>
    <row r="5777" spans="1:14" hidden="1">
      <c r="A5777" s="18">
        <v>397</v>
      </c>
      <c r="B5777" s="362"/>
      <c r="C5777" s="279">
        <v>4301</v>
      </c>
      <c r="D5777" s="311" t="s">
        <v>243</v>
      </c>
      <c r="E5777" s="281">
        <f t="shared" ref="E5777:E5782" si="1417">F5777+G5777+H5777</f>
        <v>0</v>
      </c>
      <c r="F5777" s="152"/>
      <c r="G5777" s="153"/>
      <c r="H5777" s="1418"/>
      <c r="I5777" s="152"/>
      <c r="J5777" s="153"/>
      <c r="K5777" s="1418"/>
      <c r="L5777" s="281">
        <f t="shared" ref="L5777:L5782" si="1418">I5777+J5777+K5777</f>
        <v>0</v>
      </c>
      <c r="M5777" s="12" t="str">
        <f t="shared" si="1412"/>
        <v/>
      </c>
      <c r="N5777" s="13"/>
    </row>
    <row r="5778" spans="1:14" hidden="1">
      <c r="A5778" s="14">
        <v>398</v>
      </c>
      <c r="B5778" s="362"/>
      <c r="C5778" s="293">
        <v>4302</v>
      </c>
      <c r="D5778" s="363" t="s">
        <v>244</v>
      </c>
      <c r="E5778" s="295">
        <f t="shared" si="1417"/>
        <v>0</v>
      </c>
      <c r="F5778" s="158"/>
      <c r="G5778" s="159"/>
      <c r="H5778" s="1420"/>
      <c r="I5778" s="158"/>
      <c r="J5778" s="159"/>
      <c r="K5778" s="1420"/>
      <c r="L5778" s="295">
        <f t="shared" si="1418"/>
        <v>0</v>
      </c>
      <c r="M5778" s="12" t="str">
        <f t="shared" si="1412"/>
        <v/>
      </c>
      <c r="N5778" s="13"/>
    </row>
    <row r="5779" spans="1:14" hidden="1">
      <c r="A5779" s="14">
        <v>399</v>
      </c>
      <c r="B5779" s="362"/>
      <c r="C5779" s="285">
        <v>4309</v>
      </c>
      <c r="D5779" s="301" t="s">
        <v>245</v>
      </c>
      <c r="E5779" s="287">
        <f t="shared" si="1417"/>
        <v>0</v>
      </c>
      <c r="F5779" s="173"/>
      <c r="G5779" s="174"/>
      <c r="H5779" s="1421"/>
      <c r="I5779" s="173"/>
      <c r="J5779" s="174"/>
      <c r="K5779" s="1421"/>
      <c r="L5779" s="287">
        <f t="shared" si="1418"/>
        <v>0</v>
      </c>
      <c r="M5779" s="12" t="str">
        <f t="shared" si="1412"/>
        <v/>
      </c>
      <c r="N5779" s="13"/>
    </row>
    <row r="5780" spans="1:14" hidden="1">
      <c r="A5780" s="14">
        <v>400</v>
      </c>
      <c r="B5780" s="272">
        <v>4400</v>
      </c>
      <c r="C5780" s="1856" t="s">
        <v>1658</v>
      </c>
      <c r="D5780" s="1857"/>
      <c r="E5780" s="310">
        <f t="shared" si="1417"/>
        <v>0</v>
      </c>
      <c r="F5780" s="1422"/>
      <c r="G5780" s="1423"/>
      <c r="H5780" s="1424"/>
      <c r="I5780" s="1422"/>
      <c r="J5780" s="1423"/>
      <c r="K5780" s="1424"/>
      <c r="L5780" s="310">
        <f t="shared" si="1418"/>
        <v>0</v>
      </c>
      <c r="M5780" s="12" t="str">
        <f t="shared" si="1412"/>
        <v/>
      </c>
      <c r="N5780" s="13"/>
    </row>
    <row r="5781" spans="1:14" hidden="1">
      <c r="A5781" s="14">
        <v>401</v>
      </c>
      <c r="B5781" s="272">
        <v>4500</v>
      </c>
      <c r="C5781" s="1856" t="s">
        <v>1659</v>
      </c>
      <c r="D5781" s="1857"/>
      <c r="E5781" s="310">
        <f t="shared" si="1417"/>
        <v>0</v>
      </c>
      <c r="F5781" s="1422"/>
      <c r="G5781" s="1423"/>
      <c r="H5781" s="1424"/>
      <c r="I5781" s="1422"/>
      <c r="J5781" s="1423"/>
      <c r="K5781" s="1424"/>
      <c r="L5781" s="310">
        <f t="shared" si="1418"/>
        <v>0</v>
      </c>
      <c r="M5781" s="12" t="str">
        <f t="shared" si="1412"/>
        <v/>
      </c>
      <c r="N5781" s="13"/>
    </row>
    <row r="5782" spans="1:14" hidden="1">
      <c r="A5782" s="40">
        <v>404</v>
      </c>
      <c r="B5782" s="272">
        <v>4600</v>
      </c>
      <c r="C5782" s="1862" t="s">
        <v>246</v>
      </c>
      <c r="D5782" s="1863"/>
      <c r="E5782" s="310">
        <f t="shared" si="1417"/>
        <v>0</v>
      </c>
      <c r="F5782" s="1422"/>
      <c r="G5782" s="1423"/>
      <c r="H5782" s="1424"/>
      <c r="I5782" s="1422"/>
      <c r="J5782" s="1423"/>
      <c r="K5782" s="1424"/>
      <c r="L5782" s="310">
        <f t="shared" si="1418"/>
        <v>0</v>
      </c>
      <c r="M5782" s="12" t="str">
        <f t="shared" si="1412"/>
        <v/>
      </c>
      <c r="N5782" s="13"/>
    </row>
    <row r="5783" spans="1:14" hidden="1">
      <c r="A5783" s="40">
        <v>404</v>
      </c>
      <c r="B5783" s="272">
        <v>4900</v>
      </c>
      <c r="C5783" s="1856" t="s">
        <v>273</v>
      </c>
      <c r="D5783" s="1857"/>
      <c r="E5783" s="310">
        <f t="shared" ref="E5783:L5783" si="1419">+E5784+E5785</f>
        <v>0</v>
      </c>
      <c r="F5783" s="274">
        <f t="shared" si="1419"/>
        <v>0</v>
      </c>
      <c r="G5783" s="275">
        <f t="shared" si="1419"/>
        <v>0</v>
      </c>
      <c r="H5783" s="276">
        <f>+H5784+H5785</f>
        <v>0</v>
      </c>
      <c r="I5783" s="274">
        <f t="shared" si="1419"/>
        <v>0</v>
      </c>
      <c r="J5783" s="275">
        <f t="shared" si="1419"/>
        <v>0</v>
      </c>
      <c r="K5783" s="276">
        <f t="shared" si="1419"/>
        <v>0</v>
      </c>
      <c r="L5783" s="310">
        <f t="shared" si="1419"/>
        <v>0</v>
      </c>
      <c r="M5783" s="12" t="str">
        <f t="shared" si="1412"/>
        <v/>
      </c>
      <c r="N5783" s="13"/>
    </row>
    <row r="5784" spans="1:14" hidden="1">
      <c r="A5784" s="22">
        <v>440</v>
      </c>
      <c r="B5784" s="362"/>
      <c r="C5784" s="279">
        <v>4901</v>
      </c>
      <c r="D5784" s="364" t="s">
        <v>274</v>
      </c>
      <c r="E5784" s="281">
        <f>F5784+G5784+H5784</f>
        <v>0</v>
      </c>
      <c r="F5784" s="152"/>
      <c r="G5784" s="153"/>
      <c r="H5784" s="1418"/>
      <c r="I5784" s="152"/>
      <c r="J5784" s="153"/>
      <c r="K5784" s="1418"/>
      <c r="L5784" s="281">
        <f>I5784+J5784+K5784</f>
        <v>0</v>
      </c>
      <c r="M5784" s="12" t="str">
        <f t="shared" si="1412"/>
        <v/>
      </c>
      <c r="N5784" s="13"/>
    </row>
    <row r="5785" spans="1:14" hidden="1">
      <c r="A5785" s="22">
        <v>450</v>
      </c>
      <c r="B5785" s="362"/>
      <c r="C5785" s="285">
        <v>4902</v>
      </c>
      <c r="D5785" s="301" t="s">
        <v>275</v>
      </c>
      <c r="E5785" s="287">
        <f>F5785+G5785+H5785</f>
        <v>0</v>
      </c>
      <c r="F5785" s="173"/>
      <c r="G5785" s="174"/>
      <c r="H5785" s="1421"/>
      <c r="I5785" s="173"/>
      <c r="J5785" s="174"/>
      <c r="K5785" s="1421"/>
      <c r="L5785" s="287">
        <f>I5785+J5785+K5785</f>
        <v>0</v>
      </c>
      <c r="M5785" s="12" t="str">
        <f t="shared" si="1412"/>
        <v/>
      </c>
      <c r="N5785" s="13"/>
    </row>
    <row r="5786" spans="1:14" hidden="1">
      <c r="A5786" s="22">
        <v>495</v>
      </c>
      <c r="B5786" s="365">
        <v>5100</v>
      </c>
      <c r="C5786" s="1854" t="s">
        <v>247</v>
      </c>
      <c r="D5786" s="1855"/>
      <c r="E5786" s="310">
        <f>F5786+G5786+H5786</f>
        <v>0</v>
      </c>
      <c r="F5786" s="1422"/>
      <c r="G5786" s="1423"/>
      <c r="H5786" s="1424"/>
      <c r="I5786" s="1422"/>
      <c r="J5786" s="1423"/>
      <c r="K5786" s="1424"/>
      <c r="L5786" s="310">
        <f>I5786+J5786+K5786</f>
        <v>0</v>
      </c>
      <c r="M5786" s="12" t="str">
        <f t="shared" si="1412"/>
        <v/>
      </c>
      <c r="N5786" s="13"/>
    </row>
    <row r="5787" spans="1:14" hidden="1">
      <c r="A5787" s="23">
        <v>500</v>
      </c>
      <c r="B5787" s="365">
        <v>5200</v>
      </c>
      <c r="C5787" s="1854" t="s">
        <v>248</v>
      </c>
      <c r="D5787" s="1855"/>
      <c r="E5787" s="310">
        <f t="shared" ref="E5787:L5787" si="1420">SUM(E5788:E5794)</f>
        <v>0</v>
      </c>
      <c r="F5787" s="274">
        <f t="shared" si="1420"/>
        <v>0</v>
      </c>
      <c r="G5787" s="275">
        <f t="shared" si="1420"/>
        <v>0</v>
      </c>
      <c r="H5787" s="276">
        <f>SUM(H5788:H5794)</f>
        <v>0</v>
      </c>
      <c r="I5787" s="274">
        <f t="shared" si="1420"/>
        <v>0</v>
      </c>
      <c r="J5787" s="275">
        <f t="shared" si="1420"/>
        <v>0</v>
      </c>
      <c r="K5787" s="276">
        <f t="shared" si="1420"/>
        <v>0</v>
      </c>
      <c r="L5787" s="310">
        <f t="shared" si="1420"/>
        <v>0</v>
      </c>
      <c r="M5787" s="12" t="str">
        <f t="shared" si="1412"/>
        <v/>
      </c>
      <c r="N5787" s="13"/>
    </row>
    <row r="5788" spans="1:14" hidden="1">
      <c r="A5788" s="23">
        <v>505</v>
      </c>
      <c r="B5788" s="366"/>
      <c r="C5788" s="367">
        <v>5201</v>
      </c>
      <c r="D5788" s="368" t="s">
        <v>249</v>
      </c>
      <c r="E5788" s="281">
        <f t="shared" ref="E5788:E5794" si="1421">F5788+G5788+H5788</f>
        <v>0</v>
      </c>
      <c r="F5788" s="152"/>
      <c r="G5788" s="153"/>
      <c r="H5788" s="1418"/>
      <c r="I5788" s="152"/>
      <c r="J5788" s="153"/>
      <c r="K5788" s="1418"/>
      <c r="L5788" s="281">
        <f t="shared" ref="L5788:L5794" si="1422">I5788+J5788+K5788</f>
        <v>0</v>
      </c>
      <c r="M5788" s="12" t="str">
        <f t="shared" si="1412"/>
        <v/>
      </c>
      <c r="N5788" s="13"/>
    </row>
    <row r="5789" spans="1:14" hidden="1">
      <c r="A5789" s="23">
        <v>510</v>
      </c>
      <c r="B5789" s="366"/>
      <c r="C5789" s="369">
        <v>5202</v>
      </c>
      <c r="D5789" s="370" t="s">
        <v>250</v>
      </c>
      <c r="E5789" s="295">
        <f t="shared" si="1421"/>
        <v>0</v>
      </c>
      <c r="F5789" s="158"/>
      <c r="G5789" s="159"/>
      <c r="H5789" s="1420"/>
      <c r="I5789" s="158"/>
      <c r="J5789" s="159"/>
      <c r="K5789" s="1420"/>
      <c r="L5789" s="295">
        <f t="shared" si="1422"/>
        <v>0</v>
      </c>
      <c r="M5789" s="12" t="str">
        <f t="shared" si="1412"/>
        <v/>
      </c>
      <c r="N5789" s="13"/>
    </row>
    <row r="5790" spans="1:14" hidden="1">
      <c r="A5790" s="23">
        <v>515</v>
      </c>
      <c r="B5790" s="366"/>
      <c r="C5790" s="369">
        <v>5203</v>
      </c>
      <c r="D5790" s="370" t="s">
        <v>618</v>
      </c>
      <c r="E5790" s="295">
        <f t="shared" si="1421"/>
        <v>0</v>
      </c>
      <c r="F5790" s="158"/>
      <c r="G5790" s="159"/>
      <c r="H5790" s="1420"/>
      <c r="I5790" s="158"/>
      <c r="J5790" s="159"/>
      <c r="K5790" s="1420"/>
      <c r="L5790" s="295">
        <f t="shared" si="1422"/>
        <v>0</v>
      </c>
      <c r="M5790" s="12" t="str">
        <f t="shared" si="1412"/>
        <v/>
      </c>
      <c r="N5790" s="13"/>
    </row>
    <row r="5791" spans="1:14" hidden="1">
      <c r="A5791" s="23">
        <v>520</v>
      </c>
      <c r="B5791" s="366"/>
      <c r="C5791" s="369">
        <v>5204</v>
      </c>
      <c r="D5791" s="370" t="s">
        <v>619</v>
      </c>
      <c r="E5791" s="295">
        <f t="shared" si="1421"/>
        <v>0</v>
      </c>
      <c r="F5791" s="158"/>
      <c r="G5791" s="159"/>
      <c r="H5791" s="1420"/>
      <c r="I5791" s="158"/>
      <c r="J5791" s="159"/>
      <c r="K5791" s="1420"/>
      <c r="L5791" s="295">
        <f t="shared" si="1422"/>
        <v>0</v>
      </c>
      <c r="M5791" s="12" t="str">
        <f t="shared" si="1412"/>
        <v/>
      </c>
      <c r="N5791" s="13"/>
    </row>
    <row r="5792" spans="1:14" hidden="1">
      <c r="A5792" s="23">
        <v>525</v>
      </c>
      <c r="B5792" s="366"/>
      <c r="C5792" s="369">
        <v>5205</v>
      </c>
      <c r="D5792" s="370" t="s">
        <v>620</v>
      </c>
      <c r="E5792" s="295">
        <f t="shared" si="1421"/>
        <v>0</v>
      </c>
      <c r="F5792" s="158"/>
      <c r="G5792" s="159"/>
      <c r="H5792" s="1420"/>
      <c r="I5792" s="158"/>
      <c r="J5792" s="159"/>
      <c r="K5792" s="1420"/>
      <c r="L5792" s="295">
        <f t="shared" si="1422"/>
        <v>0</v>
      </c>
      <c r="M5792" s="12" t="str">
        <f t="shared" si="1412"/>
        <v/>
      </c>
      <c r="N5792" s="13"/>
    </row>
    <row r="5793" spans="1:14" hidden="1">
      <c r="A5793" s="22">
        <v>635</v>
      </c>
      <c r="B5793" s="366"/>
      <c r="C5793" s="369">
        <v>5206</v>
      </c>
      <c r="D5793" s="370" t="s">
        <v>621</v>
      </c>
      <c r="E5793" s="295">
        <f t="shared" si="1421"/>
        <v>0</v>
      </c>
      <c r="F5793" s="158"/>
      <c r="G5793" s="159"/>
      <c r="H5793" s="1420"/>
      <c r="I5793" s="158"/>
      <c r="J5793" s="159"/>
      <c r="K5793" s="1420"/>
      <c r="L5793" s="295">
        <f t="shared" si="1422"/>
        <v>0</v>
      </c>
      <c r="M5793" s="12" t="str">
        <f t="shared" si="1412"/>
        <v/>
      </c>
      <c r="N5793" s="13"/>
    </row>
    <row r="5794" spans="1:14" hidden="1">
      <c r="A5794" s="23">
        <v>640</v>
      </c>
      <c r="B5794" s="366"/>
      <c r="C5794" s="371">
        <v>5219</v>
      </c>
      <c r="D5794" s="372" t="s">
        <v>622</v>
      </c>
      <c r="E5794" s="287">
        <f t="shared" si="1421"/>
        <v>0</v>
      </c>
      <c r="F5794" s="173"/>
      <c r="G5794" s="174"/>
      <c r="H5794" s="1421"/>
      <c r="I5794" s="173"/>
      <c r="J5794" s="174"/>
      <c r="K5794" s="1421"/>
      <c r="L5794" s="287">
        <f t="shared" si="1422"/>
        <v>0</v>
      </c>
      <c r="M5794" s="12" t="str">
        <f t="shared" si="1412"/>
        <v/>
      </c>
      <c r="N5794" s="13"/>
    </row>
    <row r="5795" spans="1:14" hidden="1">
      <c r="A5795" s="23">
        <v>645</v>
      </c>
      <c r="B5795" s="365">
        <v>5300</v>
      </c>
      <c r="C5795" s="1854" t="s">
        <v>623</v>
      </c>
      <c r="D5795" s="1855"/>
      <c r="E5795" s="310">
        <f t="shared" ref="E5795:L5795" si="1423">SUM(E5796:E5797)</f>
        <v>0</v>
      </c>
      <c r="F5795" s="274">
        <f t="shared" si="1423"/>
        <v>0</v>
      </c>
      <c r="G5795" s="275">
        <f t="shared" si="1423"/>
        <v>0</v>
      </c>
      <c r="H5795" s="276">
        <f>SUM(H5796:H5797)</f>
        <v>0</v>
      </c>
      <c r="I5795" s="274">
        <f t="shared" si="1423"/>
        <v>0</v>
      </c>
      <c r="J5795" s="275">
        <f t="shared" si="1423"/>
        <v>0</v>
      </c>
      <c r="K5795" s="276">
        <f t="shared" si="1423"/>
        <v>0</v>
      </c>
      <c r="L5795" s="310">
        <f t="shared" si="1423"/>
        <v>0</v>
      </c>
      <c r="M5795" s="12" t="str">
        <f t="shared" si="1412"/>
        <v/>
      </c>
      <c r="N5795" s="13"/>
    </row>
    <row r="5796" spans="1:14" hidden="1">
      <c r="A5796" s="23">
        <v>650</v>
      </c>
      <c r="B5796" s="366"/>
      <c r="C5796" s="367">
        <v>5301</v>
      </c>
      <c r="D5796" s="368" t="s">
        <v>307</v>
      </c>
      <c r="E5796" s="281">
        <f>F5796+G5796+H5796</f>
        <v>0</v>
      </c>
      <c r="F5796" s="152"/>
      <c r="G5796" s="153"/>
      <c r="H5796" s="1418"/>
      <c r="I5796" s="152"/>
      <c r="J5796" s="153"/>
      <c r="K5796" s="1418"/>
      <c r="L5796" s="281">
        <f>I5796+J5796+K5796</f>
        <v>0</v>
      </c>
      <c r="M5796" s="12" t="str">
        <f t="shared" si="1412"/>
        <v/>
      </c>
      <c r="N5796" s="13"/>
    </row>
    <row r="5797" spans="1:14" hidden="1">
      <c r="A5797" s="22">
        <v>655</v>
      </c>
      <c r="B5797" s="366"/>
      <c r="C5797" s="371">
        <v>5309</v>
      </c>
      <c r="D5797" s="372" t="s">
        <v>624</v>
      </c>
      <c r="E5797" s="287">
        <f>F5797+G5797+H5797</f>
        <v>0</v>
      </c>
      <c r="F5797" s="173"/>
      <c r="G5797" s="174"/>
      <c r="H5797" s="1421"/>
      <c r="I5797" s="173"/>
      <c r="J5797" s="174"/>
      <c r="K5797" s="1421"/>
      <c r="L5797" s="287">
        <f>I5797+J5797+K5797</f>
        <v>0</v>
      </c>
      <c r="M5797" s="12" t="str">
        <f t="shared" si="1412"/>
        <v/>
      </c>
      <c r="N5797" s="13"/>
    </row>
    <row r="5798" spans="1:14" hidden="1">
      <c r="A5798" s="22">
        <v>665</v>
      </c>
      <c r="B5798" s="365">
        <v>5400</v>
      </c>
      <c r="C5798" s="1854" t="s">
        <v>685</v>
      </c>
      <c r="D5798" s="1855"/>
      <c r="E5798" s="310">
        <f>F5798+G5798+H5798</f>
        <v>0</v>
      </c>
      <c r="F5798" s="1422"/>
      <c r="G5798" s="1423"/>
      <c r="H5798" s="1424"/>
      <c r="I5798" s="1422"/>
      <c r="J5798" s="1423"/>
      <c r="K5798" s="1424"/>
      <c r="L5798" s="310">
        <f>I5798+J5798+K5798</f>
        <v>0</v>
      </c>
      <c r="M5798" s="12" t="str">
        <f t="shared" si="1412"/>
        <v/>
      </c>
      <c r="N5798" s="13"/>
    </row>
    <row r="5799" spans="1:14" hidden="1">
      <c r="A5799" s="22">
        <v>675</v>
      </c>
      <c r="B5799" s="272">
        <v>5500</v>
      </c>
      <c r="C5799" s="1856" t="s">
        <v>686</v>
      </c>
      <c r="D5799" s="1857"/>
      <c r="E5799" s="310">
        <f t="shared" ref="E5799:L5799" si="1424">SUM(E5800:E5803)</f>
        <v>0</v>
      </c>
      <c r="F5799" s="274">
        <f t="shared" si="1424"/>
        <v>0</v>
      </c>
      <c r="G5799" s="275">
        <f t="shared" si="1424"/>
        <v>0</v>
      </c>
      <c r="H5799" s="276">
        <f>SUM(H5800:H5803)</f>
        <v>0</v>
      </c>
      <c r="I5799" s="274">
        <f t="shared" si="1424"/>
        <v>0</v>
      </c>
      <c r="J5799" s="275">
        <f t="shared" si="1424"/>
        <v>0</v>
      </c>
      <c r="K5799" s="276">
        <f t="shared" si="1424"/>
        <v>0</v>
      </c>
      <c r="L5799" s="310">
        <f t="shared" si="1424"/>
        <v>0</v>
      </c>
      <c r="M5799" s="12" t="str">
        <f t="shared" si="1412"/>
        <v/>
      </c>
      <c r="N5799" s="13"/>
    </row>
    <row r="5800" spans="1:14" hidden="1">
      <c r="A5800" s="22">
        <v>685</v>
      </c>
      <c r="B5800" s="362"/>
      <c r="C5800" s="279">
        <v>5501</v>
      </c>
      <c r="D5800" s="311" t="s">
        <v>687</v>
      </c>
      <c r="E5800" s="281">
        <f>F5800+G5800+H5800</f>
        <v>0</v>
      </c>
      <c r="F5800" s="152"/>
      <c r="G5800" s="153"/>
      <c r="H5800" s="1418"/>
      <c r="I5800" s="152"/>
      <c r="J5800" s="153"/>
      <c r="K5800" s="1418"/>
      <c r="L5800" s="281">
        <f>I5800+J5800+K5800</f>
        <v>0</v>
      </c>
      <c r="M5800" s="12" t="str">
        <f t="shared" si="1412"/>
        <v/>
      </c>
      <c r="N5800" s="13"/>
    </row>
    <row r="5801" spans="1:14" hidden="1">
      <c r="A5801" s="23">
        <v>690</v>
      </c>
      <c r="B5801" s="362"/>
      <c r="C5801" s="293">
        <v>5502</v>
      </c>
      <c r="D5801" s="294" t="s">
        <v>688</v>
      </c>
      <c r="E5801" s="295">
        <f>F5801+G5801+H5801</f>
        <v>0</v>
      </c>
      <c r="F5801" s="158"/>
      <c r="G5801" s="159"/>
      <c r="H5801" s="1420"/>
      <c r="I5801" s="158"/>
      <c r="J5801" s="159"/>
      <c r="K5801" s="1420"/>
      <c r="L5801" s="295">
        <f>I5801+J5801+K5801</f>
        <v>0</v>
      </c>
      <c r="M5801" s="12" t="str">
        <f t="shared" si="1412"/>
        <v/>
      </c>
      <c r="N5801" s="13"/>
    </row>
    <row r="5802" spans="1:14" hidden="1">
      <c r="A5802" s="23">
        <v>695</v>
      </c>
      <c r="B5802" s="362"/>
      <c r="C5802" s="293">
        <v>5503</v>
      </c>
      <c r="D5802" s="363" t="s">
        <v>689</v>
      </c>
      <c r="E5802" s="295">
        <f>F5802+G5802+H5802</f>
        <v>0</v>
      </c>
      <c r="F5802" s="158"/>
      <c r="G5802" s="159"/>
      <c r="H5802" s="1420"/>
      <c r="I5802" s="158"/>
      <c r="J5802" s="159"/>
      <c r="K5802" s="1420"/>
      <c r="L5802" s="295">
        <f>I5802+J5802+K5802</f>
        <v>0</v>
      </c>
      <c r="M5802" s="12" t="str">
        <f t="shared" si="1412"/>
        <v/>
      </c>
      <c r="N5802" s="13"/>
    </row>
    <row r="5803" spans="1:14" hidden="1">
      <c r="A5803" s="22">
        <v>700</v>
      </c>
      <c r="B5803" s="362"/>
      <c r="C5803" s="285">
        <v>5504</v>
      </c>
      <c r="D5803" s="339" t="s">
        <v>690</v>
      </c>
      <c r="E5803" s="287">
        <f>F5803+G5803+H5803</f>
        <v>0</v>
      </c>
      <c r="F5803" s="173"/>
      <c r="G5803" s="174"/>
      <c r="H5803" s="1421"/>
      <c r="I5803" s="173"/>
      <c r="J5803" s="174"/>
      <c r="K5803" s="1421"/>
      <c r="L5803" s="287">
        <f>I5803+J5803+K5803</f>
        <v>0</v>
      </c>
      <c r="M5803" s="12" t="str">
        <f t="shared" si="1412"/>
        <v/>
      </c>
      <c r="N5803" s="13"/>
    </row>
    <row r="5804" spans="1:14" hidden="1">
      <c r="A5804" s="22">
        <v>710</v>
      </c>
      <c r="B5804" s="365">
        <v>5700</v>
      </c>
      <c r="C5804" s="1858" t="s">
        <v>914</v>
      </c>
      <c r="D5804" s="1859"/>
      <c r="E5804" s="310">
        <f>SUM(E5805:E5807)</f>
        <v>0</v>
      </c>
      <c r="F5804" s="1471">
        <v>0</v>
      </c>
      <c r="G5804" s="1471">
        <v>0</v>
      </c>
      <c r="H5804" s="1471">
        <v>0</v>
      </c>
      <c r="I5804" s="1471">
        <v>0</v>
      </c>
      <c r="J5804" s="1471">
        <v>0</v>
      </c>
      <c r="K5804" s="1471">
        <v>0</v>
      </c>
      <c r="L5804" s="310">
        <f>SUM(L5805:L5807)</f>
        <v>0</v>
      </c>
      <c r="M5804" s="12" t="str">
        <f t="shared" si="1412"/>
        <v/>
      </c>
      <c r="N5804" s="13"/>
    </row>
    <row r="5805" spans="1:14" hidden="1">
      <c r="A5805" s="23">
        <v>715</v>
      </c>
      <c r="B5805" s="366"/>
      <c r="C5805" s="367">
        <v>5701</v>
      </c>
      <c r="D5805" s="368" t="s">
        <v>691</v>
      </c>
      <c r="E5805" s="281">
        <f>F5805+G5805+H5805</f>
        <v>0</v>
      </c>
      <c r="F5805" s="1472">
        <v>0</v>
      </c>
      <c r="G5805" s="1472">
        <v>0</v>
      </c>
      <c r="H5805" s="1473">
        <v>0</v>
      </c>
      <c r="I5805" s="1771">
        <v>0</v>
      </c>
      <c r="J5805" s="1472">
        <v>0</v>
      </c>
      <c r="K5805" s="1472">
        <v>0</v>
      </c>
      <c r="L5805" s="281">
        <f>I5805+J5805+K5805</f>
        <v>0</v>
      </c>
      <c r="M5805" s="12" t="str">
        <f t="shared" si="1412"/>
        <v/>
      </c>
      <c r="N5805" s="13"/>
    </row>
    <row r="5806" spans="1:14" hidden="1">
      <c r="A5806" s="23">
        <v>720</v>
      </c>
      <c r="B5806" s="366"/>
      <c r="C5806" s="373">
        <v>5702</v>
      </c>
      <c r="D5806" s="374" t="s">
        <v>692</v>
      </c>
      <c r="E5806" s="314">
        <f>F5806+G5806+H5806</f>
        <v>0</v>
      </c>
      <c r="F5806" s="1472">
        <v>0</v>
      </c>
      <c r="G5806" s="1472">
        <v>0</v>
      </c>
      <c r="H5806" s="1473">
        <v>0</v>
      </c>
      <c r="I5806" s="1771">
        <v>0</v>
      </c>
      <c r="J5806" s="1472">
        <v>0</v>
      </c>
      <c r="K5806" s="1472">
        <v>0</v>
      </c>
      <c r="L5806" s="314">
        <f>I5806+J5806+K5806</f>
        <v>0</v>
      </c>
      <c r="M5806" s="12" t="str">
        <f t="shared" si="1412"/>
        <v/>
      </c>
      <c r="N5806" s="13"/>
    </row>
    <row r="5807" spans="1:14" hidden="1">
      <c r="A5807" s="23">
        <v>725</v>
      </c>
      <c r="B5807" s="292"/>
      <c r="C5807" s="375">
        <v>4071</v>
      </c>
      <c r="D5807" s="376" t="s">
        <v>693</v>
      </c>
      <c r="E5807" s="377">
        <f>F5807+G5807+H5807</f>
        <v>0</v>
      </c>
      <c r="F5807" s="1472">
        <v>0</v>
      </c>
      <c r="G5807" s="1472">
        <v>0</v>
      </c>
      <c r="H5807" s="1473">
        <v>0</v>
      </c>
      <c r="I5807" s="1771">
        <v>0</v>
      </c>
      <c r="J5807" s="1472">
        <v>0</v>
      </c>
      <c r="K5807" s="1472">
        <v>0</v>
      </c>
      <c r="L5807" s="377">
        <f>I5807+J5807+K5807</f>
        <v>0</v>
      </c>
      <c r="M5807" s="12" t="str">
        <f t="shared" si="1412"/>
        <v/>
      </c>
      <c r="N5807" s="13"/>
    </row>
    <row r="5808" spans="1:14" hidden="1">
      <c r="A5808" s="23">
        <v>730</v>
      </c>
      <c r="B5808" s="582"/>
      <c r="C5808" s="1860" t="s">
        <v>694</v>
      </c>
      <c r="D5808" s="1861"/>
      <c r="E5808" s="1438"/>
      <c r="F5808" s="1438"/>
      <c r="G5808" s="1438"/>
      <c r="H5808" s="1438"/>
      <c r="I5808" s="1438"/>
      <c r="J5808" s="1438"/>
      <c r="K5808" s="1438"/>
      <c r="L5808" s="1439"/>
      <c r="M5808" s="12" t="str">
        <f t="shared" si="1412"/>
        <v/>
      </c>
      <c r="N5808" s="13"/>
    </row>
    <row r="5809" spans="1:14" hidden="1">
      <c r="A5809" s="23">
        <v>735</v>
      </c>
      <c r="B5809" s="381">
        <v>98</v>
      </c>
      <c r="C5809" s="1860" t="s">
        <v>694</v>
      </c>
      <c r="D5809" s="1861"/>
      <c r="E5809" s="382">
        <f>F5809+G5809+H5809</f>
        <v>0</v>
      </c>
      <c r="F5809" s="1429"/>
      <c r="G5809" s="1430"/>
      <c r="H5809" s="1431"/>
      <c r="I5809" s="1461">
        <v>0</v>
      </c>
      <c r="J5809" s="1462">
        <v>0</v>
      </c>
      <c r="K5809" s="1463">
        <v>0</v>
      </c>
      <c r="L5809" s="382">
        <f>I5809+J5809+K5809</f>
        <v>0</v>
      </c>
      <c r="M5809" s="12" t="str">
        <f t="shared" si="1412"/>
        <v/>
      </c>
      <c r="N5809" s="13"/>
    </row>
    <row r="5810" spans="1:14" hidden="1">
      <c r="A5810" s="23">
        <v>740</v>
      </c>
      <c r="B5810" s="1433"/>
      <c r="C5810" s="1434"/>
      <c r="D5810" s="1435"/>
      <c r="E5810" s="269"/>
      <c r="F5810" s="269"/>
      <c r="G5810" s="269"/>
      <c r="H5810" s="269"/>
      <c r="I5810" s="269"/>
      <c r="J5810" s="269"/>
      <c r="K5810" s="269"/>
      <c r="L5810" s="270"/>
      <c r="M5810" s="12" t="str">
        <f t="shared" si="1412"/>
        <v/>
      </c>
      <c r="N5810" s="13"/>
    </row>
    <row r="5811" spans="1:14" hidden="1">
      <c r="A5811" s="23">
        <v>745</v>
      </c>
      <c r="B5811" s="1436"/>
      <c r="C5811" s="111"/>
      <c r="D5811" s="1437"/>
      <c r="E5811" s="218"/>
      <c r="F5811" s="218"/>
      <c r="G5811" s="218"/>
      <c r="H5811" s="218"/>
      <c r="I5811" s="218"/>
      <c r="J5811" s="218"/>
      <c r="K5811" s="218"/>
      <c r="L5811" s="389"/>
      <c r="M5811" s="12" t="str">
        <f t="shared" si="1412"/>
        <v/>
      </c>
      <c r="N5811" s="13"/>
    </row>
    <row r="5812" spans="1:14" hidden="1">
      <c r="A5812" s="22">
        <v>750</v>
      </c>
      <c r="B5812" s="1436"/>
      <c r="C5812" s="111"/>
      <c r="D5812" s="1437"/>
      <c r="E5812" s="218"/>
      <c r="F5812" s="218"/>
      <c r="G5812" s="218"/>
      <c r="H5812" s="218"/>
      <c r="I5812" s="218"/>
      <c r="J5812" s="218"/>
      <c r="K5812" s="218"/>
      <c r="L5812" s="389"/>
      <c r="M5812" s="12" t="str">
        <f t="shared" si="1412"/>
        <v/>
      </c>
      <c r="N5812" s="13"/>
    </row>
    <row r="5813" spans="1:14" ht="16.5" hidden="1" thickBot="1">
      <c r="A5813" s="23">
        <v>755</v>
      </c>
      <c r="B5813" s="1464"/>
      <c r="C5813" s="393" t="s">
        <v>741</v>
      </c>
      <c r="D5813" s="1432">
        <f>+B5813</f>
        <v>0</v>
      </c>
      <c r="E5813" s="395">
        <f t="shared" ref="E5813:L5813" si="1425">SUM(E5698,E5701,E5707,E5715,E5716,E5734,E5738,E5744,E5747,E5748,E5749,E5750,E5751,E5760,E5766,E5767,E5768,E5769,E5776,E5780,E5781,E5782,E5783,E5786,E5787,E5795,E5798,E5799,E5804)+E5809</f>
        <v>0</v>
      </c>
      <c r="F5813" s="396">
        <f t="shared" si="1425"/>
        <v>0</v>
      </c>
      <c r="G5813" s="397">
        <f t="shared" si="1425"/>
        <v>0</v>
      </c>
      <c r="H5813" s="398">
        <f t="shared" si="1425"/>
        <v>0</v>
      </c>
      <c r="I5813" s="396">
        <f t="shared" si="1425"/>
        <v>0</v>
      </c>
      <c r="J5813" s="397">
        <f t="shared" si="1425"/>
        <v>0</v>
      </c>
      <c r="K5813" s="398">
        <f t="shared" si="1425"/>
        <v>0</v>
      </c>
      <c r="L5813" s="395">
        <f t="shared" si="1425"/>
        <v>0</v>
      </c>
      <c r="M5813" s="12" t="str">
        <f>(IF($E5813&lt;&gt;0,$M$2,IF($L5813&lt;&gt;0,$M$2,"")))</f>
        <v/>
      </c>
      <c r="N5813" s="73" t="str">
        <f>LEFT(C5695,1)</f>
        <v>8</v>
      </c>
    </row>
    <row r="5814" spans="1:14" hidden="1">
      <c r="A5814" s="23">
        <v>760</v>
      </c>
      <c r="B5814" s="79" t="s">
        <v>120</v>
      </c>
      <c r="C5814" s="1"/>
      <c r="L5814" s="6"/>
      <c r="M5814" s="7" t="str">
        <f>(IF($E5813&lt;&gt;0,$M$2,IF($L5813&lt;&gt;0,$M$2,"")))</f>
        <v/>
      </c>
    </row>
    <row r="5815" spans="1:14" hidden="1">
      <c r="A5815" s="22">
        <v>765</v>
      </c>
      <c r="B5815" s="1367"/>
      <c r="C5815" s="1367"/>
      <c r="D5815" s="1368"/>
      <c r="E5815" s="1367"/>
      <c r="F5815" s="1367"/>
      <c r="G5815" s="1367"/>
      <c r="H5815" s="1367"/>
      <c r="I5815" s="1367"/>
      <c r="J5815" s="1367"/>
      <c r="K5815" s="1367"/>
      <c r="L5815" s="1369"/>
      <c r="M5815" s="7" t="str">
        <f>(IF($E5813&lt;&gt;0,$M$2,IF($L5813&lt;&gt;0,$M$2,"")))</f>
        <v/>
      </c>
    </row>
    <row r="5816" spans="1:14" ht="18.75" hidden="1">
      <c r="A5816" s="22">
        <v>775</v>
      </c>
      <c r="B5816" s="65"/>
      <c r="C5816" s="65"/>
      <c r="D5816" s="65"/>
      <c r="E5816" s="65"/>
      <c r="F5816" s="65"/>
      <c r="G5816" s="65"/>
      <c r="H5816" s="65"/>
      <c r="I5816" s="65"/>
      <c r="J5816" s="65"/>
      <c r="K5816" s="65"/>
      <c r="L5816" s="77"/>
      <c r="M5816" s="74" t="str">
        <f>(IF(E5811&lt;&gt;0,$G$2,IF(L5811&lt;&gt;0,$G$2,"")))</f>
        <v/>
      </c>
      <c r="N5816" s="65"/>
    </row>
    <row r="5817" spans="1:14" hidden="1">
      <c r="A5817" s="23">
        <v>780</v>
      </c>
      <c r="B5817" s="6"/>
      <c r="C5817" s="6"/>
      <c r="D5817" s="521"/>
      <c r="E5817" s="38"/>
      <c r="F5817" s="38"/>
      <c r="G5817" s="38"/>
      <c r="H5817" s="38"/>
      <c r="I5817" s="38"/>
      <c r="J5817" s="38"/>
      <c r="K5817" s="38"/>
      <c r="L5817" s="38"/>
      <c r="M5817" s="7" t="str">
        <f>(IF($E5950&lt;&gt;0,$M$2,IF($L5950&lt;&gt;0,$M$2,"")))</f>
        <v/>
      </c>
    </row>
    <row r="5818" spans="1:14" hidden="1">
      <c r="A5818" s="23">
        <v>785</v>
      </c>
      <c r="B5818" s="6"/>
      <c r="C5818" s="1365"/>
      <c r="D5818" s="1366"/>
      <c r="E5818" s="38"/>
      <c r="F5818" s="38"/>
      <c r="G5818" s="38"/>
      <c r="H5818" s="38"/>
      <c r="I5818" s="38"/>
      <c r="J5818" s="38"/>
      <c r="K5818" s="38"/>
      <c r="L5818" s="38"/>
      <c r="M5818" s="7" t="str">
        <f>(IF($E5950&lt;&gt;0,$M$2,IF($L5950&lt;&gt;0,$M$2,"")))</f>
        <v/>
      </c>
    </row>
    <row r="5819" spans="1:14" hidden="1">
      <c r="A5819" s="23">
        <v>790</v>
      </c>
      <c r="B5819" s="1870" t="str">
        <f>$B$7</f>
        <v>ОТЧЕТНИ ДАННИ ПО ЕБК ЗА ИЗПЪЛНЕНИЕТО НА БЮДЖЕТА</v>
      </c>
      <c r="C5819" s="1871"/>
      <c r="D5819" s="1871"/>
      <c r="E5819" s="242"/>
      <c r="F5819" s="242"/>
      <c r="G5819" s="237"/>
      <c r="H5819" s="237"/>
      <c r="I5819" s="237"/>
      <c r="J5819" s="237"/>
      <c r="K5819" s="237"/>
      <c r="L5819" s="237"/>
      <c r="M5819" s="7" t="str">
        <f>(IF($E5950&lt;&gt;0,$M$2,IF($L5950&lt;&gt;0,$M$2,"")))</f>
        <v/>
      </c>
    </row>
    <row r="5820" spans="1:14" hidden="1">
      <c r="A5820" s="23">
        <v>795</v>
      </c>
      <c r="B5820" s="228"/>
      <c r="C5820" s="391"/>
      <c r="D5820" s="400"/>
      <c r="E5820" s="406" t="s">
        <v>464</v>
      </c>
      <c r="F5820" s="406" t="s">
        <v>835</v>
      </c>
      <c r="G5820" s="237"/>
      <c r="H5820" s="1362" t="s">
        <v>1251</v>
      </c>
      <c r="I5820" s="1363"/>
      <c r="J5820" s="1364"/>
      <c r="K5820" s="237"/>
      <c r="L5820" s="237"/>
      <c r="M5820" s="7" t="str">
        <f>(IF($E5950&lt;&gt;0,$M$2,IF($L5950&lt;&gt;0,$M$2,"")))</f>
        <v/>
      </c>
    </row>
    <row r="5821" spans="1:14" ht="18.75" hidden="1">
      <c r="A5821" s="22">
        <v>805</v>
      </c>
      <c r="B5821" s="1872" t="str">
        <f>$B$9</f>
        <v>ДГ ЩАСТЛИВО ДЕТСТВО</v>
      </c>
      <c r="C5821" s="1873"/>
      <c r="D5821" s="1874"/>
      <c r="E5821" s="115">
        <f>$E$9</f>
        <v>43831</v>
      </c>
      <c r="F5821" s="226" t="str">
        <f>$F$9</f>
        <v>30.06.2020</v>
      </c>
      <c r="G5821" s="237"/>
      <c r="H5821" s="237"/>
      <c r="I5821" s="237"/>
      <c r="J5821" s="237"/>
      <c r="K5821" s="237"/>
      <c r="L5821" s="237"/>
      <c r="M5821" s="7" t="str">
        <f>(IF($E5950&lt;&gt;0,$M$2,IF($L5950&lt;&gt;0,$M$2,"")))</f>
        <v/>
      </c>
    </row>
    <row r="5822" spans="1:14" hidden="1">
      <c r="A5822" s="23">
        <v>810</v>
      </c>
      <c r="B5822" s="227" t="str">
        <f>$B$10</f>
        <v>(наименование на разпоредителя с бюджет)</v>
      </c>
      <c r="C5822" s="228"/>
      <c r="D5822" s="229"/>
      <c r="E5822" s="237"/>
      <c r="F5822" s="237"/>
      <c r="G5822" s="237"/>
      <c r="H5822" s="237"/>
      <c r="I5822" s="237"/>
      <c r="J5822" s="237"/>
      <c r="K5822" s="237"/>
      <c r="L5822" s="237"/>
      <c r="M5822" s="7" t="str">
        <f>(IF($E5950&lt;&gt;0,$M$2,IF($L5950&lt;&gt;0,$M$2,"")))</f>
        <v/>
      </c>
    </row>
    <row r="5823" spans="1:14" hidden="1">
      <c r="A5823" s="23">
        <v>815</v>
      </c>
      <c r="B5823" s="227"/>
      <c r="C5823" s="228"/>
      <c r="D5823" s="229"/>
      <c r="E5823" s="237"/>
      <c r="F5823" s="237"/>
      <c r="G5823" s="237"/>
      <c r="H5823" s="237"/>
      <c r="I5823" s="237"/>
      <c r="J5823" s="237"/>
      <c r="K5823" s="237"/>
      <c r="L5823" s="237"/>
      <c r="M5823" s="7" t="str">
        <f>(IF($E5950&lt;&gt;0,$M$2,IF($L5950&lt;&gt;0,$M$2,"")))</f>
        <v/>
      </c>
    </row>
    <row r="5824" spans="1:14" ht="19.5" hidden="1">
      <c r="A5824" s="28">
        <v>525</v>
      </c>
      <c r="B5824" s="1875" t="str">
        <f>$B$12</f>
        <v>Раковски</v>
      </c>
      <c r="C5824" s="1876"/>
      <c r="D5824" s="1877"/>
      <c r="E5824" s="410" t="s">
        <v>890</v>
      </c>
      <c r="F5824" s="1360" t="str">
        <f>$F$12</f>
        <v>6611</v>
      </c>
      <c r="G5824" s="237"/>
      <c r="H5824" s="237"/>
      <c r="I5824" s="237"/>
      <c r="J5824" s="237"/>
      <c r="K5824" s="237"/>
      <c r="L5824" s="237"/>
      <c r="M5824" s="7" t="str">
        <f>(IF($E5950&lt;&gt;0,$M$2,IF($L5950&lt;&gt;0,$M$2,"")))</f>
        <v/>
      </c>
    </row>
    <row r="5825" spans="1:14" hidden="1">
      <c r="A5825" s="22">
        <v>820</v>
      </c>
      <c r="B5825" s="233" t="str">
        <f>$B$13</f>
        <v>(наименование на първостепенния разпоредител с бюджет)</v>
      </c>
      <c r="C5825" s="228"/>
      <c r="D5825" s="229"/>
      <c r="E5825" s="1361"/>
      <c r="F5825" s="242"/>
      <c r="G5825" s="237"/>
      <c r="H5825" s="237"/>
      <c r="I5825" s="237"/>
      <c r="J5825" s="237"/>
      <c r="K5825" s="237"/>
      <c r="L5825" s="237"/>
      <c r="M5825" s="7" t="str">
        <f>(IF($E5950&lt;&gt;0,$M$2,IF($L5950&lt;&gt;0,$M$2,"")))</f>
        <v/>
      </c>
    </row>
    <row r="5826" spans="1:14" ht="19.5" hidden="1">
      <c r="A5826" s="23">
        <v>821</v>
      </c>
      <c r="B5826" s="236"/>
      <c r="C5826" s="237"/>
      <c r="D5826" s="124" t="s">
        <v>891</v>
      </c>
      <c r="E5826" s="238">
        <f>$E$15</f>
        <v>0</v>
      </c>
      <c r="F5826" s="414" t="str">
        <f>$F$15</f>
        <v>БЮДЖЕТ</v>
      </c>
      <c r="G5826" s="218"/>
      <c r="H5826" s="218"/>
      <c r="I5826" s="218"/>
      <c r="J5826" s="218"/>
      <c r="K5826" s="218"/>
      <c r="L5826" s="218"/>
      <c r="M5826" s="7" t="str">
        <f>(IF($E5950&lt;&gt;0,$M$2,IF($L5950&lt;&gt;0,$M$2,"")))</f>
        <v/>
      </c>
    </row>
    <row r="5827" spans="1:14" hidden="1">
      <c r="A5827" s="23">
        <v>822</v>
      </c>
      <c r="B5827" s="228"/>
      <c r="C5827" s="391"/>
      <c r="D5827" s="400"/>
      <c r="E5827" s="237"/>
      <c r="F5827" s="409"/>
      <c r="G5827" s="409"/>
      <c r="H5827" s="409"/>
      <c r="I5827" s="409"/>
      <c r="J5827" s="409"/>
      <c r="K5827" s="409"/>
      <c r="L5827" s="1377" t="s">
        <v>465</v>
      </c>
      <c r="M5827" s="7" t="str">
        <f>(IF($E5950&lt;&gt;0,$M$2,IF($L5950&lt;&gt;0,$M$2,"")))</f>
        <v/>
      </c>
    </row>
    <row r="5828" spans="1:14" ht="24.95" hidden="1" customHeight="1">
      <c r="A5828" s="23">
        <v>823</v>
      </c>
      <c r="B5828" s="247"/>
      <c r="C5828" s="248"/>
      <c r="D5828" s="249" t="s">
        <v>712</v>
      </c>
      <c r="E5828" s="1878" t="s">
        <v>2108</v>
      </c>
      <c r="F5828" s="1879"/>
      <c r="G5828" s="1879"/>
      <c r="H5828" s="1880"/>
      <c r="I5828" s="1881" t="s">
        <v>2109</v>
      </c>
      <c r="J5828" s="1882"/>
      <c r="K5828" s="1882"/>
      <c r="L5828" s="1883"/>
      <c r="M5828" s="7" t="str">
        <f>(IF($E5950&lt;&gt;0,$M$2,IF($L5950&lt;&gt;0,$M$2,"")))</f>
        <v/>
      </c>
    </row>
    <row r="5829" spans="1:14" ht="54.95" hidden="1" customHeight="1" thickBot="1">
      <c r="A5829" s="23">
        <v>825</v>
      </c>
      <c r="B5829" s="250" t="s">
        <v>62</v>
      </c>
      <c r="C5829" s="251" t="s">
        <v>466</v>
      </c>
      <c r="D5829" s="252" t="s">
        <v>713</v>
      </c>
      <c r="E5829" s="1403" t="str">
        <f>$E$20</f>
        <v>Уточнен план                Общо</v>
      </c>
      <c r="F5829" s="1407" t="str">
        <f>$F$20</f>
        <v>държавни дейности</v>
      </c>
      <c r="G5829" s="1408" t="str">
        <f>$G$20</f>
        <v>местни дейности</v>
      </c>
      <c r="H5829" s="1409" t="str">
        <f>$H$20</f>
        <v>дофинансиране</v>
      </c>
      <c r="I5829" s="253" t="str">
        <f>$I$20</f>
        <v>държавни дейности -ОТЧЕТ</v>
      </c>
      <c r="J5829" s="254" t="str">
        <f>$J$20</f>
        <v>местни дейности - ОТЧЕТ</v>
      </c>
      <c r="K5829" s="255" t="str">
        <f>$K$20</f>
        <v>дофинансиране - ОТЧЕТ</v>
      </c>
      <c r="L5829" s="1735" t="str">
        <f>$L$20</f>
        <v>ОТЧЕТ                                    ОБЩО</v>
      </c>
      <c r="M5829" s="7" t="str">
        <f>(IF($E5950&lt;&gt;0,$M$2,IF($L5950&lt;&gt;0,$M$2,"")))</f>
        <v/>
      </c>
    </row>
    <row r="5830" spans="1:14" ht="18.75" hidden="1">
      <c r="A5830" s="23"/>
      <c r="B5830" s="258"/>
      <c r="C5830" s="259"/>
      <c r="D5830" s="260" t="s">
        <v>743</v>
      </c>
      <c r="E5830" s="1455" t="str">
        <f>$E$21</f>
        <v>(1)</v>
      </c>
      <c r="F5830" s="143" t="str">
        <f>$F$21</f>
        <v>(2)</v>
      </c>
      <c r="G5830" s="144" t="str">
        <f>$G$21</f>
        <v>(3)</v>
      </c>
      <c r="H5830" s="145" t="str">
        <f>$H$21</f>
        <v>(4)</v>
      </c>
      <c r="I5830" s="261" t="str">
        <f>$I$21</f>
        <v>(5)</v>
      </c>
      <c r="J5830" s="262" t="str">
        <f>$J$21</f>
        <v>(6)</v>
      </c>
      <c r="K5830" s="263" t="str">
        <f>$K$21</f>
        <v>(7)</v>
      </c>
      <c r="L5830" s="264" t="str">
        <f>$L$21</f>
        <v>(8)</v>
      </c>
      <c r="M5830" s="7" t="str">
        <f>(IF($E5950&lt;&gt;0,$M$2,IF($L5950&lt;&gt;0,$M$2,"")))</f>
        <v/>
      </c>
    </row>
    <row r="5831" spans="1:14" hidden="1">
      <c r="A5831" s="23"/>
      <c r="B5831" s="1451"/>
      <c r="C5831" s="1598" t="e">
        <f>VLOOKUP(D5831,OP_LIST2,2,FALSE)</f>
        <v>#N/A</v>
      </c>
      <c r="D5831" s="1458"/>
      <c r="E5831" s="389"/>
      <c r="F5831" s="1441"/>
      <c r="G5831" s="1442"/>
      <c r="H5831" s="1443"/>
      <c r="I5831" s="1441"/>
      <c r="J5831" s="1442"/>
      <c r="K5831" s="1443"/>
      <c r="L5831" s="1440"/>
      <c r="M5831" s="7" t="str">
        <f>(IF($E5950&lt;&gt;0,$M$2,IF($L5950&lt;&gt;0,$M$2,"")))</f>
        <v/>
      </c>
    </row>
    <row r="5832" spans="1:14" hidden="1">
      <c r="A5832" s="23"/>
      <c r="B5832" s="1454"/>
      <c r="C5832" s="1459">
        <f>VLOOKUP(D5833,EBK_DEIN2,2,FALSE)</f>
        <v>8849</v>
      </c>
      <c r="D5832" s="1458" t="s">
        <v>792</v>
      </c>
      <c r="E5832" s="389"/>
      <c r="F5832" s="1444"/>
      <c r="G5832" s="1445"/>
      <c r="H5832" s="1446"/>
      <c r="I5832" s="1444"/>
      <c r="J5832" s="1445"/>
      <c r="K5832" s="1446"/>
      <c r="L5832" s="1440"/>
      <c r="M5832" s="7" t="str">
        <f>(IF($E5950&lt;&gt;0,$M$2,IF($L5950&lt;&gt;0,$M$2,"")))</f>
        <v/>
      </c>
    </row>
    <row r="5833" spans="1:14" hidden="1">
      <c r="A5833" s="23"/>
      <c r="B5833" s="1450"/>
      <c r="C5833" s="1587">
        <f>+C5832</f>
        <v>8849</v>
      </c>
      <c r="D5833" s="1452" t="s">
        <v>606</v>
      </c>
      <c r="E5833" s="389"/>
      <c r="F5833" s="1444"/>
      <c r="G5833" s="1445"/>
      <c r="H5833" s="1446"/>
      <c r="I5833" s="1444"/>
      <c r="J5833" s="1445"/>
      <c r="K5833" s="1446"/>
      <c r="L5833" s="1440"/>
      <c r="M5833" s="7" t="str">
        <f>(IF($E5950&lt;&gt;0,$M$2,IF($L5950&lt;&gt;0,$M$2,"")))</f>
        <v/>
      </c>
    </row>
    <row r="5834" spans="1:14" hidden="1">
      <c r="A5834" s="23"/>
      <c r="B5834" s="1456"/>
      <c r="C5834" s="1453"/>
      <c r="D5834" s="1457" t="s">
        <v>714</v>
      </c>
      <c r="E5834" s="389"/>
      <c r="F5834" s="1447"/>
      <c r="G5834" s="1448"/>
      <c r="H5834" s="1449"/>
      <c r="I5834" s="1447"/>
      <c r="J5834" s="1448"/>
      <c r="K5834" s="1449"/>
      <c r="L5834" s="1440"/>
      <c r="M5834" s="7" t="str">
        <f>(IF($E5950&lt;&gt;0,$M$2,IF($L5950&lt;&gt;0,$M$2,"")))</f>
        <v/>
      </c>
    </row>
    <row r="5835" spans="1:14" hidden="1">
      <c r="A5835" s="23"/>
      <c r="B5835" s="272">
        <v>100</v>
      </c>
      <c r="C5835" s="1884" t="s">
        <v>744</v>
      </c>
      <c r="D5835" s="1885"/>
      <c r="E5835" s="273">
        <f t="shared" ref="E5835:L5835" si="1426">SUM(E5836:E5837)</f>
        <v>0</v>
      </c>
      <c r="F5835" s="274">
        <f t="shared" si="1426"/>
        <v>0</v>
      </c>
      <c r="G5835" s="275">
        <f t="shared" si="1426"/>
        <v>0</v>
      </c>
      <c r="H5835" s="276">
        <f>SUM(H5836:H5837)</f>
        <v>0</v>
      </c>
      <c r="I5835" s="274">
        <f t="shared" si="1426"/>
        <v>0</v>
      </c>
      <c r="J5835" s="275">
        <f t="shared" si="1426"/>
        <v>0</v>
      </c>
      <c r="K5835" s="276">
        <f t="shared" si="1426"/>
        <v>0</v>
      </c>
      <c r="L5835" s="273">
        <f t="shared" si="1426"/>
        <v>0</v>
      </c>
      <c r="M5835" s="12" t="str">
        <f>(IF($E5835&lt;&gt;0,$M$2,IF($L5835&lt;&gt;0,$M$2,"")))</f>
        <v/>
      </c>
      <c r="N5835" s="13"/>
    </row>
    <row r="5836" spans="1:14" hidden="1">
      <c r="A5836" s="23"/>
      <c r="B5836" s="278"/>
      <c r="C5836" s="279">
        <v>101</v>
      </c>
      <c r="D5836" s="280" t="s">
        <v>745</v>
      </c>
      <c r="E5836" s="281">
        <f>F5836+G5836+H5836</f>
        <v>0</v>
      </c>
      <c r="F5836" s="152"/>
      <c r="G5836" s="153"/>
      <c r="H5836" s="1418"/>
      <c r="I5836" s="152"/>
      <c r="J5836" s="153"/>
      <c r="K5836" s="1418"/>
      <c r="L5836" s="281">
        <f>I5836+J5836+K5836</f>
        <v>0</v>
      </c>
      <c r="M5836" s="12" t="str">
        <f t="shared" ref="M5836:M5902" si="1427">(IF($E5836&lt;&gt;0,$M$2,IF($L5836&lt;&gt;0,$M$2,"")))</f>
        <v/>
      </c>
      <c r="N5836" s="13"/>
    </row>
    <row r="5837" spans="1:14" hidden="1">
      <c r="A5837" s="10"/>
      <c r="B5837" s="278"/>
      <c r="C5837" s="285">
        <v>102</v>
      </c>
      <c r="D5837" s="286" t="s">
        <v>746</v>
      </c>
      <c r="E5837" s="287">
        <f>F5837+G5837+H5837</f>
        <v>0</v>
      </c>
      <c r="F5837" s="173"/>
      <c r="G5837" s="174"/>
      <c r="H5837" s="1421"/>
      <c r="I5837" s="173"/>
      <c r="J5837" s="174"/>
      <c r="K5837" s="1421"/>
      <c r="L5837" s="287">
        <f>I5837+J5837+K5837</f>
        <v>0</v>
      </c>
      <c r="M5837" s="12" t="str">
        <f t="shared" si="1427"/>
        <v/>
      </c>
      <c r="N5837" s="13"/>
    </row>
    <row r="5838" spans="1:14" hidden="1">
      <c r="A5838" s="10"/>
      <c r="B5838" s="272">
        <v>200</v>
      </c>
      <c r="C5838" s="1864" t="s">
        <v>747</v>
      </c>
      <c r="D5838" s="1865"/>
      <c r="E5838" s="273">
        <f t="shared" ref="E5838:L5838" si="1428">SUM(E5839:E5843)</f>
        <v>0</v>
      </c>
      <c r="F5838" s="274">
        <f t="shared" si="1428"/>
        <v>0</v>
      </c>
      <c r="G5838" s="275">
        <f t="shared" si="1428"/>
        <v>0</v>
      </c>
      <c r="H5838" s="276">
        <f>SUM(H5839:H5843)</f>
        <v>0</v>
      </c>
      <c r="I5838" s="274">
        <f t="shared" si="1428"/>
        <v>0</v>
      </c>
      <c r="J5838" s="275">
        <f t="shared" si="1428"/>
        <v>0</v>
      </c>
      <c r="K5838" s="276">
        <f t="shared" si="1428"/>
        <v>0</v>
      </c>
      <c r="L5838" s="273">
        <f t="shared" si="1428"/>
        <v>0</v>
      </c>
      <c r="M5838" s="12" t="str">
        <f t="shared" si="1427"/>
        <v/>
      </c>
      <c r="N5838" s="13"/>
    </row>
    <row r="5839" spans="1:14" hidden="1">
      <c r="A5839" s="10"/>
      <c r="B5839" s="291"/>
      <c r="C5839" s="279">
        <v>201</v>
      </c>
      <c r="D5839" s="280" t="s">
        <v>748</v>
      </c>
      <c r="E5839" s="281">
        <f>F5839+G5839+H5839</f>
        <v>0</v>
      </c>
      <c r="F5839" s="152"/>
      <c r="G5839" s="153"/>
      <c r="H5839" s="1418"/>
      <c r="I5839" s="152"/>
      <c r="J5839" s="153"/>
      <c r="K5839" s="1418"/>
      <c r="L5839" s="281">
        <f>I5839+J5839+K5839</f>
        <v>0</v>
      </c>
      <c r="M5839" s="12" t="str">
        <f t="shared" si="1427"/>
        <v/>
      </c>
      <c r="N5839" s="13"/>
    </row>
    <row r="5840" spans="1:14" hidden="1">
      <c r="A5840" s="10"/>
      <c r="B5840" s="292"/>
      <c r="C5840" s="293">
        <v>202</v>
      </c>
      <c r="D5840" s="294" t="s">
        <v>749</v>
      </c>
      <c r="E5840" s="295">
        <f>F5840+G5840+H5840</f>
        <v>0</v>
      </c>
      <c r="F5840" s="158"/>
      <c r="G5840" s="159"/>
      <c r="H5840" s="1420"/>
      <c r="I5840" s="158"/>
      <c r="J5840" s="159"/>
      <c r="K5840" s="1420"/>
      <c r="L5840" s="295">
        <f>I5840+J5840+K5840</f>
        <v>0</v>
      </c>
      <c r="M5840" s="12" t="str">
        <f t="shared" si="1427"/>
        <v/>
      </c>
      <c r="N5840" s="13"/>
    </row>
    <row r="5841" spans="1:14" ht="31.5" hidden="1">
      <c r="A5841" s="10"/>
      <c r="B5841" s="299"/>
      <c r="C5841" s="293">
        <v>205</v>
      </c>
      <c r="D5841" s="294" t="s">
        <v>595</v>
      </c>
      <c r="E5841" s="295">
        <f>F5841+G5841+H5841</f>
        <v>0</v>
      </c>
      <c r="F5841" s="158"/>
      <c r="G5841" s="159"/>
      <c r="H5841" s="1420"/>
      <c r="I5841" s="158"/>
      <c r="J5841" s="159"/>
      <c r="K5841" s="1420"/>
      <c r="L5841" s="295">
        <f>I5841+J5841+K5841</f>
        <v>0</v>
      </c>
      <c r="M5841" s="12" t="str">
        <f t="shared" si="1427"/>
        <v/>
      </c>
      <c r="N5841" s="13"/>
    </row>
    <row r="5842" spans="1:14" hidden="1">
      <c r="A5842" s="10"/>
      <c r="B5842" s="299"/>
      <c r="C5842" s="293">
        <v>208</v>
      </c>
      <c r="D5842" s="300" t="s">
        <v>596</v>
      </c>
      <c r="E5842" s="295">
        <f>F5842+G5842+H5842</f>
        <v>0</v>
      </c>
      <c r="F5842" s="158"/>
      <c r="G5842" s="159"/>
      <c r="H5842" s="1420"/>
      <c r="I5842" s="158"/>
      <c r="J5842" s="159"/>
      <c r="K5842" s="1420"/>
      <c r="L5842" s="295">
        <f>I5842+J5842+K5842</f>
        <v>0</v>
      </c>
      <c r="M5842" s="12" t="str">
        <f t="shared" si="1427"/>
        <v/>
      </c>
      <c r="N5842" s="13"/>
    </row>
    <row r="5843" spans="1:14" hidden="1">
      <c r="A5843" s="10"/>
      <c r="B5843" s="291"/>
      <c r="C5843" s="285">
        <v>209</v>
      </c>
      <c r="D5843" s="301" t="s">
        <v>597</v>
      </c>
      <c r="E5843" s="287">
        <f>F5843+G5843+H5843</f>
        <v>0</v>
      </c>
      <c r="F5843" s="173"/>
      <c r="G5843" s="174"/>
      <c r="H5843" s="1421"/>
      <c r="I5843" s="173"/>
      <c r="J5843" s="174"/>
      <c r="K5843" s="1421"/>
      <c r="L5843" s="287">
        <f>I5843+J5843+K5843</f>
        <v>0</v>
      </c>
      <c r="M5843" s="12" t="str">
        <f t="shared" si="1427"/>
        <v/>
      </c>
      <c r="N5843" s="13"/>
    </row>
    <row r="5844" spans="1:14" hidden="1">
      <c r="A5844" s="10"/>
      <c r="B5844" s="272">
        <v>500</v>
      </c>
      <c r="C5844" s="1866" t="s">
        <v>193</v>
      </c>
      <c r="D5844" s="1867"/>
      <c r="E5844" s="273">
        <f t="shared" ref="E5844:L5844" si="1429">SUM(E5845:E5851)</f>
        <v>0</v>
      </c>
      <c r="F5844" s="274">
        <f t="shared" si="1429"/>
        <v>0</v>
      </c>
      <c r="G5844" s="275">
        <f t="shared" si="1429"/>
        <v>0</v>
      </c>
      <c r="H5844" s="276">
        <f>SUM(H5845:H5851)</f>
        <v>0</v>
      </c>
      <c r="I5844" s="274">
        <f t="shared" si="1429"/>
        <v>0</v>
      </c>
      <c r="J5844" s="275">
        <f t="shared" si="1429"/>
        <v>0</v>
      </c>
      <c r="K5844" s="276">
        <f t="shared" si="1429"/>
        <v>0</v>
      </c>
      <c r="L5844" s="273">
        <f t="shared" si="1429"/>
        <v>0</v>
      </c>
      <c r="M5844" s="12" t="str">
        <f t="shared" si="1427"/>
        <v/>
      </c>
      <c r="N5844" s="13"/>
    </row>
    <row r="5845" spans="1:14" ht="18" hidden="1" customHeight="1">
      <c r="A5845" s="10"/>
      <c r="B5845" s="291"/>
      <c r="C5845" s="302">
        <v>551</v>
      </c>
      <c r="D5845" s="303" t="s">
        <v>194</v>
      </c>
      <c r="E5845" s="281">
        <f t="shared" ref="E5845:E5852" si="1430">F5845+G5845+H5845</f>
        <v>0</v>
      </c>
      <c r="F5845" s="152"/>
      <c r="G5845" s="153"/>
      <c r="H5845" s="1418"/>
      <c r="I5845" s="152"/>
      <c r="J5845" s="153"/>
      <c r="K5845" s="1418"/>
      <c r="L5845" s="281">
        <f t="shared" ref="L5845:L5852" si="1431">I5845+J5845+K5845</f>
        <v>0</v>
      </c>
      <c r="M5845" s="12" t="str">
        <f t="shared" si="1427"/>
        <v/>
      </c>
      <c r="N5845" s="13"/>
    </row>
    <row r="5846" spans="1:14" hidden="1">
      <c r="A5846" s="10"/>
      <c r="B5846" s="291"/>
      <c r="C5846" s="304">
        <v>552</v>
      </c>
      <c r="D5846" s="305" t="s">
        <v>909</v>
      </c>
      <c r="E5846" s="295">
        <f t="shared" si="1430"/>
        <v>0</v>
      </c>
      <c r="F5846" s="158"/>
      <c r="G5846" s="159"/>
      <c r="H5846" s="1420"/>
      <c r="I5846" s="158"/>
      <c r="J5846" s="159"/>
      <c r="K5846" s="1420"/>
      <c r="L5846" s="295">
        <f t="shared" si="1431"/>
        <v>0</v>
      </c>
      <c r="M5846" s="12" t="str">
        <f t="shared" si="1427"/>
        <v/>
      </c>
      <c r="N5846" s="13"/>
    </row>
    <row r="5847" spans="1:14" hidden="1">
      <c r="A5847" s="10"/>
      <c r="B5847" s="306"/>
      <c r="C5847" s="304">
        <v>558</v>
      </c>
      <c r="D5847" s="307" t="s">
        <v>871</v>
      </c>
      <c r="E5847" s="295">
        <f>F5847+G5847+H5847</f>
        <v>0</v>
      </c>
      <c r="F5847" s="488">
        <v>0</v>
      </c>
      <c r="G5847" s="489">
        <v>0</v>
      </c>
      <c r="H5847" s="160">
        <v>0</v>
      </c>
      <c r="I5847" s="488">
        <v>0</v>
      </c>
      <c r="J5847" s="489">
        <v>0</v>
      </c>
      <c r="K5847" s="160">
        <v>0</v>
      </c>
      <c r="L5847" s="295">
        <f>I5847+J5847+K5847</f>
        <v>0</v>
      </c>
      <c r="M5847" s="12" t="str">
        <f t="shared" si="1427"/>
        <v/>
      </c>
      <c r="N5847" s="13"/>
    </row>
    <row r="5848" spans="1:14" hidden="1">
      <c r="A5848" s="10"/>
      <c r="B5848" s="306"/>
      <c r="C5848" s="304">
        <v>560</v>
      </c>
      <c r="D5848" s="307" t="s">
        <v>195</v>
      </c>
      <c r="E5848" s="295">
        <f t="shared" si="1430"/>
        <v>0</v>
      </c>
      <c r="F5848" s="158"/>
      <c r="G5848" s="159"/>
      <c r="H5848" s="1420"/>
      <c r="I5848" s="158"/>
      <c r="J5848" s="159"/>
      <c r="K5848" s="1420"/>
      <c r="L5848" s="295">
        <f t="shared" si="1431"/>
        <v>0</v>
      </c>
      <c r="M5848" s="12" t="str">
        <f t="shared" si="1427"/>
        <v/>
      </c>
      <c r="N5848" s="13"/>
    </row>
    <row r="5849" spans="1:14" hidden="1">
      <c r="A5849" s="10"/>
      <c r="B5849" s="306"/>
      <c r="C5849" s="304">
        <v>580</v>
      </c>
      <c r="D5849" s="305" t="s">
        <v>196</v>
      </c>
      <c r="E5849" s="295">
        <f t="shared" si="1430"/>
        <v>0</v>
      </c>
      <c r="F5849" s="158"/>
      <c r="G5849" s="159"/>
      <c r="H5849" s="1420"/>
      <c r="I5849" s="158"/>
      <c r="J5849" s="159"/>
      <c r="K5849" s="1420"/>
      <c r="L5849" s="295">
        <f t="shared" si="1431"/>
        <v>0</v>
      </c>
      <c r="M5849" s="12" t="str">
        <f t="shared" si="1427"/>
        <v/>
      </c>
      <c r="N5849" s="13"/>
    </row>
    <row r="5850" spans="1:14" hidden="1">
      <c r="A5850" s="10"/>
      <c r="B5850" s="291"/>
      <c r="C5850" s="304">
        <v>588</v>
      </c>
      <c r="D5850" s="305" t="s">
        <v>873</v>
      </c>
      <c r="E5850" s="295">
        <f>F5850+G5850+H5850</f>
        <v>0</v>
      </c>
      <c r="F5850" s="488">
        <v>0</v>
      </c>
      <c r="G5850" s="489">
        <v>0</v>
      </c>
      <c r="H5850" s="160">
        <v>0</v>
      </c>
      <c r="I5850" s="488">
        <v>0</v>
      </c>
      <c r="J5850" s="489">
        <v>0</v>
      </c>
      <c r="K5850" s="160">
        <v>0</v>
      </c>
      <c r="L5850" s="295">
        <f>I5850+J5850+K5850</f>
        <v>0</v>
      </c>
      <c r="M5850" s="12" t="str">
        <f t="shared" si="1427"/>
        <v/>
      </c>
      <c r="N5850" s="13"/>
    </row>
    <row r="5851" spans="1:14" ht="31.5" hidden="1">
      <c r="A5851" s="10"/>
      <c r="B5851" s="291"/>
      <c r="C5851" s="308">
        <v>590</v>
      </c>
      <c r="D5851" s="309" t="s">
        <v>197</v>
      </c>
      <c r="E5851" s="287">
        <f t="shared" si="1430"/>
        <v>0</v>
      </c>
      <c r="F5851" s="173"/>
      <c r="G5851" s="174"/>
      <c r="H5851" s="1421"/>
      <c r="I5851" s="173"/>
      <c r="J5851" s="174"/>
      <c r="K5851" s="1421"/>
      <c r="L5851" s="287">
        <f t="shared" si="1431"/>
        <v>0</v>
      </c>
      <c r="M5851" s="12" t="str">
        <f t="shared" si="1427"/>
        <v/>
      </c>
      <c r="N5851" s="13"/>
    </row>
    <row r="5852" spans="1:14" hidden="1">
      <c r="A5852" s="22">
        <v>5</v>
      </c>
      <c r="B5852" s="272">
        <v>800</v>
      </c>
      <c r="C5852" s="1868" t="s">
        <v>198</v>
      </c>
      <c r="D5852" s="1869"/>
      <c r="E5852" s="310">
        <f t="shared" si="1430"/>
        <v>0</v>
      </c>
      <c r="F5852" s="1422"/>
      <c r="G5852" s="1423"/>
      <c r="H5852" s="1424"/>
      <c r="I5852" s="1422"/>
      <c r="J5852" s="1423"/>
      <c r="K5852" s="1424"/>
      <c r="L5852" s="310">
        <f t="shared" si="1431"/>
        <v>0</v>
      </c>
      <c r="M5852" s="12" t="str">
        <f t="shared" si="1427"/>
        <v/>
      </c>
      <c r="N5852" s="13"/>
    </row>
    <row r="5853" spans="1:14" hidden="1">
      <c r="A5853" s="23">
        <v>10</v>
      </c>
      <c r="B5853" s="272">
        <v>1000</v>
      </c>
      <c r="C5853" s="1864" t="s">
        <v>199</v>
      </c>
      <c r="D5853" s="1865"/>
      <c r="E5853" s="310">
        <f t="shared" ref="E5853:L5853" si="1432">SUM(E5854:E5870)</f>
        <v>0</v>
      </c>
      <c r="F5853" s="274">
        <f t="shared" si="1432"/>
        <v>0</v>
      </c>
      <c r="G5853" s="275">
        <f t="shared" si="1432"/>
        <v>0</v>
      </c>
      <c r="H5853" s="276">
        <f>SUM(H5854:H5870)</f>
        <v>0</v>
      </c>
      <c r="I5853" s="274">
        <f t="shared" si="1432"/>
        <v>0</v>
      </c>
      <c r="J5853" s="275">
        <f t="shared" si="1432"/>
        <v>0</v>
      </c>
      <c r="K5853" s="276">
        <f t="shared" si="1432"/>
        <v>0</v>
      </c>
      <c r="L5853" s="310">
        <f t="shared" si="1432"/>
        <v>0</v>
      </c>
      <c r="M5853" s="12" t="str">
        <f t="shared" si="1427"/>
        <v/>
      </c>
      <c r="N5853" s="13"/>
    </row>
    <row r="5854" spans="1:14" hidden="1">
      <c r="A5854" s="23">
        <v>15</v>
      </c>
      <c r="B5854" s="292"/>
      <c r="C5854" s="279">
        <v>1011</v>
      </c>
      <c r="D5854" s="311" t="s">
        <v>200</v>
      </c>
      <c r="E5854" s="281">
        <f t="shared" ref="E5854:E5870" si="1433">F5854+G5854+H5854</f>
        <v>0</v>
      </c>
      <c r="F5854" s="152"/>
      <c r="G5854" s="153"/>
      <c r="H5854" s="1418"/>
      <c r="I5854" s="152"/>
      <c r="J5854" s="153"/>
      <c r="K5854" s="1418"/>
      <c r="L5854" s="281">
        <f t="shared" ref="L5854:L5870" si="1434">I5854+J5854+K5854</f>
        <v>0</v>
      </c>
      <c r="M5854" s="12" t="str">
        <f t="shared" si="1427"/>
        <v/>
      </c>
      <c r="N5854" s="13"/>
    </row>
    <row r="5855" spans="1:14" hidden="1">
      <c r="A5855" s="22">
        <v>35</v>
      </c>
      <c r="B5855" s="292"/>
      <c r="C5855" s="293">
        <v>1012</v>
      </c>
      <c r="D5855" s="294" t="s">
        <v>201</v>
      </c>
      <c r="E5855" s="295">
        <f t="shared" si="1433"/>
        <v>0</v>
      </c>
      <c r="F5855" s="158"/>
      <c r="G5855" s="159"/>
      <c r="H5855" s="1420"/>
      <c r="I5855" s="158"/>
      <c r="J5855" s="159"/>
      <c r="K5855" s="1420"/>
      <c r="L5855" s="295">
        <f t="shared" si="1434"/>
        <v>0</v>
      </c>
      <c r="M5855" s="12" t="str">
        <f t="shared" si="1427"/>
        <v/>
      </c>
      <c r="N5855" s="13"/>
    </row>
    <row r="5856" spans="1:14" hidden="1">
      <c r="A5856" s="23">
        <v>40</v>
      </c>
      <c r="B5856" s="292"/>
      <c r="C5856" s="293">
        <v>1013</v>
      </c>
      <c r="D5856" s="294" t="s">
        <v>202</v>
      </c>
      <c r="E5856" s="295">
        <f t="shared" si="1433"/>
        <v>0</v>
      </c>
      <c r="F5856" s="158"/>
      <c r="G5856" s="159"/>
      <c r="H5856" s="1420"/>
      <c r="I5856" s="158"/>
      <c r="J5856" s="159"/>
      <c r="K5856" s="1420"/>
      <c r="L5856" s="295">
        <f t="shared" si="1434"/>
        <v>0</v>
      </c>
      <c r="M5856" s="12" t="str">
        <f t="shared" si="1427"/>
        <v/>
      </c>
      <c r="N5856" s="13"/>
    </row>
    <row r="5857" spans="1:14" hidden="1">
      <c r="A5857" s="23">
        <v>45</v>
      </c>
      <c r="B5857" s="292"/>
      <c r="C5857" s="293">
        <v>1014</v>
      </c>
      <c r="D5857" s="294" t="s">
        <v>203</v>
      </c>
      <c r="E5857" s="295">
        <f t="shared" si="1433"/>
        <v>0</v>
      </c>
      <c r="F5857" s="158"/>
      <c r="G5857" s="159"/>
      <c r="H5857" s="1420"/>
      <c r="I5857" s="158"/>
      <c r="J5857" s="159"/>
      <c r="K5857" s="1420"/>
      <c r="L5857" s="295">
        <f t="shared" si="1434"/>
        <v>0</v>
      </c>
      <c r="M5857" s="12" t="str">
        <f t="shared" si="1427"/>
        <v/>
      </c>
      <c r="N5857" s="13"/>
    </row>
    <row r="5858" spans="1:14" hidden="1">
      <c r="A5858" s="23">
        <v>50</v>
      </c>
      <c r="B5858" s="292"/>
      <c r="C5858" s="293">
        <v>1015</v>
      </c>
      <c r="D5858" s="294" t="s">
        <v>204</v>
      </c>
      <c r="E5858" s="295">
        <f t="shared" si="1433"/>
        <v>0</v>
      </c>
      <c r="F5858" s="158"/>
      <c r="G5858" s="159"/>
      <c r="H5858" s="1420"/>
      <c r="I5858" s="158"/>
      <c r="J5858" s="159"/>
      <c r="K5858" s="1420"/>
      <c r="L5858" s="295">
        <f t="shared" si="1434"/>
        <v>0</v>
      </c>
      <c r="M5858" s="12" t="str">
        <f t="shared" si="1427"/>
        <v/>
      </c>
      <c r="N5858" s="13"/>
    </row>
    <row r="5859" spans="1:14" hidden="1">
      <c r="A5859" s="23">
        <v>55</v>
      </c>
      <c r="B5859" s="292"/>
      <c r="C5859" s="312">
        <v>1016</v>
      </c>
      <c r="D5859" s="313" t="s">
        <v>205</v>
      </c>
      <c r="E5859" s="314">
        <f t="shared" si="1433"/>
        <v>0</v>
      </c>
      <c r="F5859" s="164"/>
      <c r="G5859" s="165"/>
      <c r="H5859" s="1419"/>
      <c r="I5859" s="164"/>
      <c r="J5859" s="165"/>
      <c r="K5859" s="1419"/>
      <c r="L5859" s="314">
        <f t="shared" si="1434"/>
        <v>0</v>
      </c>
      <c r="M5859" s="12" t="str">
        <f t="shared" si="1427"/>
        <v/>
      </c>
      <c r="N5859" s="13"/>
    </row>
    <row r="5860" spans="1:14" hidden="1">
      <c r="A5860" s="23">
        <v>60</v>
      </c>
      <c r="B5860" s="278"/>
      <c r="C5860" s="318">
        <v>1020</v>
      </c>
      <c r="D5860" s="319" t="s">
        <v>206</v>
      </c>
      <c r="E5860" s="320">
        <f t="shared" si="1433"/>
        <v>0</v>
      </c>
      <c r="F5860" s="454"/>
      <c r="G5860" s="455"/>
      <c r="H5860" s="1428"/>
      <c r="I5860" s="454"/>
      <c r="J5860" s="455"/>
      <c r="K5860" s="1428"/>
      <c r="L5860" s="320">
        <f t="shared" si="1434"/>
        <v>0</v>
      </c>
      <c r="M5860" s="12" t="str">
        <f t="shared" si="1427"/>
        <v/>
      </c>
      <c r="N5860" s="13"/>
    </row>
    <row r="5861" spans="1:14" hidden="1">
      <c r="A5861" s="22">
        <v>65</v>
      </c>
      <c r="B5861" s="292"/>
      <c r="C5861" s="324">
        <v>1030</v>
      </c>
      <c r="D5861" s="325" t="s">
        <v>207</v>
      </c>
      <c r="E5861" s="326">
        <f t="shared" si="1433"/>
        <v>0</v>
      </c>
      <c r="F5861" s="449"/>
      <c r="G5861" s="450"/>
      <c r="H5861" s="1425"/>
      <c r="I5861" s="449"/>
      <c r="J5861" s="450"/>
      <c r="K5861" s="1425"/>
      <c r="L5861" s="326">
        <f t="shared" si="1434"/>
        <v>0</v>
      </c>
      <c r="M5861" s="12" t="str">
        <f t="shared" si="1427"/>
        <v/>
      </c>
      <c r="N5861" s="13"/>
    </row>
    <row r="5862" spans="1:14" hidden="1">
      <c r="A5862" s="23">
        <v>70</v>
      </c>
      <c r="B5862" s="292"/>
      <c r="C5862" s="318">
        <v>1051</v>
      </c>
      <c r="D5862" s="331" t="s">
        <v>208</v>
      </c>
      <c r="E5862" s="320">
        <f t="shared" si="1433"/>
        <v>0</v>
      </c>
      <c r="F5862" s="454"/>
      <c r="G5862" s="455"/>
      <c r="H5862" s="1428"/>
      <c r="I5862" s="454"/>
      <c r="J5862" s="455"/>
      <c r="K5862" s="1428"/>
      <c r="L5862" s="320">
        <f t="shared" si="1434"/>
        <v>0</v>
      </c>
      <c r="M5862" s="12" t="str">
        <f t="shared" si="1427"/>
        <v/>
      </c>
      <c r="N5862" s="13"/>
    </row>
    <row r="5863" spans="1:14" hidden="1">
      <c r="A5863" s="23">
        <v>75</v>
      </c>
      <c r="B5863" s="292"/>
      <c r="C5863" s="293">
        <v>1052</v>
      </c>
      <c r="D5863" s="294" t="s">
        <v>209</v>
      </c>
      <c r="E5863" s="295">
        <f t="shared" si="1433"/>
        <v>0</v>
      </c>
      <c r="F5863" s="158"/>
      <c r="G5863" s="159"/>
      <c r="H5863" s="1420"/>
      <c r="I5863" s="158"/>
      <c r="J5863" s="159"/>
      <c r="K5863" s="1420"/>
      <c r="L5863" s="295">
        <f t="shared" si="1434"/>
        <v>0</v>
      </c>
      <c r="M5863" s="12" t="str">
        <f t="shared" si="1427"/>
        <v/>
      </c>
      <c r="N5863" s="13"/>
    </row>
    <row r="5864" spans="1:14" hidden="1">
      <c r="A5864" s="23">
        <v>80</v>
      </c>
      <c r="B5864" s="292"/>
      <c r="C5864" s="324">
        <v>1053</v>
      </c>
      <c r="D5864" s="325" t="s">
        <v>874</v>
      </c>
      <c r="E5864" s="326">
        <f t="shared" si="1433"/>
        <v>0</v>
      </c>
      <c r="F5864" s="449"/>
      <c r="G5864" s="450"/>
      <c r="H5864" s="1425"/>
      <c r="I5864" s="449"/>
      <c r="J5864" s="450"/>
      <c r="K5864" s="1425"/>
      <c r="L5864" s="326">
        <f t="shared" si="1434"/>
        <v>0</v>
      </c>
      <c r="M5864" s="12" t="str">
        <f t="shared" si="1427"/>
        <v/>
      </c>
      <c r="N5864" s="13"/>
    </row>
    <row r="5865" spans="1:14" hidden="1">
      <c r="A5865" s="23">
        <v>80</v>
      </c>
      <c r="B5865" s="292"/>
      <c r="C5865" s="318">
        <v>1062</v>
      </c>
      <c r="D5865" s="319" t="s">
        <v>210</v>
      </c>
      <c r="E5865" s="320">
        <f t="shared" si="1433"/>
        <v>0</v>
      </c>
      <c r="F5865" s="454"/>
      <c r="G5865" s="455"/>
      <c r="H5865" s="1428"/>
      <c r="I5865" s="454"/>
      <c r="J5865" s="455"/>
      <c r="K5865" s="1428"/>
      <c r="L5865" s="320">
        <f t="shared" si="1434"/>
        <v>0</v>
      </c>
      <c r="M5865" s="12" t="str">
        <f t="shared" si="1427"/>
        <v/>
      </c>
      <c r="N5865" s="13"/>
    </row>
    <row r="5866" spans="1:14" hidden="1">
      <c r="A5866" s="23">
        <v>85</v>
      </c>
      <c r="B5866" s="292"/>
      <c r="C5866" s="324">
        <v>1063</v>
      </c>
      <c r="D5866" s="332" t="s">
        <v>801</v>
      </c>
      <c r="E5866" s="326">
        <f t="shared" si="1433"/>
        <v>0</v>
      </c>
      <c r="F5866" s="449"/>
      <c r="G5866" s="450"/>
      <c r="H5866" s="1425"/>
      <c r="I5866" s="449"/>
      <c r="J5866" s="450"/>
      <c r="K5866" s="1425"/>
      <c r="L5866" s="326">
        <f t="shared" si="1434"/>
        <v>0</v>
      </c>
      <c r="M5866" s="12" t="str">
        <f t="shared" si="1427"/>
        <v/>
      </c>
      <c r="N5866" s="13"/>
    </row>
    <row r="5867" spans="1:14" hidden="1">
      <c r="A5867" s="23">
        <v>90</v>
      </c>
      <c r="B5867" s="292"/>
      <c r="C5867" s="333">
        <v>1069</v>
      </c>
      <c r="D5867" s="334" t="s">
        <v>211</v>
      </c>
      <c r="E5867" s="335">
        <f t="shared" si="1433"/>
        <v>0</v>
      </c>
      <c r="F5867" s="600"/>
      <c r="G5867" s="601"/>
      <c r="H5867" s="1427"/>
      <c r="I5867" s="600"/>
      <c r="J5867" s="601"/>
      <c r="K5867" s="1427"/>
      <c r="L5867" s="335">
        <f t="shared" si="1434"/>
        <v>0</v>
      </c>
      <c r="M5867" s="12" t="str">
        <f t="shared" si="1427"/>
        <v/>
      </c>
      <c r="N5867" s="13"/>
    </row>
    <row r="5868" spans="1:14" hidden="1">
      <c r="A5868" s="23">
        <v>90</v>
      </c>
      <c r="B5868" s="278"/>
      <c r="C5868" s="318">
        <v>1091</v>
      </c>
      <c r="D5868" s="331" t="s">
        <v>910</v>
      </c>
      <c r="E5868" s="320">
        <f t="shared" si="1433"/>
        <v>0</v>
      </c>
      <c r="F5868" s="454"/>
      <c r="G5868" s="455"/>
      <c r="H5868" s="1428"/>
      <c r="I5868" s="454"/>
      <c r="J5868" s="455"/>
      <c r="K5868" s="1428"/>
      <c r="L5868" s="320">
        <f t="shared" si="1434"/>
        <v>0</v>
      </c>
      <c r="M5868" s="12" t="str">
        <f t="shared" si="1427"/>
        <v/>
      </c>
      <c r="N5868" s="13"/>
    </row>
    <row r="5869" spans="1:14" hidden="1">
      <c r="A5869" s="22">
        <v>115</v>
      </c>
      <c r="B5869" s="292"/>
      <c r="C5869" s="293">
        <v>1092</v>
      </c>
      <c r="D5869" s="294" t="s">
        <v>305</v>
      </c>
      <c r="E5869" s="295">
        <f t="shared" si="1433"/>
        <v>0</v>
      </c>
      <c r="F5869" s="158"/>
      <c r="G5869" s="159"/>
      <c r="H5869" s="1420"/>
      <c r="I5869" s="158"/>
      <c r="J5869" s="159"/>
      <c r="K5869" s="1420"/>
      <c r="L5869" s="295">
        <f t="shared" si="1434"/>
        <v>0</v>
      </c>
      <c r="M5869" s="12" t="str">
        <f t="shared" si="1427"/>
        <v/>
      </c>
      <c r="N5869" s="13"/>
    </row>
    <row r="5870" spans="1:14" hidden="1">
      <c r="A5870" s="22">
        <v>125</v>
      </c>
      <c r="B5870" s="292"/>
      <c r="C5870" s="285">
        <v>1098</v>
      </c>
      <c r="D5870" s="339" t="s">
        <v>212</v>
      </c>
      <c r="E5870" s="287">
        <f t="shared" si="1433"/>
        <v>0</v>
      </c>
      <c r="F5870" s="173"/>
      <c r="G5870" s="174"/>
      <c r="H5870" s="1421"/>
      <c r="I5870" s="173"/>
      <c r="J5870" s="174"/>
      <c r="K5870" s="1421"/>
      <c r="L5870" s="287">
        <f t="shared" si="1434"/>
        <v>0</v>
      </c>
      <c r="M5870" s="12" t="str">
        <f t="shared" si="1427"/>
        <v/>
      </c>
      <c r="N5870" s="13"/>
    </row>
    <row r="5871" spans="1:14" hidden="1">
      <c r="A5871" s="23">
        <v>130</v>
      </c>
      <c r="B5871" s="272">
        <v>1900</v>
      </c>
      <c r="C5871" s="1856" t="s">
        <v>272</v>
      </c>
      <c r="D5871" s="1857"/>
      <c r="E5871" s="310">
        <f t="shared" ref="E5871:L5871" si="1435">SUM(E5872:E5874)</f>
        <v>0</v>
      </c>
      <c r="F5871" s="274">
        <f t="shared" si="1435"/>
        <v>0</v>
      </c>
      <c r="G5871" s="275">
        <f t="shared" si="1435"/>
        <v>0</v>
      </c>
      <c r="H5871" s="276">
        <f>SUM(H5872:H5874)</f>
        <v>0</v>
      </c>
      <c r="I5871" s="274">
        <f t="shared" si="1435"/>
        <v>0</v>
      </c>
      <c r="J5871" s="275">
        <f t="shared" si="1435"/>
        <v>0</v>
      </c>
      <c r="K5871" s="276">
        <f t="shared" si="1435"/>
        <v>0</v>
      </c>
      <c r="L5871" s="310">
        <f t="shared" si="1435"/>
        <v>0</v>
      </c>
      <c r="M5871" s="12" t="str">
        <f t="shared" si="1427"/>
        <v/>
      </c>
      <c r="N5871" s="13"/>
    </row>
    <row r="5872" spans="1:14" hidden="1">
      <c r="A5872" s="23">
        <v>135</v>
      </c>
      <c r="B5872" s="292"/>
      <c r="C5872" s="279">
        <v>1901</v>
      </c>
      <c r="D5872" s="340" t="s">
        <v>911</v>
      </c>
      <c r="E5872" s="281">
        <f>F5872+G5872+H5872</f>
        <v>0</v>
      </c>
      <c r="F5872" s="152"/>
      <c r="G5872" s="153"/>
      <c r="H5872" s="1418"/>
      <c r="I5872" s="152"/>
      <c r="J5872" s="153"/>
      <c r="K5872" s="1418"/>
      <c r="L5872" s="281">
        <f>I5872+J5872+K5872</f>
        <v>0</v>
      </c>
      <c r="M5872" s="12" t="str">
        <f t="shared" si="1427"/>
        <v/>
      </c>
      <c r="N5872" s="13"/>
    </row>
    <row r="5873" spans="1:14" hidden="1">
      <c r="A5873" s="23">
        <v>140</v>
      </c>
      <c r="B5873" s="341"/>
      <c r="C5873" s="293">
        <v>1981</v>
      </c>
      <c r="D5873" s="342" t="s">
        <v>912</v>
      </c>
      <c r="E5873" s="295">
        <f>F5873+G5873+H5873</f>
        <v>0</v>
      </c>
      <c r="F5873" s="158"/>
      <c r="G5873" s="159"/>
      <c r="H5873" s="1420"/>
      <c r="I5873" s="158"/>
      <c r="J5873" s="159"/>
      <c r="K5873" s="1420"/>
      <c r="L5873" s="295">
        <f>I5873+J5873+K5873</f>
        <v>0</v>
      </c>
      <c r="M5873" s="12" t="str">
        <f t="shared" si="1427"/>
        <v/>
      </c>
      <c r="N5873" s="13"/>
    </row>
    <row r="5874" spans="1:14" hidden="1">
      <c r="A5874" s="23">
        <v>145</v>
      </c>
      <c r="B5874" s="292"/>
      <c r="C5874" s="285">
        <v>1991</v>
      </c>
      <c r="D5874" s="343" t="s">
        <v>913</v>
      </c>
      <c r="E5874" s="287">
        <f>F5874+G5874+H5874</f>
        <v>0</v>
      </c>
      <c r="F5874" s="173"/>
      <c r="G5874" s="174"/>
      <c r="H5874" s="1421"/>
      <c r="I5874" s="173"/>
      <c r="J5874" s="174"/>
      <c r="K5874" s="1421"/>
      <c r="L5874" s="287">
        <f>I5874+J5874+K5874</f>
        <v>0</v>
      </c>
      <c r="M5874" s="12" t="str">
        <f t="shared" si="1427"/>
        <v/>
      </c>
      <c r="N5874" s="13"/>
    </row>
    <row r="5875" spans="1:14" hidden="1">
      <c r="A5875" s="23">
        <v>150</v>
      </c>
      <c r="B5875" s="272">
        <v>2100</v>
      </c>
      <c r="C5875" s="1856" t="s">
        <v>722</v>
      </c>
      <c r="D5875" s="1857"/>
      <c r="E5875" s="310">
        <f t="shared" ref="E5875:L5875" si="1436">SUM(E5876:E5880)</f>
        <v>0</v>
      </c>
      <c r="F5875" s="274">
        <f t="shared" si="1436"/>
        <v>0</v>
      </c>
      <c r="G5875" s="275">
        <f t="shared" si="1436"/>
        <v>0</v>
      </c>
      <c r="H5875" s="276">
        <f>SUM(H5876:H5880)</f>
        <v>0</v>
      </c>
      <c r="I5875" s="274">
        <f t="shared" si="1436"/>
        <v>0</v>
      </c>
      <c r="J5875" s="275">
        <f t="shared" si="1436"/>
        <v>0</v>
      </c>
      <c r="K5875" s="276">
        <f t="shared" si="1436"/>
        <v>0</v>
      </c>
      <c r="L5875" s="310">
        <f t="shared" si="1436"/>
        <v>0</v>
      </c>
      <c r="M5875" s="12" t="str">
        <f t="shared" si="1427"/>
        <v/>
      </c>
      <c r="N5875" s="13"/>
    </row>
    <row r="5876" spans="1:14" hidden="1">
      <c r="A5876" s="23">
        <v>155</v>
      </c>
      <c r="B5876" s="292"/>
      <c r="C5876" s="279">
        <v>2110</v>
      </c>
      <c r="D5876" s="344" t="s">
        <v>213</v>
      </c>
      <c r="E5876" s="281">
        <f>F5876+G5876+H5876</f>
        <v>0</v>
      </c>
      <c r="F5876" s="152"/>
      <c r="G5876" s="153"/>
      <c r="H5876" s="1418"/>
      <c r="I5876" s="152"/>
      <c r="J5876" s="153"/>
      <c r="K5876" s="1418"/>
      <c r="L5876" s="281">
        <f>I5876+J5876+K5876</f>
        <v>0</v>
      </c>
      <c r="M5876" s="12" t="str">
        <f t="shared" si="1427"/>
        <v/>
      </c>
      <c r="N5876" s="13"/>
    </row>
    <row r="5877" spans="1:14" hidden="1">
      <c r="A5877" s="23">
        <v>160</v>
      </c>
      <c r="B5877" s="341"/>
      <c r="C5877" s="293">
        <v>2120</v>
      </c>
      <c r="D5877" s="300" t="s">
        <v>214</v>
      </c>
      <c r="E5877" s="295">
        <f>F5877+G5877+H5877</f>
        <v>0</v>
      </c>
      <c r="F5877" s="158"/>
      <c r="G5877" s="159"/>
      <c r="H5877" s="1420"/>
      <c r="I5877" s="158"/>
      <c r="J5877" s="159"/>
      <c r="K5877" s="1420"/>
      <c r="L5877" s="295">
        <f>I5877+J5877+K5877</f>
        <v>0</v>
      </c>
      <c r="M5877" s="12" t="str">
        <f t="shared" si="1427"/>
        <v/>
      </c>
      <c r="N5877" s="13"/>
    </row>
    <row r="5878" spans="1:14" hidden="1">
      <c r="A5878" s="23">
        <v>165</v>
      </c>
      <c r="B5878" s="341"/>
      <c r="C5878" s="293">
        <v>2125</v>
      </c>
      <c r="D5878" s="300" t="s">
        <v>215</v>
      </c>
      <c r="E5878" s="295">
        <f>F5878+G5878+H5878</f>
        <v>0</v>
      </c>
      <c r="F5878" s="488">
        <v>0</v>
      </c>
      <c r="G5878" s="489">
        <v>0</v>
      </c>
      <c r="H5878" s="160">
        <v>0</v>
      </c>
      <c r="I5878" s="488">
        <v>0</v>
      </c>
      <c r="J5878" s="489">
        <v>0</v>
      </c>
      <c r="K5878" s="160">
        <v>0</v>
      </c>
      <c r="L5878" s="295">
        <f>I5878+J5878+K5878</f>
        <v>0</v>
      </c>
      <c r="M5878" s="12" t="str">
        <f t="shared" si="1427"/>
        <v/>
      </c>
      <c r="N5878" s="13"/>
    </row>
    <row r="5879" spans="1:14" hidden="1">
      <c r="A5879" s="23">
        <v>175</v>
      </c>
      <c r="B5879" s="291"/>
      <c r="C5879" s="293">
        <v>2140</v>
      </c>
      <c r="D5879" s="300" t="s">
        <v>216</v>
      </c>
      <c r="E5879" s="295">
        <f>F5879+G5879+H5879</f>
        <v>0</v>
      </c>
      <c r="F5879" s="488">
        <v>0</v>
      </c>
      <c r="G5879" s="489">
        <v>0</v>
      </c>
      <c r="H5879" s="160">
        <v>0</v>
      </c>
      <c r="I5879" s="488">
        <v>0</v>
      </c>
      <c r="J5879" s="489">
        <v>0</v>
      </c>
      <c r="K5879" s="160">
        <v>0</v>
      </c>
      <c r="L5879" s="295">
        <f>I5879+J5879+K5879</f>
        <v>0</v>
      </c>
      <c r="M5879" s="12" t="str">
        <f t="shared" si="1427"/>
        <v/>
      </c>
      <c r="N5879" s="13"/>
    </row>
    <row r="5880" spans="1:14" hidden="1">
      <c r="A5880" s="23">
        <v>180</v>
      </c>
      <c r="B5880" s="292"/>
      <c r="C5880" s="285">
        <v>2190</v>
      </c>
      <c r="D5880" s="345" t="s">
        <v>217</v>
      </c>
      <c r="E5880" s="287">
        <f>F5880+G5880+H5880</f>
        <v>0</v>
      </c>
      <c r="F5880" s="173"/>
      <c r="G5880" s="174"/>
      <c r="H5880" s="1421"/>
      <c r="I5880" s="173"/>
      <c r="J5880" s="174"/>
      <c r="K5880" s="1421"/>
      <c r="L5880" s="287">
        <f>I5880+J5880+K5880</f>
        <v>0</v>
      </c>
      <c r="M5880" s="12" t="str">
        <f t="shared" si="1427"/>
        <v/>
      </c>
      <c r="N5880" s="13"/>
    </row>
    <row r="5881" spans="1:14" hidden="1">
      <c r="A5881" s="23">
        <v>185</v>
      </c>
      <c r="B5881" s="272">
        <v>2200</v>
      </c>
      <c r="C5881" s="1856" t="s">
        <v>218</v>
      </c>
      <c r="D5881" s="1857"/>
      <c r="E5881" s="310">
        <f t="shared" ref="E5881:L5881" si="1437">SUM(E5882:E5883)</f>
        <v>0</v>
      </c>
      <c r="F5881" s="274">
        <f t="shared" si="1437"/>
        <v>0</v>
      </c>
      <c r="G5881" s="275">
        <f t="shared" si="1437"/>
        <v>0</v>
      </c>
      <c r="H5881" s="276">
        <f>SUM(H5882:H5883)</f>
        <v>0</v>
      </c>
      <c r="I5881" s="274">
        <f t="shared" si="1437"/>
        <v>0</v>
      </c>
      <c r="J5881" s="275">
        <f t="shared" si="1437"/>
        <v>0</v>
      </c>
      <c r="K5881" s="276">
        <f t="shared" si="1437"/>
        <v>0</v>
      </c>
      <c r="L5881" s="310">
        <f t="shared" si="1437"/>
        <v>0</v>
      </c>
      <c r="M5881" s="12" t="str">
        <f t="shared" si="1427"/>
        <v/>
      </c>
      <c r="N5881" s="13"/>
    </row>
    <row r="5882" spans="1:14" hidden="1">
      <c r="A5882" s="23">
        <v>190</v>
      </c>
      <c r="B5882" s="292"/>
      <c r="C5882" s="279">
        <v>2221</v>
      </c>
      <c r="D5882" s="280" t="s">
        <v>306</v>
      </c>
      <c r="E5882" s="281">
        <f t="shared" ref="E5882:E5887" si="1438">F5882+G5882+H5882</f>
        <v>0</v>
      </c>
      <c r="F5882" s="152"/>
      <c r="G5882" s="153"/>
      <c r="H5882" s="1418"/>
      <c r="I5882" s="152"/>
      <c r="J5882" s="153"/>
      <c r="K5882" s="1418"/>
      <c r="L5882" s="281">
        <f t="shared" ref="L5882:L5887" si="1439">I5882+J5882+K5882</f>
        <v>0</v>
      </c>
      <c r="M5882" s="12" t="str">
        <f t="shared" si="1427"/>
        <v/>
      </c>
      <c r="N5882" s="13"/>
    </row>
    <row r="5883" spans="1:14" hidden="1">
      <c r="A5883" s="23">
        <v>200</v>
      </c>
      <c r="B5883" s="292"/>
      <c r="C5883" s="285">
        <v>2224</v>
      </c>
      <c r="D5883" s="286" t="s">
        <v>219</v>
      </c>
      <c r="E5883" s="287">
        <f t="shared" si="1438"/>
        <v>0</v>
      </c>
      <c r="F5883" s="173"/>
      <c r="G5883" s="174"/>
      <c r="H5883" s="1421"/>
      <c r="I5883" s="173"/>
      <c r="J5883" s="174"/>
      <c r="K5883" s="1421"/>
      <c r="L5883" s="287">
        <f t="shared" si="1439"/>
        <v>0</v>
      </c>
      <c r="M5883" s="12" t="str">
        <f t="shared" si="1427"/>
        <v/>
      </c>
      <c r="N5883" s="13"/>
    </row>
    <row r="5884" spans="1:14" hidden="1">
      <c r="A5884" s="23">
        <v>200</v>
      </c>
      <c r="B5884" s="272">
        <v>2500</v>
      </c>
      <c r="C5884" s="1856" t="s">
        <v>220</v>
      </c>
      <c r="D5884" s="1857"/>
      <c r="E5884" s="310">
        <f t="shared" si="1438"/>
        <v>0</v>
      </c>
      <c r="F5884" s="1422"/>
      <c r="G5884" s="1423"/>
      <c r="H5884" s="1424"/>
      <c r="I5884" s="1422"/>
      <c r="J5884" s="1423"/>
      <c r="K5884" s="1424"/>
      <c r="L5884" s="310">
        <f t="shared" si="1439"/>
        <v>0</v>
      </c>
      <c r="M5884" s="12" t="str">
        <f t="shared" si="1427"/>
        <v/>
      </c>
      <c r="N5884" s="13"/>
    </row>
    <row r="5885" spans="1:14" hidden="1">
      <c r="A5885" s="23">
        <v>205</v>
      </c>
      <c r="B5885" s="272">
        <v>2600</v>
      </c>
      <c r="C5885" s="1862" t="s">
        <v>221</v>
      </c>
      <c r="D5885" s="1863"/>
      <c r="E5885" s="310">
        <f t="shared" si="1438"/>
        <v>0</v>
      </c>
      <c r="F5885" s="1422"/>
      <c r="G5885" s="1423"/>
      <c r="H5885" s="1424"/>
      <c r="I5885" s="1422"/>
      <c r="J5885" s="1423"/>
      <c r="K5885" s="1424"/>
      <c r="L5885" s="310">
        <f t="shared" si="1439"/>
        <v>0</v>
      </c>
      <c r="M5885" s="12" t="str">
        <f t="shared" si="1427"/>
        <v/>
      </c>
      <c r="N5885" s="13"/>
    </row>
    <row r="5886" spans="1:14" hidden="1">
      <c r="A5886" s="23">
        <v>210</v>
      </c>
      <c r="B5886" s="272">
        <v>2700</v>
      </c>
      <c r="C5886" s="1862" t="s">
        <v>222</v>
      </c>
      <c r="D5886" s="1863"/>
      <c r="E5886" s="310">
        <f t="shared" si="1438"/>
        <v>0</v>
      </c>
      <c r="F5886" s="1422"/>
      <c r="G5886" s="1423"/>
      <c r="H5886" s="1424"/>
      <c r="I5886" s="1422"/>
      <c r="J5886" s="1423"/>
      <c r="K5886" s="1424"/>
      <c r="L5886" s="310">
        <f t="shared" si="1439"/>
        <v>0</v>
      </c>
      <c r="M5886" s="12" t="str">
        <f t="shared" si="1427"/>
        <v/>
      </c>
      <c r="N5886" s="13"/>
    </row>
    <row r="5887" spans="1:14" ht="36" hidden="1" customHeight="1">
      <c r="A5887" s="23">
        <v>215</v>
      </c>
      <c r="B5887" s="272">
        <v>2800</v>
      </c>
      <c r="C5887" s="1862" t="s">
        <v>1660</v>
      </c>
      <c r="D5887" s="1863"/>
      <c r="E5887" s="310">
        <f t="shared" si="1438"/>
        <v>0</v>
      </c>
      <c r="F5887" s="1422"/>
      <c r="G5887" s="1423"/>
      <c r="H5887" s="1424"/>
      <c r="I5887" s="1422"/>
      <c r="J5887" s="1423"/>
      <c r="K5887" s="1424"/>
      <c r="L5887" s="310">
        <f t="shared" si="1439"/>
        <v>0</v>
      </c>
      <c r="M5887" s="12" t="str">
        <f t="shared" si="1427"/>
        <v/>
      </c>
      <c r="N5887" s="13"/>
    </row>
    <row r="5888" spans="1:14" hidden="1">
      <c r="A5888" s="22">
        <v>220</v>
      </c>
      <c r="B5888" s="272">
        <v>2900</v>
      </c>
      <c r="C5888" s="1856" t="s">
        <v>223</v>
      </c>
      <c r="D5888" s="1857"/>
      <c r="E5888" s="310">
        <f>SUM(E5889:E5896)</f>
        <v>0</v>
      </c>
      <c r="F5888" s="274">
        <f>SUM(F5889:F5896)</f>
        <v>0</v>
      </c>
      <c r="G5888" s="274">
        <f t="shared" ref="G5888:L5888" si="1440">SUM(G5889:G5896)</f>
        <v>0</v>
      </c>
      <c r="H5888" s="274">
        <f t="shared" si="1440"/>
        <v>0</v>
      </c>
      <c r="I5888" s="274">
        <f t="shared" si="1440"/>
        <v>0</v>
      </c>
      <c r="J5888" s="274">
        <f t="shared" si="1440"/>
        <v>0</v>
      </c>
      <c r="K5888" s="274">
        <f t="shared" si="1440"/>
        <v>0</v>
      </c>
      <c r="L5888" s="274">
        <f t="shared" si="1440"/>
        <v>0</v>
      </c>
      <c r="M5888" s="12" t="str">
        <f t="shared" si="1427"/>
        <v/>
      </c>
      <c r="N5888" s="13"/>
    </row>
    <row r="5889" spans="1:14" hidden="1">
      <c r="A5889" s="23">
        <v>225</v>
      </c>
      <c r="B5889" s="346"/>
      <c r="C5889" s="279">
        <v>2910</v>
      </c>
      <c r="D5889" s="347" t="s">
        <v>2048</v>
      </c>
      <c r="E5889" s="281">
        <f>F5889+G5889+H5889</f>
        <v>0</v>
      </c>
      <c r="F5889" s="152"/>
      <c r="G5889" s="153"/>
      <c r="H5889" s="1418"/>
      <c r="I5889" s="152"/>
      <c r="J5889" s="153"/>
      <c r="K5889" s="1418"/>
      <c r="L5889" s="281">
        <f>I5889+J5889+K5889</f>
        <v>0</v>
      </c>
      <c r="M5889" s="12" t="str">
        <f t="shared" si="1427"/>
        <v/>
      </c>
      <c r="N5889" s="13"/>
    </row>
    <row r="5890" spans="1:14" hidden="1">
      <c r="A5890" s="23">
        <v>230</v>
      </c>
      <c r="B5890" s="346"/>
      <c r="C5890" s="279">
        <v>2920</v>
      </c>
      <c r="D5890" s="347" t="s">
        <v>224</v>
      </c>
      <c r="E5890" s="281">
        <f t="shared" ref="E5890:E5896" si="1441">F5890+G5890+H5890</f>
        <v>0</v>
      </c>
      <c r="F5890" s="152"/>
      <c r="G5890" s="153"/>
      <c r="H5890" s="1418"/>
      <c r="I5890" s="152"/>
      <c r="J5890" s="153"/>
      <c r="K5890" s="1418"/>
      <c r="L5890" s="281">
        <f t="shared" ref="L5890:L5896" si="1442">I5890+J5890+K5890</f>
        <v>0</v>
      </c>
      <c r="M5890" s="12" t="str">
        <f t="shared" si="1427"/>
        <v/>
      </c>
      <c r="N5890" s="13"/>
    </row>
    <row r="5891" spans="1:14" ht="31.5" hidden="1">
      <c r="A5891" s="23">
        <v>245</v>
      </c>
      <c r="B5891" s="346"/>
      <c r="C5891" s="324">
        <v>2969</v>
      </c>
      <c r="D5891" s="348" t="s">
        <v>225</v>
      </c>
      <c r="E5891" s="326">
        <f t="shared" si="1441"/>
        <v>0</v>
      </c>
      <c r="F5891" s="449"/>
      <c r="G5891" s="450"/>
      <c r="H5891" s="1425"/>
      <c r="I5891" s="449"/>
      <c r="J5891" s="450"/>
      <c r="K5891" s="1425"/>
      <c r="L5891" s="326">
        <f t="shared" si="1442"/>
        <v>0</v>
      </c>
      <c r="M5891" s="12" t="str">
        <f t="shared" si="1427"/>
        <v/>
      </c>
      <c r="N5891" s="13"/>
    </row>
    <row r="5892" spans="1:14" ht="31.5" hidden="1">
      <c r="A5892" s="22">
        <v>220</v>
      </c>
      <c r="B5892" s="346"/>
      <c r="C5892" s="349">
        <v>2970</v>
      </c>
      <c r="D5892" s="350" t="s">
        <v>226</v>
      </c>
      <c r="E5892" s="351">
        <f t="shared" si="1441"/>
        <v>0</v>
      </c>
      <c r="F5892" s="636"/>
      <c r="G5892" s="637"/>
      <c r="H5892" s="1426"/>
      <c r="I5892" s="636"/>
      <c r="J5892" s="637"/>
      <c r="K5892" s="1426"/>
      <c r="L5892" s="351">
        <f t="shared" si="1442"/>
        <v>0</v>
      </c>
      <c r="M5892" s="12" t="str">
        <f t="shared" si="1427"/>
        <v/>
      </c>
      <c r="N5892" s="13"/>
    </row>
    <row r="5893" spans="1:14" hidden="1">
      <c r="A5893" s="23">
        <v>225</v>
      </c>
      <c r="B5893" s="346"/>
      <c r="C5893" s="333">
        <v>2989</v>
      </c>
      <c r="D5893" s="355" t="s">
        <v>227</v>
      </c>
      <c r="E5893" s="335">
        <f t="shared" si="1441"/>
        <v>0</v>
      </c>
      <c r="F5893" s="600"/>
      <c r="G5893" s="601"/>
      <c r="H5893" s="1427"/>
      <c r="I5893" s="600"/>
      <c r="J5893" s="601"/>
      <c r="K5893" s="1427"/>
      <c r="L5893" s="335">
        <f t="shared" si="1442"/>
        <v>0</v>
      </c>
      <c r="M5893" s="12" t="str">
        <f t="shared" si="1427"/>
        <v/>
      </c>
      <c r="N5893" s="13"/>
    </row>
    <row r="5894" spans="1:14" hidden="1">
      <c r="A5894" s="23">
        <v>230</v>
      </c>
      <c r="B5894" s="292"/>
      <c r="C5894" s="318">
        <v>2990</v>
      </c>
      <c r="D5894" s="356" t="s">
        <v>2067</v>
      </c>
      <c r="E5894" s="320">
        <f>F5894+G5894+H5894</f>
        <v>0</v>
      </c>
      <c r="F5894" s="454"/>
      <c r="G5894" s="455"/>
      <c r="H5894" s="1428"/>
      <c r="I5894" s="454"/>
      <c r="J5894" s="455"/>
      <c r="K5894" s="1428"/>
      <c r="L5894" s="320">
        <f>I5894+J5894+K5894</f>
        <v>0</v>
      </c>
      <c r="M5894" s="12" t="str">
        <f t="shared" si="1427"/>
        <v/>
      </c>
      <c r="N5894" s="13"/>
    </row>
    <row r="5895" spans="1:14" hidden="1">
      <c r="A5895" s="23">
        <v>235</v>
      </c>
      <c r="B5895" s="292"/>
      <c r="C5895" s="318">
        <v>2991</v>
      </c>
      <c r="D5895" s="356" t="s">
        <v>228</v>
      </c>
      <c r="E5895" s="320">
        <f t="shared" si="1441"/>
        <v>0</v>
      </c>
      <c r="F5895" s="454"/>
      <c r="G5895" s="455"/>
      <c r="H5895" s="1428"/>
      <c r="I5895" s="454"/>
      <c r="J5895" s="455"/>
      <c r="K5895" s="1428"/>
      <c r="L5895" s="320">
        <f t="shared" si="1442"/>
        <v>0</v>
      </c>
      <c r="M5895" s="12" t="str">
        <f t="shared" si="1427"/>
        <v/>
      </c>
      <c r="N5895" s="13"/>
    </row>
    <row r="5896" spans="1:14" hidden="1">
      <c r="A5896" s="23">
        <v>240</v>
      </c>
      <c r="B5896" s="292"/>
      <c r="C5896" s="285">
        <v>2992</v>
      </c>
      <c r="D5896" s="357" t="s">
        <v>229</v>
      </c>
      <c r="E5896" s="287">
        <f t="shared" si="1441"/>
        <v>0</v>
      </c>
      <c r="F5896" s="173"/>
      <c r="G5896" s="174"/>
      <c r="H5896" s="1421"/>
      <c r="I5896" s="173"/>
      <c r="J5896" s="174"/>
      <c r="K5896" s="1421"/>
      <c r="L5896" s="287">
        <f t="shared" si="1442"/>
        <v>0</v>
      </c>
      <c r="M5896" s="12" t="str">
        <f t="shared" si="1427"/>
        <v/>
      </c>
      <c r="N5896" s="13"/>
    </row>
    <row r="5897" spans="1:14" hidden="1">
      <c r="A5897" s="23">
        <v>245</v>
      </c>
      <c r="B5897" s="272">
        <v>3300</v>
      </c>
      <c r="C5897" s="358" t="s">
        <v>2098</v>
      </c>
      <c r="D5897" s="1773"/>
      <c r="E5897" s="310">
        <f t="shared" ref="E5897:L5897" si="1443">SUM(E5898:E5902)</f>
        <v>0</v>
      </c>
      <c r="F5897" s="274">
        <f t="shared" si="1443"/>
        <v>0</v>
      </c>
      <c r="G5897" s="275">
        <f t="shared" si="1443"/>
        <v>0</v>
      </c>
      <c r="H5897" s="276">
        <f t="shared" si="1443"/>
        <v>0</v>
      </c>
      <c r="I5897" s="274">
        <f t="shared" si="1443"/>
        <v>0</v>
      </c>
      <c r="J5897" s="275">
        <f t="shared" si="1443"/>
        <v>0</v>
      </c>
      <c r="K5897" s="276">
        <f t="shared" si="1443"/>
        <v>0</v>
      </c>
      <c r="L5897" s="310">
        <f t="shared" si="1443"/>
        <v>0</v>
      </c>
      <c r="M5897" s="12" t="str">
        <f t="shared" si="1427"/>
        <v/>
      </c>
      <c r="N5897" s="13"/>
    </row>
    <row r="5898" spans="1:14" hidden="1">
      <c r="A5898" s="22">
        <v>250</v>
      </c>
      <c r="B5898" s="291"/>
      <c r="C5898" s="279">
        <v>3301</v>
      </c>
      <c r="D5898" s="359" t="s">
        <v>230</v>
      </c>
      <c r="E5898" s="281">
        <f t="shared" ref="E5898:E5905" si="1444">F5898+G5898+H5898</f>
        <v>0</v>
      </c>
      <c r="F5898" s="486">
        <v>0</v>
      </c>
      <c r="G5898" s="487">
        <v>0</v>
      </c>
      <c r="H5898" s="154">
        <v>0</v>
      </c>
      <c r="I5898" s="486">
        <v>0</v>
      </c>
      <c r="J5898" s="487">
        <v>0</v>
      </c>
      <c r="K5898" s="154">
        <v>0</v>
      </c>
      <c r="L5898" s="281">
        <f t="shared" ref="L5898:L5905" si="1445">I5898+J5898+K5898</f>
        <v>0</v>
      </c>
      <c r="M5898" s="12" t="str">
        <f t="shared" si="1427"/>
        <v/>
      </c>
      <c r="N5898" s="13"/>
    </row>
    <row r="5899" spans="1:14" hidden="1">
      <c r="A5899" s="23">
        <v>255</v>
      </c>
      <c r="B5899" s="291"/>
      <c r="C5899" s="293">
        <v>3302</v>
      </c>
      <c r="D5899" s="360" t="s">
        <v>715</v>
      </c>
      <c r="E5899" s="295">
        <f t="shared" si="1444"/>
        <v>0</v>
      </c>
      <c r="F5899" s="488">
        <v>0</v>
      </c>
      <c r="G5899" s="489">
        <v>0</v>
      </c>
      <c r="H5899" s="160">
        <v>0</v>
      </c>
      <c r="I5899" s="488">
        <v>0</v>
      </c>
      <c r="J5899" s="489">
        <v>0</v>
      </c>
      <c r="K5899" s="160">
        <v>0</v>
      </c>
      <c r="L5899" s="295">
        <f t="shared" si="1445"/>
        <v>0</v>
      </c>
      <c r="M5899" s="12" t="str">
        <f t="shared" si="1427"/>
        <v/>
      </c>
      <c r="N5899" s="13"/>
    </row>
    <row r="5900" spans="1:14" hidden="1">
      <c r="A5900" s="23">
        <v>265</v>
      </c>
      <c r="B5900" s="291"/>
      <c r="C5900" s="293">
        <v>3303</v>
      </c>
      <c r="D5900" s="360" t="s">
        <v>231</v>
      </c>
      <c r="E5900" s="295">
        <f t="shared" si="1444"/>
        <v>0</v>
      </c>
      <c r="F5900" s="488">
        <v>0</v>
      </c>
      <c r="G5900" s="489">
        <v>0</v>
      </c>
      <c r="H5900" s="160">
        <v>0</v>
      </c>
      <c r="I5900" s="488">
        <v>0</v>
      </c>
      <c r="J5900" s="489">
        <v>0</v>
      </c>
      <c r="K5900" s="160">
        <v>0</v>
      </c>
      <c r="L5900" s="295">
        <f t="shared" si="1445"/>
        <v>0</v>
      </c>
      <c r="M5900" s="12" t="str">
        <f t="shared" si="1427"/>
        <v/>
      </c>
      <c r="N5900" s="13"/>
    </row>
    <row r="5901" spans="1:14" hidden="1">
      <c r="A5901" s="22">
        <v>270</v>
      </c>
      <c r="B5901" s="291"/>
      <c r="C5901" s="293">
        <v>3304</v>
      </c>
      <c r="D5901" s="360" t="s">
        <v>232</v>
      </c>
      <c r="E5901" s="295">
        <f t="shared" si="1444"/>
        <v>0</v>
      </c>
      <c r="F5901" s="488">
        <v>0</v>
      </c>
      <c r="G5901" s="489">
        <v>0</v>
      </c>
      <c r="H5901" s="160">
        <v>0</v>
      </c>
      <c r="I5901" s="488">
        <v>0</v>
      </c>
      <c r="J5901" s="489">
        <v>0</v>
      </c>
      <c r="K5901" s="160">
        <v>0</v>
      </c>
      <c r="L5901" s="295">
        <f t="shared" si="1445"/>
        <v>0</v>
      </c>
      <c r="M5901" s="12" t="str">
        <f t="shared" si="1427"/>
        <v/>
      </c>
      <c r="N5901" s="13"/>
    </row>
    <row r="5902" spans="1:14" ht="31.5" hidden="1">
      <c r="A5902" s="22">
        <v>290</v>
      </c>
      <c r="B5902" s="291"/>
      <c r="C5902" s="285">
        <v>3306</v>
      </c>
      <c r="D5902" s="361" t="s">
        <v>1657</v>
      </c>
      <c r="E5902" s="287">
        <f t="shared" si="1444"/>
        <v>0</v>
      </c>
      <c r="F5902" s="490">
        <v>0</v>
      </c>
      <c r="G5902" s="491">
        <v>0</v>
      </c>
      <c r="H5902" s="175">
        <v>0</v>
      </c>
      <c r="I5902" s="490">
        <v>0</v>
      </c>
      <c r="J5902" s="491">
        <v>0</v>
      </c>
      <c r="K5902" s="175">
        <v>0</v>
      </c>
      <c r="L5902" s="287">
        <f t="shared" si="1445"/>
        <v>0</v>
      </c>
      <c r="M5902" s="12" t="str">
        <f t="shared" si="1427"/>
        <v/>
      </c>
      <c r="N5902" s="13"/>
    </row>
    <row r="5903" spans="1:14" hidden="1">
      <c r="A5903" s="39">
        <v>320</v>
      </c>
      <c r="B5903" s="272">
        <v>3900</v>
      </c>
      <c r="C5903" s="1856" t="s">
        <v>233</v>
      </c>
      <c r="D5903" s="1857"/>
      <c r="E5903" s="310">
        <f t="shared" si="1444"/>
        <v>0</v>
      </c>
      <c r="F5903" s="1471">
        <v>0</v>
      </c>
      <c r="G5903" s="1472">
        <v>0</v>
      </c>
      <c r="H5903" s="1473">
        <v>0</v>
      </c>
      <c r="I5903" s="1471">
        <v>0</v>
      </c>
      <c r="J5903" s="1472">
        <v>0</v>
      </c>
      <c r="K5903" s="1473">
        <v>0</v>
      </c>
      <c r="L5903" s="310">
        <f t="shared" si="1445"/>
        <v>0</v>
      </c>
      <c r="M5903" s="12" t="str">
        <f t="shared" ref="M5903:M5949" si="1446">(IF($E5903&lt;&gt;0,$M$2,IF($L5903&lt;&gt;0,$M$2,"")))</f>
        <v/>
      </c>
      <c r="N5903" s="13"/>
    </row>
    <row r="5904" spans="1:14" hidden="1">
      <c r="A5904" s="22">
        <v>330</v>
      </c>
      <c r="B5904" s="272">
        <v>4000</v>
      </c>
      <c r="C5904" s="1856" t="s">
        <v>234</v>
      </c>
      <c r="D5904" s="1857"/>
      <c r="E5904" s="310">
        <f t="shared" si="1444"/>
        <v>0</v>
      </c>
      <c r="F5904" s="1422"/>
      <c r="G5904" s="1423"/>
      <c r="H5904" s="1424"/>
      <c r="I5904" s="1422"/>
      <c r="J5904" s="1423"/>
      <c r="K5904" s="1424"/>
      <c r="L5904" s="310">
        <f t="shared" si="1445"/>
        <v>0</v>
      </c>
      <c r="M5904" s="12" t="str">
        <f t="shared" si="1446"/>
        <v/>
      </c>
      <c r="N5904" s="13"/>
    </row>
    <row r="5905" spans="1:14" hidden="1">
      <c r="A5905" s="22">
        <v>350</v>
      </c>
      <c r="B5905" s="272">
        <v>4100</v>
      </c>
      <c r="C5905" s="1856" t="s">
        <v>235</v>
      </c>
      <c r="D5905" s="1857"/>
      <c r="E5905" s="310">
        <f t="shared" si="1444"/>
        <v>0</v>
      </c>
      <c r="F5905" s="1472">
        <v>0</v>
      </c>
      <c r="G5905" s="1472">
        <v>0</v>
      </c>
      <c r="H5905" s="1473">
        <v>0</v>
      </c>
      <c r="I5905" s="1771">
        <v>0</v>
      </c>
      <c r="J5905" s="1472">
        <v>0</v>
      </c>
      <c r="K5905" s="1472">
        <v>0</v>
      </c>
      <c r="L5905" s="310">
        <f t="shared" si="1445"/>
        <v>0</v>
      </c>
      <c r="M5905" s="12" t="str">
        <f t="shared" si="1446"/>
        <v/>
      </c>
      <c r="N5905" s="13"/>
    </row>
    <row r="5906" spans="1:14" hidden="1">
      <c r="A5906" s="23">
        <v>355</v>
      </c>
      <c r="B5906" s="272">
        <v>4200</v>
      </c>
      <c r="C5906" s="1856" t="s">
        <v>236</v>
      </c>
      <c r="D5906" s="1857"/>
      <c r="E5906" s="310">
        <f t="shared" ref="E5906:L5906" si="1447">SUM(E5907:E5912)</f>
        <v>0</v>
      </c>
      <c r="F5906" s="274">
        <f t="shared" si="1447"/>
        <v>0</v>
      </c>
      <c r="G5906" s="275">
        <f t="shared" si="1447"/>
        <v>0</v>
      </c>
      <c r="H5906" s="276">
        <f>SUM(H5907:H5912)</f>
        <v>0</v>
      </c>
      <c r="I5906" s="274">
        <f t="shared" si="1447"/>
        <v>0</v>
      </c>
      <c r="J5906" s="275">
        <f t="shared" si="1447"/>
        <v>0</v>
      </c>
      <c r="K5906" s="276">
        <f t="shared" si="1447"/>
        <v>0</v>
      </c>
      <c r="L5906" s="310">
        <f t="shared" si="1447"/>
        <v>0</v>
      </c>
      <c r="M5906" s="12" t="str">
        <f t="shared" si="1446"/>
        <v/>
      </c>
      <c r="N5906" s="13"/>
    </row>
    <row r="5907" spans="1:14" hidden="1">
      <c r="A5907" s="23">
        <v>355</v>
      </c>
      <c r="B5907" s="362"/>
      <c r="C5907" s="279">
        <v>4201</v>
      </c>
      <c r="D5907" s="280" t="s">
        <v>237</v>
      </c>
      <c r="E5907" s="281">
        <f t="shared" ref="E5907:E5912" si="1448">F5907+G5907+H5907</f>
        <v>0</v>
      </c>
      <c r="F5907" s="152"/>
      <c r="G5907" s="153"/>
      <c r="H5907" s="1418"/>
      <c r="I5907" s="152"/>
      <c r="J5907" s="153"/>
      <c r="K5907" s="1418"/>
      <c r="L5907" s="281">
        <f t="shared" ref="L5907:L5912" si="1449">I5907+J5907+K5907</f>
        <v>0</v>
      </c>
      <c r="M5907" s="12" t="str">
        <f t="shared" si="1446"/>
        <v/>
      </c>
      <c r="N5907" s="13"/>
    </row>
    <row r="5908" spans="1:14" hidden="1">
      <c r="A5908" s="23">
        <v>375</v>
      </c>
      <c r="B5908" s="362"/>
      <c r="C5908" s="293">
        <v>4202</v>
      </c>
      <c r="D5908" s="363" t="s">
        <v>238</v>
      </c>
      <c r="E5908" s="295">
        <f t="shared" si="1448"/>
        <v>0</v>
      </c>
      <c r="F5908" s="158"/>
      <c r="G5908" s="159"/>
      <c r="H5908" s="1420"/>
      <c r="I5908" s="158"/>
      <c r="J5908" s="159"/>
      <c r="K5908" s="1420"/>
      <c r="L5908" s="295">
        <f t="shared" si="1449"/>
        <v>0</v>
      </c>
      <c r="M5908" s="12" t="str">
        <f t="shared" si="1446"/>
        <v/>
      </c>
      <c r="N5908" s="13"/>
    </row>
    <row r="5909" spans="1:14" hidden="1">
      <c r="A5909" s="23">
        <v>380</v>
      </c>
      <c r="B5909" s="362"/>
      <c r="C5909" s="293">
        <v>4214</v>
      </c>
      <c r="D5909" s="363" t="s">
        <v>239</v>
      </c>
      <c r="E5909" s="295">
        <f t="shared" si="1448"/>
        <v>0</v>
      </c>
      <c r="F5909" s="158"/>
      <c r="G5909" s="159"/>
      <c r="H5909" s="1420"/>
      <c r="I5909" s="158"/>
      <c r="J5909" s="159"/>
      <c r="K5909" s="1420"/>
      <c r="L5909" s="295">
        <f t="shared" si="1449"/>
        <v>0</v>
      </c>
      <c r="M5909" s="12" t="str">
        <f t="shared" si="1446"/>
        <v/>
      </c>
      <c r="N5909" s="13"/>
    </row>
    <row r="5910" spans="1:14" hidden="1">
      <c r="A5910" s="23">
        <v>385</v>
      </c>
      <c r="B5910" s="362"/>
      <c r="C5910" s="293">
        <v>4217</v>
      </c>
      <c r="D5910" s="363" t="s">
        <v>240</v>
      </c>
      <c r="E5910" s="295">
        <f t="shared" si="1448"/>
        <v>0</v>
      </c>
      <c r="F5910" s="158"/>
      <c r="G5910" s="159"/>
      <c r="H5910" s="1420"/>
      <c r="I5910" s="158"/>
      <c r="J5910" s="159"/>
      <c r="K5910" s="1420"/>
      <c r="L5910" s="295">
        <f t="shared" si="1449"/>
        <v>0</v>
      </c>
      <c r="M5910" s="12" t="str">
        <f t="shared" si="1446"/>
        <v/>
      </c>
      <c r="N5910" s="13"/>
    </row>
    <row r="5911" spans="1:14" hidden="1">
      <c r="A5911" s="23">
        <v>390</v>
      </c>
      <c r="B5911" s="362"/>
      <c r="C5911" s="293">
        <v>4218</v>
      </c>
      <c r="D5911" s="294" t="s">
        <v>241</v>
      </c>
      <c r="E5911" s="295">
        <f t="shared" si="1448"/>
        <v>0</v>
      </c>
      <c r="F5911" s="158"/>
      <c r="G5911" s="159"/>
      <c r="H5911" s="1420"/>
      <c r="I5911" s="158"/>
      <c r="J5911" s="159"/>
      <c r="K5911" s="1420"/>
      <c r="L5911" s="295">
        <f t="shared" si="1449"/>
        <v>0</v>
      </c>
      <c r="M5911" s="12" t="str">
        <f t="shared" si="1446"/>
        <v/>
      </c>
      <c r="N5911" s="13"/>
    </row>
    <row r="5912" spans="1:14" hidden="1">
      <c r="A5912" s="23">
        <v>390</v>
      </c>
      <c r="B5912" s="362"/>
      <c r="C5912" s="285">
        <v>4219</v>
      </c>
      <c r="D5912" s="343" t="s">
        <v>242</v>
      </c>
      <c r="E5912" s="287">
        <f t="shared" si="1448"/>
        <v>0</v>
      </c>
      <c r="F5912" s="173"/>
      <c r="G5912" s="174"/>
      <c r="H5912" s="1421"/>
      <c r="I5912" s="173"/>
      <c r="J5912" s="174"/>
      <c r="K5912" s="1421"/>
      <c r="L5912" s="287">
        <f t="shared" si="1449"/>
        <v>0</v>
      </c>
      <c r="M5912" s="12" t="str">
        <f t="shared" si="1446"/>
        <v/>
      </c>
      <c r="N5912" s="13"/>
    </row>
    <row r="5913" spans="1:14" hidden="1">
      <c r="A5913" s="23">
        <v>395</v>
      </c>
      <c r="B5913" s="272">
        <v>4300</v>
      </c>
      <c r="C5913" s="1856" t="s">
        <v>1661</v>
      </c>
      <c r="D5913" s="1857"/>
      <c r="E5913" s="310">
        <f t="shared" ref="E5913:L5913" si="1450">SUM(E5914:E5916)</f>
        <v>0</v>
      </c>
      <c r="F5913" s="274">
        <f t="shared" si="1450"/>
        <v>0</v>
      </c>
      <c r="G5913" s="275">
        <f t="shared" si="1450"/>
        <v>0</v>
      </c>
      <c r="H5913" s="276">
        <f>SUM(H5914:H5916)</f>
        <v>0</v>
      </c>
      <c r="I5913" s="274">
        <f t="shared" si="1450"/>
        <v>0</v>
      </c>
      <c r="J5913" s="275">
        <f t="shared" si="1450"/>
        <v>0</v>
      </c>
      <c r="K5913" s="276">
        <f t="shared" si="1450"/>
        <v>0</v>
      </c>
      <c r="L5913" s="310">
        <f t="shared" si="1450"/>
        <v>0</v>
      </c>
      <c r="M5913" s="12" t="str">
        <f t="shared" si="1446"/>
        <v/>
      </c>
      <c r="N5913" s="13"/>
    </row>
    <row r="5914" spans="1:14" hidden="1">
      <c r="A5914" s="18">
        <v>397</v>
      </c>
      <c r="B5914" s="362"/>
      <c r="C5914" s="279">
        <v>4301</v>
      </c>
      <c r="D5914" s="311" t="s">
        <v>243</v>
      </c>
      <c r="E5914" s="281">
        <f t="shared" ref="E5914:E5919" si="1451">F5914+G5914+H5914</f>
        <v>0</v>
      </c>
      <c r="F5914" s="152"/>
      <c r="G5914" s="153"/>
      <c r="H5914" s="1418"/>
      <c r="I5914" s="152"/>
      <c r="J5914" s="153"/>
      <c r="K5914" s="1418"/>
      <c r="L5914" s="281">
        <f t="shared" ref="L5914:L5919" si="1452">I5914+J5914+K5914</f>
        <v>0</v>
      </c>
      <c r="M5914" s="12" t="str">
        <f t="shared" si="1446"/>
        <v/>
      </c>
      <c r="N5914" s="13"/>
    </row>
    <row r="5915" spans="1:14" hidden="1">
      <c r="A5915" s="14">
        <v>398</v>
      </c>
      <c r="B5915" s="362"/>
      <c r="C5915" s="293">
        <v>4302</v>
      </c>
      <c r="D5915" s="363" t="s">
        <v>244</v>
      </c>
      <c r="E5915" s="295">
        <f t="shared" si="1451"/>
        <v>0</v>
      </c>
      <c r="F5915" s="158"/>
      <c r="G5915" s="159"/>
      <c r="H5915" s="1420"/>
      <c r="I5915" s="158"/>
      <c r="J5915" s="159"/>
      <c r="K5915" s="1420"/>
      <c r="L5915" s="295">
        <f t="shared" si="1452"/>
        <v>0</v>
      </c>
      <c r="M5915" s="12" t="str">
        <f t="shared" si="1446"/>
        <v/>
      </c>
      <c r="N5915" s="13"/>
    </row>
    <row r="5916" spans="1:14" hidden="1">
      <c r="A5916" s="14">
        <v>399</v>
      </c>
      <c r="B5916" s="362"/>
      <c r="C5916" s="285">
        <v>4309</v>
      </c>
      <c r="D5916" s="301" t="s">
        <v>245</v>
      </c>
      <c r="E5916" s="287">
        <f t="shared" si="1451"/>
        <v>0</v>
      </c>
      <c r="F5916" s="173"/>
      <c r="G5916" s="174"/>
      <c r="H5916" s="1421"/>
      <c r="I5916" s="173"/>
      <c r="J5916" s="174"/>
      <c r="K5916" s="1421"/>
      <c r="L5916" s="287">
        <f t="shared" si="1452"/>
        <v>0</v>
      </c>
      <c r="M5916" s="12" t="str">
        <f t="shared" si="1446"/>
        <v/>
      </c>
      <c r="N5916" s="13"/>
    </row>
    <row r="5917" spans="1:14" hidden="1">
      <c r="A5917" s="14">
        <v>400</v>
      </c>
      <c r="B5917" s="272">
        <v>4400</v>
      </c>
      <c r="C5917" s="1856" t="s">
        <v>1658</v>
      </c>
      <c r="D5917" s="1857"/>
      <c r="E5917" s="310">
        <f t="shared" si="1451"/>
        <v>0</v>
      </c>
      <c r="F5917" s="1422"/>
      <c r="G5917" s="1423"/>
      <c r="H5917" s="1424"/>
      <c r="I5917" s="1422"/>
      <c r="J5917" s="1423"/>
      <c r="K5917" s="1424"/>
      <c r="L5917" s="310">
        <f t="shared" si="1452"/>
        <v>0</v>
      </c>
      <c r="M5917" s="12" t="str">
        <f t="shared" si="1446"/>
        <v/>
      </c>
      <c r="N5917" s="13"/>
    </row>
    <row r="5918" spans="1:14" hidden="1">
      <c r="A5918" s="14">
        <v>401</v>
      </c>
      <c r="B5918" s="272">
        <v>4500</v>
      </c>
      <c r="C5918" s="1856" t="s">
        <v>1659</v>
      </c>
      <c r="D5918" s="1857"/>
      <c r="E5918" s="310">
        <f t="shared" si="1451"/>
        <v>0</v>
      </c>
      <c r="F5918" s="1422"/>
      <c r="G5918" s="1423"/>
      <c r="H5918" s="1424"/>
      <c r="I5918" s="1422"/>
      <c r="J5918" s="1423"/>
      <c r="K5918" s="1424"/>
      <c r="L5918" s="310">
        <f t="shared" si="1452"/>
        <v>0</v>
      </c>
      <c r="M5918" s="12" t="str">
        <f t="shared" si="1446"/>
        <v/>
      </c>
      <c r="N5918" s="13"/>
    </row>
    <row r="5919" spans="1:14" hidden="1">
      <c r="A5919" s="40">
        <v>404</v>
      </c>
      <c r="B5919" s="272">
        <v>4600</v>
      </c>
      <c r="C5919" s="1862" t="s">
        <v>246</v>
      </c>
      <c r="D5919" s="1863"/>
      <c r="E5919" s="310">
        <f t="shared" si="1451"/>
        <v>0</v>
      </c>
      <c r="F5919" s="1422"/>
      <c r="G5919" s="1423"/>
      <c r="H5919" s="1424"/>
      <c r="I5919" s="1422"/>
      <c r="J5919" s="1423"/>
      <c r="K5919" s="1424"/>
      <c r="L5919" s="310">
        <f t="shared" si="1452"/>
        <v>0</v>
      </c>
      <c r="M5919" s="12" t="str">
        <f t="shared" si="1446"/>
        <v/>
      </c>
      <c r="N5919" s="13"/>
    </row>
    <row r="5920" spans="1:14" hidden="1">
      <c r="A5920" s="40">
        <v>404</v>
      </c>
      <c r="B5920" s="272">
        <v>4900</v>
      </c>
      <c r="C5920" s="1856" t="s">
        <v>273</v>
      </c>
      <c r="D5920" s="1857"/>
      <c r="E5920" s="310">
        <f t="shared" ref="E5920:L5920" si="1453">+E5921+E5922</f>
        <v>0</v>
      </c>
      <c r="F5920" s="274">
        <f t="shared" si="1453"/>
        <v>0</v>
      </c>
      <c r="G5920" s="275">
        <f t="shared" si="1453"/>
        <v>0</v>
      </c>
      <c r="H5920" s="276">
        <f>+H5921+H5922</f>
        <v>0</v>
      </c>
      <c r="I5920" s="274">
        <f t="shared" si="1453"/>
        <v>0</v>
      </c>
      <c r="J5920" s="275">
        <f t="shared" si="1453"/>
        <v>0</v>
      </c>
      <c r="K5920" s="276">
        <f t="shared" si="1453"/>
        <v>0</v>
      </c>
      <c r="L5920" s="310">
        <f t="shared" si="1453"/>
        <v>0</v>
      </c>
      <c r="M5920" s="12" t="str">
        <f t="shared" si="1446"/>
        <v/>
      </c>
      <c r="N5920" s="13"/>
    </row>
    <row r="5921" spans="1:14" hidden="1">
      <c r="A5921" s="22">
        <v>440</v>
      </c>
      <c r="B5921" s="362"/>
      <c r="C5921" s="279">
        <v>4901</v>
      </c>
      <c r="D5921" s="364" t="s">
        <v>274</v>
      </c>
      <c r="E5921" s="281">
        <f>F5921+G5921+H5921</f>
        <v>0</v>
      </c>
      <c r="F5921" s="152"/>
      <c r="G5921" s="153"/>
      <c r="H5921" s="1418"/>
      <c r="I5921" s="152"/>
      <c r="J5921" s="153"/>
      <c r="K5921" s="1418"/>
      <c r="L5921" s="281">
        <f>I5921+J5921+K5921</f>
        <v>0</v>
      </c>
      <c r="M5921" s="12" t="str">
        <f t="shared" si="1446"/>
        <v/>
      </c>
      <c r="N5921" s="13"/>
    </row>
    <row r="5922" spans="1:14" hidden="1">
      <c r="A5922" s="22">
        <v>450</v>
      </c>
      <c r="B5922" s="362"/>
      <c r="C5922" s="285">
        <v>4902</v>
      </c>
      <c r="D5922" s="301" t="s">
        <v>275</v>
      </c>
      <c r="E5922" s="287">
        <f>F5922+G5922+H5922</f>
        <v>0</v>
      </c>
      <c r="F5922" s="173"/>
      <c r="G5922" s="174"/>
      <c r="H5922" s="1421"/>
      <c r="I5922" s="173"/>
      <c r="J5922" s="174"/>
      <c r="K5922" s="1421"/>
      <c r="L5922" s="287">
        <f>I5922+J5922+K5922</f>
        <v>0</v>
      </c>
      <c r="M5922" s="12" t="str">
        <f t="shared" si="1446"/>
        <v/>
      </c>
      <c r="N5922" s="13"/>
    </row>
    <row r="5923" spans="1:14" hidden="1">
      <c r="A5923" s="22">
        <v>495</v>
      </c>
      <c r="B5923" s="365">
        <v>5100</v>
      </c>
      <c r="C5923" s="1854" t="s">
        <v>247</v>
      </c>
      <c r="D5923" s="1855"/>
      <c r="E5923" s="310">
        <f>F5923+G5923+H5923</f>
        <v>0</v>
      </c>
      <c r="F5923" s="1422"/>
      <c r="G5923" s="1423"/>
      <c r="H5923" s="1424"/>
      <c r="I5923" s="1422"/>
      <c r="J5923" s="1423"/>
      <c r="K5923" s="1424"/>
      <c r="L5923" s="310">
        <f>I5923+J5923+K5923</f>
        <v>0</v>
      </c>
      <c r="M5923" s="12" t="str">
        <f t="shared" si="1446"/>
        <v/>
      </c>
      <c r="N5923" s="13"/>
    </row>
    <row r="5924" spans="1:14" hidden="1">
      <c r="A5924" s="23">
        <v>500</v>
      </c>
      <c r="B5924" s="365">
        <v>5200</v>
      </c>
      <c r="C5924" s="1854" t="s">
        <v>248</v>
      </c>
      <c r="D5924" s="1855"/>
      <c r="E5924" s="310">
        <f t="shared" ref="E5924:L5924" si="1454">SUM(E5925:E5931)</f>
        <v>0</v>
      </c>
      <c r="F5924" s="274">
        <f t="shared" si="1454"/>
        <v>0</v>
      </c>
      <c r="G5924" s="275">
        <f t="shared" si="1454"/>
        <v>0</v>
      </c>
      <c r="H5924" s="276">
        <f>SUM(H5925:H5931)</f>
        <v>0</v>
      </c>
      <c r="I5924" s="274">
        <f t="shared" si="1454"/>
        <v>0</v>
      </c>
      <c r="J5924" s="275">
        <f t="shared" si="1454"/>
        <v>0</v>
      </c>
      <c r="K5924" s="276">
        <f t="shared" si="1454"/>
        <v>0</v>
      </c>
      <c r="L5924" s="310">
        <f t="shared" si="1454"/>
        <v>0</v>
      </c>
      <c r="M5924" s="12" t="str">
        <f t="shared" si="1446"/>
        <v/>
      </c>
      <c r="N5924" s="13"/>
    </row>
    <row r="5925" spans="1:14" hidden="1">
      <c r="A5925" s="23">
        <v>505</v>
      </c>
      <c r="B5925" s="366"/>
      <c r="C5925" s="367">
        <v>5201</v>
      </c>
      <c r="D5925" s="368" t="s">
        <v>249</v>
      </c>
      <c r="E5925" s="281">
        <f t="shared" ref="E5925:E5931" si="1455">F5925+G5925+H5925</f>
        <v>0</v>
      </c>
      <c r="F5925" s="152"/>
      <c r="G5925" s="153"/>
      <c r="H5925" s="1418"/>
      <c r="I5925" s="152"/>
      <c r="J5925" s="153"/>
      <c r="K5925" s="1418"/>
      <c r="L5925" s="281">
        <f t="shared" ref="L5925:L5931" si="1456">I5925+J5925+K5925</f>
        <v>0</v>
      </c>
      <c r="M5925" s="12" t="str">
        <f t="shared" si="1446"/>
        <v/>
      </c>
      <c r="N5925" s="13"/>
    </row>
    <row r="5926" spans="1:14" hidden="1">
      <c r="A5926" s="23">
        <v>510</v>
      </c>
      <c r="B5926" s="366"/>
      <c r="C5926" s="369">
        <v>5202</v>
      </c>
      <c r="D5926" s="370" t="s">
        <v>250</v>
      </c>
      <c r="E5926" s="295">
        <f t="shared" si="1455"/>
        <v>0</v>
      </c>
      <c r="F5926" s="158"/>
      <c r="G5926" s="159"/>
      <c r="H5926" s="1420"/>
      <c r="I5926" s="158"/>
      <c r="J5926" s="159"/>
      <c r="K5926" s="1420"/>
      <c r="L5926" s="295">
        <f t="shared" si="1456"/>
        <v>0</v>
      </c>
      <c r="M5926" s="12" t="str">
        <f t="shared" si="1446"/>
        <v/>
      </c>
      <c r="N5926" s="13"/>
    </row>
    <row r="5927" spans="1:14" hidden="1">
      <c r="A5927" s="23">
        <v>515</v>
      </c>
      <c r="B5927" s="366"/>
      <c r="C5927" s="369">
        <v>5203</v>
      </c>
      <c r="D5927" s="370" t="s">
        <v>618</v>
      </c>
      <c r="E5927" s="295">
        <f t="shared" si="1455"/>
        <v>0</v>
      </c>
      <c r="F5927" s="158"/>
      <c r="G5927" s="159"/>
      <c r="H5927" s="1420"/>
      <c r="I5927" s="158"/>
      <c r="J5927" s="159"/>
      <c r="K5927" s="1420"/>
      <c r="L5927" s="295">
        <f t="shared" si="1456"/>
        <v>0</v>
      </c>
      <c r="M5927" s="12" t="str">
        <f t="shared" si="1446"/>
        <v/>
      </c>
      <c r="N5927" s="13"/>
    </row>
    <row r="5928" spans="1:14" hidden="1">
      <c r="A5928" s="23">
        <v>520</v>
      </c>
      <c r="B5928" s="366"/>
      <c r="C5928" s="369">
        <v>5204</v>
      </c>
      <c r="D5928" s="370" t="s">
        <v>619</v>
      </c>
      <c r="E5928" s="295">
        <f t="shared" si="1455"/>
        <v>0</v>
      </c>
      <c r="F5928" s="158"/>
      <c r="G5928" s="159"/>
      <c r="H5928" s="1420"/>
      <c r="I5928" s="158"/>
      <c r="J5928" s="159"/>
      <c r="K5928" s="1420"/>
      <c r="L5928" s="295">
        <f t="shared" si="1456"/>
        <v>0</v>
      </c>
      <c r="M5928" s="12" t="str">
        <f t="shared" si="1446"/>
        <v/>
      </c>
      <c r="N5928" s="13"/>
    </row>
    <row r="5929" spans="1:14" hidden="1">
      <c r="A5929" s="23">
        <v>525</v>
      </c>
      <c r="B5929" s="366"/>
      <c r="C5929" s="369">
        <v>5205</v>
      </c>
      <c r="D5929" s="370" t="s">
        <v>620</v>
      </c>
      <c r="E5929" s="295">
        <f t="shared" si="1455"/>
        <v>0</v>
      </c>
      <c r="F5929" s="158"/>
      <c r="G5929" s="159"/>
      <c r="H5929" s="1420"/>
      <c r="I5929" s="158"/>
      <c r="J5929" s="159"/>
      <c r="K5929" s="1420"/>
      <c r="L5929" s="295">
        <f t="shared" si="1456"/>
        <v>0</v>
      </c>
      <c r="M5929" s="12" t="str">
        <f t="shared" si="1446"/>
        <v/>
      </c>
      <c r="N5929" s="13"/>
    </row>
    <row r="5930" spans="1:14" hidden="1">
      <c r="A5930" s="22">
        <v>635</v>
      </c>
      <c r="B5930" s="366"/>
      <c r="C5930" s="369">
        <v>5206</v>
      </c>
      <c r="D5930" s="370" t="s">
        <v>621</v>
      </c>
      <c r="E5930" s="295">
        <f t="shared" si="1455"/>
        <v>0</v>
      </c>
      <c r="F5930" s="158"/>
      <c r="G5930" s="159"/>
      <c r="H5930" s="1420"/>
      <c r="I5930" s="158"/>
      <c r="J5930" s="159"/>
      <c r="K5930" s="1420"/>
      <c r="L5930" s="295">
        <f t="shared" si="1456"/>
        <v>0</v>
      </c>
      <c r="M5930" s="12" t="str">
        <f t="shared" si="1446"/>
        <v/>
      </c>
      <c r="N5930" s="13"/>
    </row>
    <row r="5931" spans="1:14" hidden="1">
      <c r="A5931" s="23">
        <v>640</v>
      </c>
      <c r="B5931" s="366"/>
      <c r="C5931" s="371">
        <v>5219</v>
      </c>
      <c r="D5931" s="372" t="s">
        <v>622</v>
      </c>
      <c r="E5931" s="287">
        <f t="shared" si="1455"/>
        <v>0</v>
      </c>
      <c r="F5931" s="173"/>
      <c r="G5931" s="174"/>
      <c r="H5931" s="1421"/>
      <c r="I5931" s="173"/>
      <c r="J5931" s="174"/>
      <c r="K5931" s="1421"/>
      <c r="L5931" s="287">
        <f t="shared" si="1456"/>
        <v>0</v>
      </c>
      <c r="M5931" s="12" t="str">
        <f t="shared" si="1446"/>
        <v/>
      </c>
      <c r="N5931" s="13"/>
    </row>
    <row r="5932" spans="1:14" hidden="1">
      <c r="A5932" s="23">
        <v>645</v>
      </c>
      <c r="B5932" s="365">
        <v>5300</v>
      </c>
      <c r="C5932" s="1854" t="s">
        <v>623</v>
      </c>
      <c r="D5932" s="1855"/>
      <c r="E5932" s="310">
        <f t="shared" ref="E5932:L5932" si="1457">SUM(E5933:E5934)</f>
        <v>0</v>
      </c>
      <c r="F5932" s="274">
        <f t="shared" si="1457"/>
        <v>0</v>
      </c>
      <c r="G5932" s="275">
        <f t="shared" si="1457"/>
        <v>0</v>
      </c>
      <c r="H5932" s="276">
        <f>SUM(H5933:H5934)</f>
        <v>0</v>
      </c>
      <c r="I5932" s="274">
        <f t="shared" si="1457"/>
        <v>0</v>
      </c>
      <c r="J5932" s="275">
        <f t="shared" si="1457"/>
        <v>0</v>
      </c>
      <c r="K5932" s="276">
        <f t="shared" si="1457"/>
        <v>0</v>
      </c>
      <c r="L5932" s="310">
        <f t="shared" si="1457"/>
        <v>0</v>
      </c>
      <c r="M5932" s="12" t="str">
        <f t="shared" si="1446"/>
        <v/>
      </c>
      <c r="N5932" s="13"/>
    </row>
    <row r="5933" spans="1:14" hidden="1">
      <c r="A5933" s="23">
        <v>650</v>
      </c>
      <c r="B5933" s="366"/>
      <c r="C5933" s="367">
        <v>5301</v>
      </c>
      <c r="D5933" s="368" t="s">
        <v>307</v>
      </c>
      <c r="E5933" s="281">
        <f>F5933+G5933+H5933</f>
        <v>0</v>
      </c>
      <c r="F5933" s="152"/>
      <c r="G5933" s="153"/>
      <c r="H5933" s="1418"/>
      <c r="I5933" s="152"/>
      <c r="J5933" s="153"/>
      <c r="K5933" s="1418"/>
      <c r="L5933" s="281">
        <f>I5933+J5933+K5933</f>
        <v>0</v>
      </c>
      <c r="M5933" s="12" t="str">
        <f t="shared" si="1446"/>
        <v/>
      </c>
      <c r="N5933" s="13"/>
    </row>
    <row r="5934" spans="1:14" hidden="1">
      <c r="A5934" s="22">
        <v>655</v>
      </c>
      <c r="B5934" s="366"/>
      <c r="C5934" s="371">
        <v>5309</v>
      </c>
      <c r="D5934" s="372" t="s">
        <v>624</v>
      </c>
      <c r="E5934" s="287">
        <f>F5934+G5934+H5934</f>
        <v>0</v>
      </c>
      <c r="F5934" s="173"/>
      <c r="G5934" s="174"/>
      <c r="H5934" s="1421"/>
      <c r="I5934" s="173"/>
      <c r="J5934" s="174"/>
      <c r="K5934" s="1421"/>
      <c r="L5934" s="287">
        <f>I5934+J5934+K5934</f>
        <v>0</v>
      </c>
      <c r="M5934" s="12" t="str">
        <f t="shared" si="1446"/>
        <v/>
      </c>
      <c r="N5934" s="13"/>
    </row>
    <row r="5935" spans="1:14" hidden="1">
      <c r="A5935" s="22">
        <v>665</v>
      </c>
      <c r="B5935" s="365">
        <v>5400</v>
      </c>
      <c r="C5935" s="1854" t="s">
        <v>685</v>
      </c>
      <c r="D5935" s="1855"/>
      <c r="E5935" s="310">
        <f>F5935+G5935+H5935</f>
        <v>0</v>
      </c>
      <c r="F5935" s="1422"/>
      <c r="G5935" s="1423"/>
      <c r="H5935" s="1424"/>
      <c r="I5935" s="1422"/>
      <c r="J5935" s="1423"/>
      <c r="K5935" s="1424"/>
      <c r="L5935" s="310">
        <f>I5935+J5935+K5935</f>
        <v>0</v>
      </c>
      <c r="M5935" s="12" t="str">
        <f t="shared" si="1446"/>
        <v/>
      </c>
      <c r="N5935" s="13"/>
    </row>
    <row r="5936" spans="1:14" hidden="1">
      <c r="A5936" s="22">
        <v>675</v>
      </c>
      <c r="B5936" s="272">
        <v>5500</v>
      </c>
      <c r="C5936" s="1856" t="s">
        <v>686</v>
      </c>
      <c r="D5936" s="1857"/>
      <c r="E5936" s="310">
        <f t="shared" ref="E5936:L5936" si="1458">SUM(E5937:E5940)</f>
        <v>0</v>
      </c>
      <c r="F5936" s="274">
        <f t="shared" si="1458"/>
        <v>0</v>
      </c>
      <c r="G5936" s="275">
        <f t="shared" si="1458"/>
        <v>0</v>
      </c>
      <c r="H5936" s="276">
        <f>SUM(H5937:H5940)</f>
        <v>0</v>
      </c>
      <c r="I5936" s="274">
        <f t="shared" si="1458"/>
        <v>0</v>
      </c>
      <c r="J5936" s="275">
        <f t="shared" si="1458"/>
        <v>0</v>
      </c>
      <c r="K5936" s="276">
        <f t="shared" si="1458"/>
        <v>0</v>
      </c>
      <c r="L5936" s="310">
        <f t="shared" si="1458"/>
        <v>0</v>
      </c>
      <c r="M5936" s="12" t="str">
        <f t="shared" si="1446"/>
        <v/>
      </c>
      <c r="N5936" s="13"/>
    </row>
    <row r="5937" spans="1:14" hidden="1">
      <c r="A5937" s="22">
        <v>685</v>
      </c>
      <c r="B5937" s="362"/>
      <c r="C5937" s="279">
        <v>5501</v>
      </c>
      <c r="D5937" s="311" t="s">
        <v>687</v>
      </c>
      <c r="E5937" s="281">
        <f>F5937+G5937+H5937</f>
        <v>0</v>
      </c>
      <c r="F5937" s="152"/>
      <c r="G5937" s="153"/>
      <c r="H5937" s="1418"/>
      <c r="I5937" s="152"/>
      <c r="J5937" s="153"/>
      <c r="K5937" s="1418"/>
      <c r="L5937" s="281">
        <f>I5937+J5937+K5937</f>
        <v>0</v>
      </c>
      <c r="M5937" s="12" t="str">
        <f t="shared" si="1446"/>
        <v/>
      </c>
      <c r="N5937" s="13"/>
    </row>
    <row r="5938" spans="1:14" hidden="1">
      <c r="A5938" s="23">
        <v>690</v>
      </c>
      <c r="B5938" s="362"/>
      <c r="C5938" s="293">
        <v>5502</v>
      </c>
      <c r="D5938" s="294" t="s">
        <v>688</v>
      </c>
      <c r="E5938" s="295">
        <f>F5938+G5938+H5938</f>
        <v>0</v>
      </c>
      <c r="F5938" s="158"/>
      <c r="G5938" s="159"/>
      <c r="H5938" s="1420"/>
      <c r="I5938" s="158"/>
      <c r="J5938" s="159"/>
      <c r="K5938" s="1420"/>
      <c r="L5938" s="295">
        <f>I5938+J5938+K5938</f>
        <v>0</v>
      </c>
      <c r="M5938" s="12" t="str">
        <f t="shared" si="1446"/>
        <v/>
      </c>
      <c r="N5938" s="13"/>
    </row>
    <row r="5939" spans="1:14" hidden="1">
      <c r="A5939" s="23">
        <v>695</v>
      </c>
      <c r="B5939" s="362"/>
      <c r="C5939" s="293">
        <v>5503</v>
      </c>
      <c r="D5939" s="363" t="s">
        <v>689</v>
      </c>
      <c r="E5939" s="295">
        <f>F5939+G5939+H5939</f>
        <v>0</v>
      </c>
      <c r="F5939" s="158"/>
      <c r="G5939" s="159"/>
      <c r="H5939" s="1420"/>
      <c r="I5939" s="158"/>
      <c r="J5939" s="159"/>
      <c r="K5939" s="1420"/>
      <c r="L5939" s="295">
        <f>I5939+J5939+K5939</f>
        <v>0</v>
      </c>
      <c r="M5939" s="12" t="str">
        <f t="shared" si="1446"/>
        <v/>
      </c>
      <c r="N5939" s="13"/>
    </row>
    <row r="5940" spans="1:14" hidden="1">
      <c r="A5940" s="22">
        <v>700</v>
      </c>
      <c r="B5940" s="362"/>
      <c r="C5940" s="285">
        <v>5504</v>
      </c>
      <c r="D5940" s="339" t="s">
        <v>690</v>
      </c>
      <c r="E5940" s="287">
        <f>F5940+G5940+H5940</f>
        <v>0</v>
      </c>
      <c r="F5940" s="173"/>
      <c r="G5940" s="174"/>
      <c r="H5940" s="1421"/>
      <c r="I5940" s="173"/>
      <c r="J5940" s="174"/>
      <c r="K5940" s="1421"/>
      <c r="L5940" s="287">
        <f>I5940+J5940+K5940</f>
        <v>0</v>
      </c>
      <c r="M5940" s="12" t="str">
        <f t="shared" si="1446"/>
        <v/>
      </c>
      <c r="N5940" s="13"/>
    </row>
    <row r="5941" spans="1:14" hidden="1">
      <c r="A5941" s="22">
        <v>710</v>
      </c>
      <c r="B5941" s="365">
        <v>5700</v>
      </c>
      <c r="C5941" s="1858" t="s">
        <v>914</v>
      </c>
      <c r="D5941" s="1859"/>
      <c r="E5941" s="310">
        <f>SUM(E5942:E5944)</f>
        <v>0</v>
      </c>
      <c r="F5941" s="1471">
        <v>0</v>
      </c>
      <c r="G5941" s="1471">
        <v>0</v>
      </c>
      <c r="H5941" s="1471">
        <v>0</v>
      </c>
      <c r="I5941" s="1471">
        <v>0</v>
      </c>
      <c r="J5941" s="1471">
        <v>0</v>
      </c>
      <c r="K5941" s="1471">
        <v>0</v>
      </c>
      <c r="L5941" s="310">
        <f>SUM(L5942:L5944)</f>
        <v>0</v>
      </c>
      <c r="M5941" s="12" t="str">
        <f t="shared" si="1446"/>
        <v/>
      </c>
      <c r="N5941" s="13"/>
    </row>
    <row r="5942" spans="1:14" hidden="1">
      <c r="A5942" s="23">
        <v>715</v>
      </c>
      <c r="B5942" s="366"/>
      <c r="C5942" s="367">
        <v>5701</v>
      </c>
      <c r="D5942" s="368" t="s">
        <v>691</v>
      </c>
      <c r="E5942" s="281">
        <f>F5942+G5942+H5942</f>
        <v>0</v>
      </c>
      <c r="F5942" s="1472">
        <v>0</v>
      </c>
      <c r="G5942" s="1472">
        <v>0</v>
      </c>
      <c r="H5942" s="1473">
        <v>0</v>
      </c>
      <c r="I5942" s="1771">
        <v>0</v>
      </c>
      <c r="J5942" s="1472">
        <v>0</v>
      </c>
      <c r="K5942" s="1472">
        <v>0</v>
      </c>
      <c r="L5942" s="281">
        <f>I5942+J5942+K5942</f>
        <v>0</v>
      </c>
      <c r="M5942" s="12" t="str">
        <f t="shared" si="1446"/>
        <v/>
      </c>
      <c r="N5942" s="13"/>
    </row>
    <row r="5943" spans="1:14" hidden="1">
      <c r="A5943" s="23">
        <v>720</v>
      </c>
      <c r="B5943" s="366"/>
      <c r="C5943" s="373">
        <v>5702</v>
      </c>
      <c r="D5943" s="374" t="s">
        <v>692</v>
      </c>
      <c r="E5943" s="314">
        <f>F5943+G5943+H5943</f>
        <v>0</v>
      </c>
      <c r="F5943" s="1472">
        <v>0</v>
      </c>
      <c r="G5943" s="1472">
        <v>0</v>
      </c>
      <c r="H5943" s="1473">
        <v>0</v>
      </c>
      <c r="I5943" s="1771">
        <v>0</v>
      </c>
      <c r="J5943" s="1472">
        <v>0</v>
      </c>
      <c r="K5943" s="1472">
        <v>0</v>
      </c>
      <c r="L5943" s="314">
        <f>I5943+J5943+K5943</f>
        <v>0</v>
      </c>
      <c r="M5943" s="12" t="str">
        <f t="shared" si="1446"/>
        <v/>
      </c>
      <c r="N5943" s="13"/>
    </row>
    <row r="5944" spans="1:14" hidden="1">
      <c r="A5944" s="23">
        <v>725</v>
      </c>
      <c r="B5944" s="292"/>
      <c r="C5944" s="375">
        <v>4071</v>
      </c>
      <c r="D5944" s="376" t="s">
        <v>693</v>
      </c>
      <c r="E5944" s="377">
        <f>F5944+G5944+H5944</f>
        <v>0</v>
      </c>
      <c r="F5944" s="1472">
        <v>0</v>
      </c>
      <c r="G5944" s="1472">
        <v>0</v>
      </c>
      <c r="H5944" s="1473">
        <v>0</v>
      </c>
      <c r="I5944" s="1771">
        <v>0</v>
      </c>
      <c r="J5944" s="1472">
        <v>0</v>
      </c>
      <c r="K5944" s="1472">
        <v>0</v>
      </c>
      <c r="L5944" s="377">
        <f>I5944+J5944+K5944</f>
        <v>0</v>
      </c>
      <c r="M5944" s="12" t="str">
        <f t="shared" si="1446"/>
        <v/>
      </c>
      <c r="N5944" s="13"/>
    </row>
    <row r="5945" spans="1:14" hidden="1">
      <c r="A5945" s="23">
        <v>730</v>
      </c>
      <c r="B5945" s="582"/>
      <c r="C5945" s="1860" t="s">
        <v>694</v>
      </c>
      <c r="D5945" s="1861"/>
      <c r="E5945" s="1438"/>
      <c r="F5945" s="1438"/>
      <c r="G5945" s="1438"/>
      <c r="H5945" s="1438"/>
      <c r="I5945" s="1438"/>
      <c r="J5945" s="1438"/>
      <c r="K5945" s="1438"/>
      <c r="L5945" s="1439"/>
      <c r="M5945" s="12" t="str">
        <f t="shared" si="1446"/>
        <v/>
      </c>
      <c r="N5945" s="13"/>
    </row>
    <row r="5946" spans="1:14" hidden="1">
      <c r="A5946" s="23">
        <v>735</v>
      </c>
      <c r="B5946" s="381">
        <v>98</v>
      </c>
      <c r="C5946" s="1860" t="s">
        <v>694</v>
      </c>
      <c r="D5946" s="1861"/>
      <c r="E5946" s="382">
        <f>F5946+G5946+H5946</f>
        <v>0</v>
      </c>
      <c r="F5946" s="1429"/>
      <c r="G5946" s="1430"/>
      <c r="H5946" s="1431"/>
      <c r="I5946" s="1461">
        <v>0</v>
      </c>
      <c r="J5946" s="1462">
        <v>0</v>
      </c>
      <c r="K5946" s="1463">
        <v>0</v>
      </c>
      <c r="L5946" s="382">
        <f>I5946+J5946+K5946</f>
        <v>0</v>
      </c>
      <c r="M5946" s="12" t="str">
        <f t="shared" si="1446"/>
        <v/>
      </c>
      <c r="N5946" s="13"/>
    </row>
    <row r="5947" spans="1:14" hidden="1">
      <c r="A5947" s="23">
        <v>740</v>
      </c>
      <c r="B5947" s="1433"/>
      <c r="C5947" s="1434"/>
      <c r="D5947" s="1435"/>
      <c r="E5947" s="269"/>
      <c r="F5947" s="269"/>
      <c r="G5947" s="269"/>
      <c r="H5947" s="269"/>
      <c r="I5947" s="269"/>
      <c r="J5947" s="269"/>
      <c r="K5947" s="269"/>
      <c r="L5947" s="270"/>
      <c r="M5947" s="12" t="str">
        <f t="shared" si="1446"/>
        <v/>
      </c>
      <c r="N5947" s="13"/>
    </row>
    <row r="5948" spans="1:14" hidden="1">
      <c r="A5948" s="23">
        <v>745</v>
      </c>
      <c r="B5948" s="1436"/>
      <c r="C5948" s="111"/>
      <c r="D5948" s="1437"/>
      <c r="E5948" s="218"/>
      <c r="F5948" s="218"/>
      <c r="G5948" s="218"/>
      <c r="H5948" s="218"/>
      <c r="I5948" s="218"/>
      <c r="J5948" s="218"/>
      <c r="K5948" s="218"/>
      <c r="L5948" s="389"/>
      <c r="M5948" s="12" t="str">
        <f t="shared" si="1446"/>
        <v/>
      </c>
      <c r="N5948" s="13"/>
    </row>
    <row r="5949" spans="1:14" hidden="1">
      <c r="A5949" s="22">
        <v>750</v>
      </c>
      <c r="B5949" s="1436"/>
      <c r="C5949" s="111"/>
      <c r="D5949" s="1437"/>
      <c r="E5949" s="218"/>
      <c r="F5949" s="218"/>
      <c r="G5949" s="218"/>
      <c r="H5949" s="218"/>
      <c r="I5949" s="218"/>
      <c r="J5949" s="218"/>
      <c r="K5949" s="218"/>
      <c r="L5949" s="389"/>
      <c r="M5949" s="12" t="str">
        <f t="shared" si="1446"/>
        <v/>
      </c>
      <c r="N5949" s="13"/>
    </row>
    <row r="5950" spans="1:14" ht="16.5" hidden="1" thickBot="1">
      <c r="A5950" s="23">
        <v>755</v>
      </c>
      <c r="B5950" s="1464"/>
      <c r="C5950" s="393" t="s">
        <v>741</v>
      </c>
      <c r="D5950" s="1432">
        <f>+B5950</f>
        <v>0</v>
      </c>
      <c r="E5950" s="395">
        <f t="shared" ref="E5950:L5950" si="1459">SUM(E5835,E5838,E5844,E5852,E5853,E5871,E5875,E5881,E5884,E5885,E5886,E5887,E5888,E5897,E5903,E5904,E5905,E5906,E5913,E5917,E5918,E5919,E5920,E5923,E5924,E5932,E5935,E5936,E5941)+E5946</f>
        <v>0</v>
      </c>
      <c r="F5950" s="396">
        <f t="shared" si="1459"/>
        <v>0</v>
      </c>
      <c r="G5950" s="397">
        <f t="shared" si="1459"/>
        <v>0</v>
      </c>
      <c r="H5950" s="398">
        <f t="shared" si="1459"/>
        <v>0</v>
      </c>
      <c r="I5950" s="396">
        <f t="shared" si="1459"/>
        <v>0</v>
      </c>
      <c r="J5950" s="397">
        <f t="shared" si="1459"/>
        <v>0</v>
      </c>
      <c r="K5950" s="398">
        <f t="shared" si="1459"/>
        <v>0</v>
      </c>
      <c r="L5950" s="395">
        <f t="shared" si="1459"/>
        <v>0</v>
      </c>
      <c r="M5950" s="12" t="str">
        <f>(IF($E5950&lt;&gt;0,$M$2,IF($L5950&lt;&gt;0,$M$2,"")))</f>
        <v/>
      </c>
      <c r="N5950" s="73" t="str">
        <f>LEFT(C5832,1)</f>
        <v>8</v>
      </c>
    </row>
    <row r="5951" spans="1:14" hidden="1">
      <c r="A5951" s="23">
        <v>760</v>
      </c>
      <c r="B5951" s="79" t="s">
        <v>120</v>
      </c>
      <c r="C5951" s="1"/>
      <c r="L5951" s="6"/>
      <c r="M5951" s="7" t="str">
        <f>(IF($E5950&lt;&gt;0,$M$2,IF($L5950&lt;&gt;0,$M$2,"")))</f>
        <v/>
      </c>
    </row>
    <row r="5952" spans="1:14" hidden="1">
      <c r="A5952" s="22">
        <v>765</v>
      </c>
      <c r="B5952" s="1367"/>
      <c r="C5952" s="1367"/>
      <c r="D5952" s="1368"/>
      <c r="E5952" s="1367"/>
      <c r="F5952" s="1367"/>
      <c r="G5952" s="1367"/>
      <c r="H5952" s="1367"/>
      <c r="I5952" s="1367"/>
      <c r="J5952" s="1367"/>
      <c r="K5952" s="1367"/>
      <c r="L5952" s="1369"/>
      <c r="M5952" s="7" t="str">
        <f>(IF($E5950&lt;&gt;0,$M$2,IF($L5950&lt;&gt;0,$M$2,"")))</f>
        <v/>
      </c>
    </row>
    <row r="5953" spans="1:14" ht="18.75" hidden="1">
      <c r="A5953" s="22">
        <v>775</v>
      </c>
      <c r="B5953" s="65"/>
      <c r="C5953" s="65"/>
      <c r="D5953" s="65"/>
      <c r="E5953" s="65"/>
      <c r="F5953" s="65"/>
      <c r="G5953" s="65"/>
      <c r="H5953" s="65"/>
      <c r="I5953" s="65"/>
      <c r="J5953" s="65"/>
      <c r="K5953" s="65"/>
      <c r="L5953" s="77"/>
      <c r="M5953" s="74" t="str">
        <f>(IF(E5948&lt;&gt;0,$G$2,IF(L5948&lt;&gt;0,$G$2,"")))</f>
        <v/>
      </c>
      <c r="N5953" s="65"/>
    </row>
    <row r="5954" spans="1:14" hidden="1">
      <c r="A5954" s="23">
        <v>780</v>
      </c>
      <c r="B5954" s="6"/>
      <c r="C5954" s="6"/>
      <c r="D5954" s="521"/>
      <c r="E5954" s="38"/>
      <c r="F5954" s="38"/>
      <c r="G5954" s="38"/>
      <c r="H5954" s="38"/>
      <c r="I5954" s="38"/>
      <c r="J5954" s="38"/>
      <c r="K5954" s="38"/>
      <c r="L5954" s="38"/>
      <c r="M5954" s="7" t="str">
        <f>(IF($E6087&lt;&gt;0,$M$2,IF($L6087&lt;&gt;0,$M$2,"")))</f>
        <v/>
      </c>
    </row>
    <row r="5955" spans="1:14" hidden="1">
      <c r="A5955" s="23">
        <v>785</v>
      </c>
      <c r="B5955" s="6"/>
      <c r="C5955" s="1365"/>
      <c r="D5955" s="1366"/>
      <c r="E5955" s="38"/>
      <c r="F5955" s="38"/>
      <c r="G5955" s="38"/>
      <c r="H5955" s="38"/>
      <c r="I5955" s="38"/>
      <c r="J5955" s="38"/>
      <c r="K5955" s="38"/>
      <c r="L5955" s="38"/>
      <c r="M5955" s="7" t="str">
        <f>(IF($E6087&lt;&gt;0,$M$2,IF($L6087&lt;&gt;0,$M$2,"")))</f>
        <v/>
      </c>
    </row>
    <row r="5956" spans="1:14" hidden="1">
      <c r="A5956" s="23">
        <v>790</v>
      </c>
      <c r="B5956" s="1870" t="str">
        <f>$B$7</f>
        <v>ОТЧЕТНИ ДАННИ ПО ЕБК ЗА ИЗПЪЛНЕНИЕТО НА БЮДЖЕТА</v>
      </c>
      <c r="C5956" s="1871"/>
      <c r="D5956" s="1871"/>
      <c r="E5956" s="242"/>
      <c r="F5956" s="242"/>
      <c r="G5956" s="237"/>
      <c r="H5956" s="237"/>
      <c r="I5956" s="237"/>
      <c r="J5956" s="237"/>
      <c r="K5956" s="237"/>
      <c r="L5956" s="237"/>
      <c r="M5956" s="7" t="str">
        <f>(IF($E6087&lt;&gt;0,$M$2,IF($L6087&lt;&gt;0,$M$2,"")))</f>
        <v/>
      </c>
    </row>
    <row r="5957" spans="1:14" hidden="1">
      <c r="A5957" s="23">
        <v>795</v>
      </c>
      <c r="B5957" s="228"/>
      <c r="C5957" s="391"/>
      <c r="D5957" s="400"/>
      <c r="E5957" s="406" t="s">
        <v>464</v>
      </c>
      <c r="F5957" s="406" t="s">
        <v>835</v>
      </c>
      <c r="G5957" s="237"/>
      <c r="H5957" s="1362" t="s">
        <v>1251</v>
      </c>
      <c r="I5957" s="1363"/>
      <c r="J5957" s="1364"/>
      <c r="K5957" s="237"/>
      <c r="L5957" s="237"/>
      <c r="M5957" s="7" t="str">
        <f>(IF($E6087&lt;&gt;0,$M$2,IF($L6087&lt;&gt;0,$M$2,"")))</f>
        <v/>
      </c>
    </row>
    <row r="5958" spans="1:14" ht="18.75" hidden="1">
      <c r="A5958" s="22">
        <v>805</v>
      </c>
      <c r="B5958" s="1872" t="str">
        <f>$B$9</f>
        <v>ДГ ЩАСТЛИВО ДЕТСТВО</v>
      </c>
      <c r="C5958" s="1873"/>
      <c r="D5958" s="1874"/>
      <c r="E5958" s="115">
        <f>$E$9</f>
        <v>43831</v>
      </c>
      <c r="F5958" s="226" t="str">
        <f>$F$9</f>
        <v>30.06.2020</v>
      </c>
      <c r="G5958" s="237"/>
      <c r="H5958" s="237"/>
      <c r="I5958" s="237"/>
      <c r="J5958" s="237"/>
      <c r="K5958" s="237"/>
      <c r="L5958" s="237"/>
      <c r="M5958" s="7" t="str">
        <f>(IF($E6087&lt;&gt;0,$M$2,IF($L6087&lt;&gt;0,$M$2,"")))</f>
        <v/>
      </c>
    </row>
    <row r="5959" spans="1:14" hidden="1">
      <c r="A5959" s="23">
        <v>810</v>
      </c>
      <c r="B5959" s="227" t="str">
        <f>$B$10</f>
        <v>(наименование на разпоредителя с бюджет)</v>
      </c>
      <c r="C5959" s="228"/>
      <c r="D5959" s="229"/>
      <c r="E5959" s="237"/>
      <c r="F5959" s="237"/>
      <c r="G5959" s="237"/>
      <c r="H5959" s="237"/>
      <c r="I5959" s="237"/>
      <c r="J5959" s="237"/>
      <c r="K5959" s="237"/>
      <c r="L5959" s="237"/>
      <c r="M5959" s="7" t="str">
        <f>(IF($E6087&lt;&gt;0,$M$2,IF($L6087&lt;&gt;0,$M$2,"")))</f>
        <v/>
      </c>
    </row>
    <row r="5960" spans="1:14" hidden="1">
      <c r="A5960" s="23">
        <v>815</v>
      </c>
      <c r="B5960" s="227"/>
      <c r="C5960" s="228"/>
      <c r="D5960" s="229"/>
      <c r="E5960" s="237"/>
      <c r="F5960" s="237"/>
      <c r="G5960" s="237"/>
      <c r="H5960" s="237"/>
      <c r="I5960" s="237"/>
      <c r="J5960" s="237"/>
      <c r="K5960" s="237"/>
      <c r="L5960" s="237"/>
      <c r="M5960" s="7" t="str">
        <f>(IF($E6087&lt;&gt;0,$M$2,IF($L6087&lt;&gt;0,$M$2,"")))</f>
        <v/>
      </c>
    </row>
    <row r="5961" spans="1:14" ht="19.5" hidden="1">
      <c r="A5961" s="28">
        <v>525</v>
      </c>
      <c r="B5961" s="1875" t="str">
        <f>$B$12</f>
        <v>Раковски</v>
      </c>
      <c r="C5961" s="1876"/>
      <c r="D5961" s="1877"/>
      <c r="E5961" s="410" t="s">
        <v>890</v>
      </c>
      <c r="F5961" s="1360" t="str">
        <f>$F$12</f>
        <v>6611</v>
      </c>
      <c r="G5961" s="237"/>
      <c r="H5961" s="237"/>
      <c r="I5961" s="237"/>
      <c r="J5961" s="237"/>
      <c r="K5961" s="237"/>
      <c r="L5961" s="237"/>
      <c r="M5961" s="7" t="str">
        <f>(IF($E6087&lt;&gt;0,$M$2,IF($L6087&lt;&gt;0,$M$2,"")))</f>
        <v/>
      </c>
    </row>
    <row r="5962" spans="1:14" hidden="1">
      <c r="A5962" s="22">
        <v>820</v>
      </c>
      <c r="B5962" s="233" t="str">
        <f>$B$13</f>
        <v>(наименование на първостепенния разпоредител с бюджет)</v>
      </c>
      <c r="C5962" s="228"/>
      <c r="D5962" s="229"/>
      <c r="E5962" s="1361"/>
      <c r="F5962" s="242"/>
      <c r="G5962" s="237"/>
      <c r="H5962" s="237"/>
      <c r="I5962" s="237"/>
      <c r="J5962" s="237"/>
      <c r="K5962" s="237"/>
      <c r="L5962" s="237"/>
      <c r="M5962" s="7" t="str">
        <f>(IF($E6087&lt;&gt;0,$M$2,IF($L6087&lt;&gt;0,$M$2,"")))</f>
        <v/>
      </c>
    </row>
    <row r="5963" spans="1:14" ht="19.5" hidden="1">
      <c r="A5963" s="23">
        <v>821</v>
      </c>
      <c r="B5963" s="236"/>
      <c r="C5963" s="237"/>
      <c r="D5963" s="124" t="s">
        <v>891</v>
      </c>
      <c r="E5963" s="238">
        <f>$E$15</f>
        <v>0</v>
      </c>
      <c r="F5963" s="414" t="str">
        <f>$F$15</f>
        <v>БЮДЖЕТ</v>
      </c>
      <c r="G5963" s="218"/>
      <c r="H5963" s="218"/>
      <c r="I5963" s="218"/>
      <c r="J5963" s="218"/>
      <c r="K5963" s="218"/>
      <c r="L5963" s="218"/>
      <c r="M5963" s="7" t="str">
        <f>(IF($E6087&lt;&gt;0,$M$2,IF($L6087&lt;&gt;0,$M$2,"")))</f>
        <v/>
      </c>
    </row>
    <row r="5964" spans="1:14" hidden="1">
      <c r="A5964" s="23">
        <v>822</v>
      </c>
      <c r="B5964" s="228"/>
      <c r="C5964" s="391"/>
      <c r="D5964" s="400"/>
      <c r="E5964" s="237"/>
      <c r="F5964" s="409"/>
      <c r="G5964" s="409"/>
      <c r="H5964" s="409"/>
      <c r="I5964" s="409"/>
      <c r="J5964" s="409"/>
      <c r="K5964" s="409"/>
      <c r="L5964" s="1377" t="s">
        <v>465</v>
      </c>
      <c r="M5964" s="7" t="str">
        <f>(IF($E6087&lt;&gt;0,$M$2,IF($L6087&lt;&gt;0,$M$2,"")))</f>
        <v/>
      </c>
    </row>
    <row r="5965" spans="1:14" ht="24.95" hidden="1" customHeight="1">
      <c r="A5965" s="23">
        <v>823</v>
      </c>
      <c r="B5965" s="247"/>
      <c r="C5965" s="248"/>
      <c r="D5965" s="249" t="s">
        <v>712</v>
      </c>
      <c r="E5965" s="1878" t="s">
        <v>2108</v>
      </c>
      <c r="F5965" s="1879"/>
      <c r="G5965" s="1879"/>
      <c r="H5965" s="1880"/>
      <c r="I5965" s="1881" t="s">
        <v>2109</v>
      </c>
      <c r="J5965" s="1882"/>
      <c r="K5965" s="1882"/>
      <c r="L5965" s="1883"/>
      <c r="M5965" s="7" t="str">
        <f>(IF($E6087&lt;&gt;0,$M$2,IF($L6087&lt;&gt;0,$M$2,"")))</f>
        <v/>
      </c>
    </row>
    <row r="5966" spans="1:14" ht="54.95" hidden="1" customHeight="1" thickBot="1">
      <c r="A5966" s="23">
        <v>825</v>
      </c>
      <c r="B5966" s="250" t="s">
        <v>62</v>
      </c>
      <c r="C5966" s="251" t="s">
        <v>466</v>
      </c>
      <c r="D5966" s="252" t="s">
        <v>713</v>
      </c>
      <c r="E5966" s="1403" t="str">
        <f>$E$20</f>
        <v>Уточнен план                Общо</v>
      </c>
      <c r="F5966" s="1407" t="str">
        <f>$F$20</f>
        <v>държавни дейности</v>
      </c>
      <c r="G5966" s="1408" t="str">
        <f>$G$20</f>
        <v>местни дейности</v>
      </c>
      <c r="H5966" s="1409" t="str">
        <f>$H$20</f>
        <v>дофинансиране</v>
      </c>
      <c r="I5966" s="253" t="str">
        <f>$I$20</f>
        <v>държавни дейности -ОТЧЕТ</v>
      </c>
      <c r="J5966" s="254" t="str">
        <f>$J$20</f>
        <v>местни дейности - ОТЧЕТ</v>
      </c>
      <c r="K5966" s="255" t="str">
        <f>$K$20</f>
        <v>дофинансиране - ОТЧЕТ</v>
      </c>
      <c r="L5966" s="1735" t="str">
        <f>$L$20</f>
        <v>ОТЧЕТ                                    ОБЩО</v>
      </c>
      <c r="M5966" s="7" t="str">
        <f>(IF($E6087&lt;&gt;0,$M$2,IF($L6087&lt;&gt;0,$M$2,"")))</f>
        <v/>
      </c>
    </row>
    <row r="5967" spans="1:14" ht="18.75" hidden="1">
      <c r="A5967" s="23"/>
      <c r="B5967" s="258"/>
      <c r="C5967" s="259"/>
      <c r="D5967" s="260" t="s">
        <v>743</v>
      </c>
      <c r="E5967" s="1455" t="str">
        <f>$E$21</f>
        <v>(1)</v>
      </c>
      <c r="F5967" s="143" t="str">
        <f>$F$21</f>
        <v>(2)</v>
      </c>
      <c r="G5967" s="144" t="str">
        <f>$G$21</f>
        <v>(3)</v>
      </c>
      <c r="H5967" s="145" t="str">
        <f>$H$21</f>
        <v>(4)</v>
      </c>
      <c r="I5967" s="261" t="str">
        <f>$I$21</f>
        <v>(5)</v>
      </c>
      <c r="J5967" s="262" t="str">
        <f>$J$21</f>
        <v>(6)</v>
      </c>
      <c r="K5967" s="263" t="str">
        <f>$K$21</f>
        <v>(7)</v>
      </c>
      <c r="L5967" s="264" t="str">
        <f>$L$21</f>
        <v>(8)</v>
      </c>
      <c r="M5967" s="7" t="str">
        <f>(IF($E6087&lt;&gt;0,$M$2,IF($L6087&lt;&gt;0,$M$2,"")))</f>
        <v/>
      </c>
    </row>
    <row r="5968" spans="1:14" hidden="1">
      <c r="A5968" s="23"/>
      <c r="B5968" s="1451"/>
      <c r="C5968" s="1598" t="e">
        <f>VLOOKUP(D5968,OP_LIST2,2,FALSE)</f>
        <v>#N/A</v>
      </c>
      <c r="D5968" s="1458"/>
      <c r="E5968" s="389"/>
      <c r="F5968" s="1441"/>
      <c r="G5968" s="1442"/>
      <c r="H5968" s="1443"/>
      <c r="I5968" s="1441"/>
      <c r="J5968" s="1442"/>
      <c r="K5968" s="1443"/>
      <c r="L5968" s="1440"/>
      <c r="M5968" s="7" t="str">
        <f>(IF($E6087&lt;&gt;0,$M$2,IF($L6087&lt;&gt;0,$M$2,"")))</f>
        <v/>
      </c>
    </row>
    <row r="5969" spans="1:14" hidden="1">
      <c r="A5969" s="23"/>
      <c r="B5969" s="1454"/>
      <c r="C5969" s="1459">
        <f>VLOOKUP(D5970,EBK_DEIN2,2,FALSE)</f>
        <v>8898</v>
      </c>
      <c r="D5969" s="1458" t="s">
        <v>792</v>
      </c>
      <c r="E5969" s="389"/>
      <c r="F5969" s="1444"/>
      <c r="G5969" s="1445"/>
      <c r="H5969" s="1446"/>
      <c r="I5969" s="1444"/>
      <c r="J5969" s="1445"/>
      <c r="K5969" s="1446"/>
      <c r="L5969" s="1440"/>
      <c r="M5969" s="7" t="str">
        <f>(IF($E6087&lt;&gt;0,$M$2,IF($L6087&lt;&gt;0,$M$2,"")))</f>
        <v/>
      </c>
    </row>
    <row r="5970" spans="1:14" hidden="1">
      <c r="A5970" s="23"/>
      <c r="B5970" s="1450"/>
      <c r="C5970" s="1587">
        <f>+C5969</f>
        <v>8898</v>
      </c>
      <c r="D5970" s="1452" t="s">
        <v>634</v>
      </c>
      <c r="E5970" s="389"/>
      <c r="F5970" s="1444"/>
      <c r="G5970" s="1445"/>
      <c r="H5970" s="1446"/>
      <c r="I5970" s="1444"/>
      <c r="J5970" s="1445"/>
      <c r="K5970" s="1446"/>
      <c r="L5970" s="1440"/>
      <c r="M5970" s="7" t="str">
        <f>(IF($E6087&lt;&gt;0,$M$2,IF($L6087&lt;&gt;0,$M$2,"")))</f>
        <v/>
      </c>
    </row>
    <row r="5971" spans="1:14" hidden="1">
      <c r="A5971" s="23"/>
      <c r="B5971" s="1456"/>
      <c r="C5971" s="1453"/>
      <c r="D5971" s="1457" t="s">
        <v>714</v>
      </c>
      <c r="E5971" s="389"/>
      <c r="F5971" s="1447"/>
      <c r="G5971" s="1448"/>
      <c r="H5971" s="1449"/>
      <c r="I5971" s="1447"/>
      <c r="J5971" s="1448"/>
      <c r="K5971" s="1449"/>
      <c r="L5971" s="1440"/>
      <c r="M5971" s="7" t="str">
        <f>(IF($E6087&lt;&gt;0,$M$2,IF($L6087&lt;&gt;0,$M$2,"")))</f>
        <v/>
      </c>
    </row>
    <row r="5972" spans="1:14" hidden="1">
      <c r="A5972" s="23"/>
      <c r="B5972" s="272">
        <v>100</v>
      </c>
      <c r="C5972" s="1884" t="s">
        <v>744</v>
      </c>
      <c r="D5972" s="1885"/>
      <c r="E5972" s="273">
        <f t="shared" ref="E5972:L5972" si="1460">SUM(E5973:E5974)</f>
        <v>0</v>
      </c>
      <c r="F5972" s="274">
        <f t="shared" si="1460"/>
        <v>0</v>
      </c>
      <c r="G5972" s="275">
        <f t="shared" si="1460"/>
        <v>0</v>
      </c>
      <c r="H5972" s="276">
        <f>SUM(H5973:H5974)</f>
        <v>0</v>
      </c>
      <c r="I5972" s="274">
        <f t="shared" si="1460"/>
        <v>0</v>
      </c>
      <c r="J5972" s="275">
        <f t="shared" si="1460"/>
        <v>0</v>
      </c>
      <c r="K5972" s="276">
        <f t="shared" si="1460"/>
        <v>0</v>
      </c>
      <c r="L5972" s="273">
        <f t="shared" si="1460"/>
        <v>0</v>
      </c>
      <c r="M5972" s="12" t="str">
        <f>(IF($E5972&lt;&gt;0,$M$2,IF($L5972&lt;&gt;0,$M$2,"")))</f>
        <v/>
      </c>
      <c r="N5972" s="13"/>
    </row>
    <row r="5973" spans="1:14" hidden="1">
      <c r="A5973" s="23"/>
      <c r="B5973" s="278"/>
      <c r="C5973" s="279">
        <v>101</v>
      </c>
      <c r="D5973" s="280" t="s">
        <v>745</v>
      </c>
      <c r="E5973" s="281">
        <f>F5973+G5973+H5973</f>
        <v>0</v>
      </c>
      <c r="F5973" s="152"/>
      <c r="G5973" s="153"/>
      <c r="H5973" s="1418"/>
      <c r="I5973" s="152"/>
      <c r="J5973" s="153"/>
      <c r="K5973" s="1418"/>
      <c r="L5973" s="281">
        <f>I5973+J5973+K5973</f>
        <v>0</v>
      </c>
      <c r="M5973" s="12" t="str">
        <f t="shared" ref="M5973:M6039" si="1461">(IF($E5973&lt;&gt;0,$M$2,IF($L5973&lt;&gt;0,$M$2,"")))</f>
        <v/>
      </c>
      <c r="N5973" s="13"/>
    </row>
    <row r="5974" spans="1:14" hidden="1">
      <c r="A5974" s="10"/>
      <c r="B5974" s="278"/>
      <c r="C5974" s="285">
        <v>102</v>
      </c>
      <c r="D5974" s="286" t="s">
        <v>746</v>
      </c>
      <c r="E5974" s="287">
        <f>F5974+G5974+H5974</f>
        <v>0</v>
      </c>
      <c r="F5974" s="173"/>
      <c r="G5974" s="174"/>
      <c r="H5974" s="1421"/>
      <c r="I5974" s="173"/>
      <c r="J5974" s="174"/>
      <c r="K5974" s="1421"/>
      <c r="L5974" s="287">
        <f>I5974+J5974+K5974</f>
        <v>0</v>
      </c>
      <c r="M5974" s="12" t="str">
        <f t="shared" si="1461"/>
        <v/>
      </c>
      <c r="N5974" s="13"/>
    </row>
    <row r="5975" spans="1:14" hidden="1">
      <c r="A5975" s="10"/>
      <c r="B5975" s="272">
        <v>200</v>
      </c>
      <c r="C5975" s="1864" t="s">
        <v>747</v>
      </c>
      <c r="D5975" s="1865"/>
      <c r="E5975" s="273">
        <f t="shared" ref="E5975:L5975" si="1462">SUM(E5976:E5980)</f>
        <v>0</v>
      </c>
      <c r="F5975" s="274">
        <f t="shared" si="1462"/>
        <v>0</v>
      </c>
      <c r="G5975" s="275">
        <f t="shared" si="1462"/>
        <v>0</v>
      </c>
      <c r="H5975" s="276">
        <f>SUM(H5976:H5980)</f>
        <v>0</v>
      </c>
      <c r="I5975" s="274">
        <f t="shared" si="1462"/>
        <v>0</v>
      </c>
      <c r="J5975" s="275">
        <f t="shared" si="1462"/>
        <v>0</v>
      </c>
      <c r="K5975" s="276">
        <f t="shared" si="1462"/>
        <v>0</v>
      </c>
      <c r="L5975" s="273">
        <f t="shared" si="1462"/>
        <v>0</v>
      </c>
      <c r="M5975" s="12" t="str">
        <f t="shared" si="1461"/>
        <v/>
      </c>
      <c r="N5975" s="13"/>
    </row>
    <row r="5976" spans="1:14" hidden="1">
      <c r="A5976" s="10"/>
      <c r="B5976" s="291"/>
      <c r="C5976" s="279">
        <v>201</v>
      </c>
      <c r="D5976" s="280" t="s">
        <v>748</v>
      </c>
      <c r="E5976" s="281">
        <f>F5976+G5976+H5976</f>
        <v>0</v>
      </c>
      <c r="F5976" s="152"/>
      <c r="G5976" s="153"/>
      <c r="H5976" s="1418"/>
      <c r="I5976" s="152"/>
      <c r="J5976" s="153"/>
      <c r="K5976" s="1418"/>
      <c r="L5976" s="281">
        <f>I5976+J5976+K5976</f>
        <v>0</v>
      </c>
      <c r="M5976" s="12" t="str">
        <f t="shared" si="1461"/>
        <v/>
      </c>
      <c r="N5976" s="13"/>
    </row>
    <row r="5977" spans="1:14" hidden="1">
      <c r="A5977" s="10"/>
      <c r="B5977" s="292"/>
      <c r="C5977" s="293">
        <v>202</v>
      </c>
      <c r="D5977" s="294" t="s">
        <v>749</v>
      </c>
      <c r="E5977" s="295">
        <f>F5977+G5977+H5977</f>
        <v>0</v>
      </c>
      <c r="F5977" s="158"/>
      <c r="G5977" s="159"/>
      <c r="H5977" s="1420"/>
      <c r="I5977" s="158"/>
      <c r="J5977" s="159"/>
      <c r="K5977" s="1420"/>
      <c r="L5977" s="295">
        <f>I5977+J5977+K5977</f>
        <v>0</v>
      </c>
      <c r="M5977" s="12" t="str">
        <f t="shared" si="1461"/>
        <v/>
      </c>
      <c r="N5977" s="13"/>
    </row>
    <row r="5978" spans="1:14" ht="31.5" hidden="1">
      <c r="A5978" s="10"/>
      <c r="B5978" s="299"/>
      <c r="C5978" s="293">
        <v>205</v>
      </c>
      <c r="D5978" s="294" t="s">
        <v>595</v>
      </c>
      <c r="E5978" s="295">
        <f>F5978+G5978+H5978</f>
        <v>0</v>
      </c>
      <c r="F5978" s="158"/>
      <c r="G5978" s="159"/>
      <c r="H5978" s="1420"/>
      <c r="I5978" s="158"/>
      <c r="J5978" s="159"/>
      <c r="K5978" s="1420"/>
      <c r="L5978" s="295">
        <f>I5978+J5978+K5978</f>
        <v>0</v>
      </c>
      <c r="M5978" s="12" t="str">
        <f t="shared" si="1461"/>
        <v/>
      </c>
      <c r="N5978" s="13"/>
    </row>
    <row r="5979" spans="1:14" hidden="1">
      <c r="A5979" s="10"/>
      <c r="B5979" s="299"/>
      <c r="C5979" s="293">
        <v>208</v>
      </c>
      <c r="D5979" s="300" t="s">
        <v>596</v>
      </c>
      <c r="E5979" s="295">
        <f>F5979+G5979+H5979</f>
        <v>0</v>
      </c>
      <c r="F5979" s="158"/>
      <c r="G5979" s="159"/>
      <c r="H5979" s="1420"/>
      <c r="I5979" s="158"/>
      <c r="J5979" s="159"/>
      <c r="K5979" s="1420"/>
      <c r="L5979" s="295">
        <f>I5979+J5979+K5979</f>
        <v>0</v>
      </c>
      <c r="M5979" s="12" t="str">
        <f t="shared" si="1461"/>
        <v/>
      </c>
      <c r="N5979" s="13"/>
    </row>
    <row r="5980" spans="1:14" hidden="1">
      <c r="A5980" s="10"/>
      <c r="B5980" s="291"/>
      <c r="C5980" s="285">
        <v>209</v>
      </c>
      <c r="D5980" s="301" t="s">
        <v>597</v>
      </c>
      <c r="E5980" s="287">
        <f>F5980+G5980+H5980</f>
        <v>0</v>
      </c>
      <c r="F5980" s="173"/>
      <c r="G5980" s="174"/>
      <c r="H5980" s="1421"/>
      <c r="I5980" s="173"/>
      <c r="J5980" s="174"/>
      <c r="K5980" s="1421"/>
      <c r="L5980" s="287">
        <f>I5980+J5980+K5980</f>
        <v>0</v>
      </c>
      <c r="M5980" s="12" t="str">
        <f t="shared" si="1461"/>
        <v/>
      </c>
      <c r="N5980" s="13"/>
    </row>
    <row r="5981" spans="1:14" hidden="1">
      <c r="A5981" s="10"/>
      <c r="B5981" s="272">
        <v>500</v>
      </c>
      <c r="C5981" s="1866" t="s">
        <v>193</v>
      </c>
      <c r="D5981" s="1867"/>
      <c r="E5981" s="273">
        <f t="shared" ref="E5981:L5981" si="1463">SUM(E5982:E5988)</f>
        <v>0</v>
      </c>
      <c r="F5981" s="274">
        <f t="shared" si="1463"/>
        <v>0</v>
      </c>
      <c r="G5981" s="275">
        <f t="shared" si="1463"/>
        <v>0</v>
      </c>
      <c r="H5981" s="276">
        <f>SUM(H5982:H5988)</f>
        <v>0</v>
      </c>
      <c r="I5981" s="274">
        <f t="shared" si="1463"/>
        <v>0</v>
      </c>
      <c r="J5981" s="275">
        <f t="shared" si="1463"/>
        <v>0</v>
      </c>
      <c r="K5981" s="276">
        <f t="shared" si="1463"/>
        <v>0</v>
      </c>
      <c r="L5981" s="273">
        <f t="shared" si="1463"/>
        <v>0</v>
      </c>
      <c r="M5981" s="12" t="str">
        <f t="shared" si="1461"/>
        <v/>
      </c>
      <c r="N5981" s="13"/>
    </row>
    <row r="5982" spans="1:14" ht="18" hidden="1" customHeight="1">
      <c r="A5982" s="10"/>
      <c r="B5982" s="291"/>
      <c r="C5982" s="302">
        <v>551</v>
      </c>
      <c r="D5982" s="303" t="s">
        <v>194</v>
      </c>
      <c r="E5982" s="281">
        <f t="shared" ref="E5982:E5989" si="1464">F5982+G5982+H5982</f>
        <v>0</v>
      </c>
      <c r="F5982" s="152"/>
      <c r="G5982" s="153"/>
      <c r="H5982" s="1418"/>
      <c r="I5982" s="152"/>
      <c r="J5982" s="153"/>
      <c r="K5982" s="1418"/>
      <c r="L5982" s="281">
        <f t="shared" ref="L5982:L5989" si="1465">I5982+J5982+K5982</f>
        <v>0</v>
      </c>
      <c r="M5982" s="12" t="str">
        <f t="shared" si="1461"/>
        <v/>
      </c>
      <c r="N5982" s="13"/>
    </row>
    <row r="5983" spans="1:14" hidden="1">
      <c r="A5983" s="10"/>
      <c r="B5983" s="291"/>
      <c r="C5983" s="304">
        <v>552</v>
      </c>
      <c r="D5983" s="305" t="s">
        <v>909</v>
      </c>
      <c r="E5983" s="295">
        <f t="shared" si="1464"/>
        <v>0</v>
      </c>
      <c r="F5983" s="158"/>
      <c r="G5983" s="159"/>
      <c r="H5983" s="1420"/>
      <c r="I5983" s="158"/>
      <c r="J5983" s="159"/>
      <c r="K5983" s="1420"/>
      <c r="L5983" s="295">
        <f t="shared" si="1465"/>
        <v>0</v>
      </c>
      <c r="M5983" s="12" t="str">
        <f t="shared" si="1461"/>
        <v/>
      </c>
      <c r="N5983" s="13"/>
    </row>
    <row r="5984" spans="1:14" hidden="1">
      <c r="A5984" s="10"/>
      <c r="B5984" s="306"/>
      <c r="C5984" s="304">
        <v>558</v>
      </c>
      <c r="D5984" s="307" t="s">
        <v>871</v>
      </c>
      <c r="E5984" s="295">
        <f>F5984+G5984+H5984</f>
        <v>0</v>
      </c>
      <c r="F5984" s="488">
        <v>0</v>
      </c>
      <c r="G5984" s="489">
        <v>0</v>
      </c>
      <c r="H5984" s="160">
        <v>0</v>
      </c>
      <c r="I5984" s="488">
        <v>0</v>
      </c>
      <c r="J5984" s="489">
        <v>0</v>
      </c>
      <c r="K5984" s="160">
        <v>0</v>
      </c>
      <c r="L5984" s="295">
        <f>I5984+J5984+K5984</f>
        <v>0</v>
      </c>
      <c r="M5984" s="12" t="str">
        <f t="shared" si="1461"/>
        <v/>
      </c>
      <c r="N5984" s="13"/>
    </row>
    <row r="5985" spans="1:14" hidden="1">
      <c r="A5985" s="10"/>
      <c r="B5985" s="306"/>
      <c r="C5985" s="304">
        <v>560</v>
      </c>
      <c r="D5985" s="307" t="s">
        <v>195</v>
      </c>
      <c r="E5985" s="295">
        <f t="shared" si="1464"/>
        <v>0</v>
      </c>
      <c r="F5985" s="158"/>
      <c r="G5985" s="159"/>
      <c r="H5985" s="1420"/>
      <c r="I5985" s="158"/>
      <c r="J5985" s="159"/>
      <c r="K5985" s="1420"/>
      <c r="L5985" s="295">
        <f t="shared" si="1465"/>
        <v>0</v>
      </c>
      <c r="M5985" s="12" t="str">
        <f t="shared" si="1461"/>
        <v/>
      </c>
      <c r="N5985" s="13"/>
    </row>
    <row r="5986" spans="1:14" hidden="1">
      <c r="A5986" s="10"/>
      <c r="B5986" s="306"/>
      <c r="C5986" s="304">
        <v>580</v>
      </c>
      <c r="D5986" s="305" t="s">
        <v>196</v>
      </c>
      <c r="E5986" s="295">
        <f t="shared" si="1464"/>
        <v>0</v>
      </c>
      <c r="F5986" s="158"/>
      <c r="G5986" s="159"/>
      <c r="H5986" s="1420"/>
      <c r="I5986" s="158"/>
      <c r="J5986" s="159"/>
      <c r="K5986" s="1420"/>
      <c r="L5986" s="295">
        <f t="shared" si="1465"/>
        <v>0</v>
      </c>
      <c r="M5986" s="12" t="str">
        <f t="shared" si="1461"/>
        <v/>
      </c>
      <c r="N5986" s="13"/>
    </row>
    <row r="5987" spans="1:14" hidden="1">
      <c r="A5987" s="10"/>
      <c r="B5987" s="291"/>
      <c r="C5987" s="304">
        <v>588</v>
      </c>
      <c r="D5987" s="305" t="s">
        <v>873</v>
      </c>
      <c r="E5987" s="295">
        <f>F5987+G5987+H5987</f>
        <v>0</v>
      </c>
      <c r="F5987" s="488">
        <v>0</v>
      </c>
      <c r="G5987" s="489">
        <v>0</v>
      </c>
      <c r="H5987" s="160">
        <v>0</v>
      </c>
      <c r="I5987" s="488">
        <v>0</v>
      </c>
      <c r="J5987" s="489">
        <v>0</v>
      </c>
      <c r="K5987" s="160">
        <v>0</v>
      </c>
      <c r="L5987" s="295">
        <f>I5987+J5987+K5987</f>
        <v>0</v>
      </c>
      <c r="M5987" s="12" t="str">
        <f t="shared" si="1461"/>
        <v/>
      </c>
      <c r="N5987" s="13"/>
    </row>
    <row r="5988" spans="1:14" ht="31.5" hidden="1">
      <c r="A5988" s="10"/>
      <c r="B5988" s="291"/>
      <c r="C5988" s="308">
        <v>590</v>
      </c>
      <c r="D5988" s="309" t="s">
        <v>197</v>
      </c>
      <c r="E5988" s="287">
        <f t="shared" si="1464"/>
        <v>0</v>
      </c>
      <c r="F5988" s="173"/>
      <c r="G5988" s="174"/>
      <c r="H5988" s="1421"/>
      <c r="I5988" s="173"/>
      <c r="J5988" s="174"/>
      <c r="K5988" s="1421"/>
      <c r="L5988" s="287">
        <f t="shared" si="1465"/>
        <v>0</v>
      </c>
      <c r="M5988" s="12" t="str">
        <f t="shared" si="1461"/>
        <v/>
      </c>
      <c r="N5988" s="13"/>
    </row>
    <row r="5989" spans="1:14" hidden="1">
      <c r="A5989" s="22">
        <v>5</v>
      </c>
      <c r="B5989" s="272">
        <v>800</v>
      </c>
      <c r="C5989" s="1868" t="s">
        <v>198</v>
      </c>
      <c r="D5989" s="1869"/>
      <c r="E5989" s="310">
        <f t="shared" si="1464"/>
        <v>0</v>
      </c>
      <c r="F5989" s="1422"/>
      <c r="G5989" s="1423"/>
      <c r="H5989" s="1424"/>
      <c r="I5989" s="1422"/>
      <c r="J5989" s="1423"/>
      <c r="K5989" s="1424"/>
      <c r="L5989" s="310">
        <f t="shared" si="1465"/>
        <v>0</v>
      </c>
      <c r="M5989" s="12" t="str">
        <f t="shared" si="1461"/>
        <v/>
      </c>
      <c r="N5989" s="13"/>
    </row>
    <row r="5990" spans="1:14" hidden="1">
      <c r="A5990" s="23">
        <v>10</v>
      </c>
      <c r="B5990" s="272">
        <v>1000</v>
      </c>
      <c r="C5990" s="1864" t="s">
        <v>199</v>
      </c>
      <c r="D5990" s="1865"/>
      <c r="E5990" s="310">
        <f t="shared" ref="E5990:L5990" si="1466">SUM(E5991:E6007)</f>
        <v>0</v>
      </c>
      <c r="F5990" s="274">
        <f t="shared" si="1466"/>
        <v>0</v>
      </c>
      <c r="G5990" s="275">
        <f t="shared" si="1466"/>
        <v>0</v>
      </c>
      <c r="H5990" s="276">
        <f>SUM(H5991:H6007)</f>
        <v>0</v>
      </c>
      <c r="I5990" s="274">
        <f t="shared" si="1466"/>
        <v>0</v>
      </c>
      <c r="J5990" s="275">
        <f t="shared" si="1466"/>
        <v>0</v>
      </c>
      <c r="K5990" s="276">
        <f t="shared" si="1466"/>
        <v>0</v>
      </c>
      <c r="L5990" s="310">
        <f t="shared" si="1466"/>
        <v>0</v>
      </c>
      <c r="M5990" s="12" t="str">
        <f t="shared" si="1461"/>
        <v/>
      </c>
      <c r="N5990" s="13"/>
    </row>
    <row r="5991" spans="1:14" hidden="1">
      <c r="A5991" s="23">
        <v>15</v>
      </c>
      <c r="B5991" s="292"/>
      <c r="C5991" s="279">
        <v>1011</v>
      </c>
      <c r="D5991" s="311" t="s">
        <v>200</v>
      </c>
      <c r="E5991" s="281">
        <f t="shared" ref="E5991:E6007" si="1467">F5991+G5991+H5991</f>
        <v>0</v>
      </c>
      <c r="F5991" s="152"/>
      <c r="G5991" s="153"/>
      <c r="H5991" s="1418"/>
      <c r="I5991" s="152"/>
      <c r="J5991" s="153"/>
      <c r="K5991" s="1418"/>
      <c r="L5991" s="281">
        <f t="shared" ref="L5991:L6007" si="1468">I5991+J5991+K5991</f>
        <v>0</v>
      </c>
      <c r="M5991" s="12" t="str">
        <f t="shared" si="1461"/>
        <v/>
      </c>
      <c r="N5991" s="13"/>
    </row>
    <row r="5992" spans="1:14" hidden="1">
      <c r="A5992" s="22">
        <v>35</v>
      </c>
      <c r="B5992" s="292"/>
      <c r="C5992" s="293">
        <v>1012</v>
      </c>
      <c r="D5992" s="294" t="s">
        <v>201</v>
      </c>
      <c r="E5992" s="295">
        <f t="shared" si="1467"/>
        <v>0</v>
      </c>
      <c r="F5992" s="158"/>
      <c r="G5992" s="159"/>
      <c r="H5992" s="1420"/>
      <c r="I5992" s="158"/>
      <c r="J5992" s="159"/>
      <c r="K5992" s="1420"/>
      <c r="L5992" s="295">
        <f t="shared" si="1468"/>
        <v>0</v>
      </c>
      <c r="M5992" s="12" t="str">
        <f t="shared" si="1461"/>
        <v/>
      </c>
      <c r="N5992" s="13"/>
    </row>
    <row r="5993" spans="1:14" hidden="1">
      <c r="A5993" s="23">
        <v>40</v>
      </c>
      <c r="B5993" s="292"/>
      <c r="C5993" s="293">
        <v>1013</v>
      </c>
      <c r="D5993" s="294" t="s">
        <v>202</v>
      </c>
      <c r="E5993" s="295">
        <f t="shared" si="1467"/>
        <v>0</v>
      </c>
      <c r="F5993" s="158"/>
      <c r="G5993" s="159"/>
      <c r="H5993" s="1420"/>
      <c r="I5993" s="158"/>
      <c r="J5993" s="159"/>
      <c r="K5993" s="1420"/>
      <c r="L5993" s="295">
        <f t="shared" si="1468"/>
        <v>0</v>
      </c>
      <c r="M5993" s="12" t="str">
        <f t="shared" si="1461"/>
        <v/>
      </c>
      <c r="N5993" s="13"/>
    </row>
    <row r="5994" spans="1:14" hidden="1">
      <c r="A5994" s="23">
        <v>45</v>
      </c>
      <c r="B5994" s="292"/>
      <c r="C5994" s="293">
        <v>1014</v>
      </c>
      <c r="D5994" s="294" t="s">
        <v>203</v>
      </c>
      <c r="E5994" s="295">
        <f t="shared" si="1467"/>
        <v>0</v>
      </c>
      <c r="F5994" s="158"/>
      <c r="G5994" s="159"/>
      <c r="H5994" s="1420"/>
      <c r="I5994" s="158"/>
      <c r="J5994" s="159"/>
      <c r="K5994" s="1420"/>
      <c r="L5994" s="295">
        <f t="shared" si="1468"/>
        <v>0</v>
      </c>
      <c r="M5994" s="12" t="str">
        <f t="shared" si="1461"/>
        <v/>
      </c>
      <c r="N5994" s="13"/>
    </row>
    <row r="5995" spans="1:14" hidden="1">
      <c r="A5995" s="23">
        <v>50</v>
      </c>
      <c r="B5995" s="292"/>
      <c r="C5995" s="293">
        <v>1015</v>
      </c>
      <c r="D5995" s="294" t="s">
        <v>204</v>
      </c>
      <c r="E5995" s="295">
        <f t="shared" si="1467"/>
        <v>0</v>
      </c>
      <c r="F5995" s="158"/>
      <c r="G5995" s="159"/>
      <c r="H5995" s="1420"/>
      <c r="I5995" s="158"/>
      <c r="J5995" s="159"/>
      <c r="K5995" s="1420"/>
      <c r="L5995" s="295">
        <f t="shared" si="1468"/>
        <v>0</v>
      </c>
      <c r="M5995" s="12" t="str">
        <f t="shared" si="1461"/>
        <v/>
      </c>
      <c r="N5995" s="13"/>
    </row>
    <row r="5996" spans="1:14" hidden="1">
      <c r="A5996" s="23">
        <v>55</v>
      </c>
      <c r="B5996" s="292"/>
      <c r="C5996" s="312">
        <v>1016</v>
      </c>
      <c r="D5996" s="313" t="s">
        <v>205</v>
      </c>
      <c r="E5996" s="314">
        <f t="shared" si="1467"/>
        <v>0</v>
      </c>
      <c r="F5996" s="164"/>
      <c r="G5996" s="165"/>
      <c r="H5996" s="1419"/>
      <c r="I5996" s="164"/>
      <c r="J5996" s="165"/>
      <c r="K5996" s="1419"/>
      <c r="L5996" s="314">
        <f t="shared" si="1468"/>
        <v>0</v>
      </c>
      <c r="M5996" s="12" t="str">
        <f t="shared" si="1461"/>
        <v/>
      </c>
      <c r="N5996" s="13"/>
    </row>
    <row r="5997" spans="1:14" hidden="1">
      <c r="A5997" s="23">
        <v>60</v>
      </c>
      <c r="B5997" s="278"/>
      <c r="C5997" s="318">
        <v>1020</v>
      </c>
      <c r="D5997" s="319" t="s">
        <v>206</v>
      </c>
      <c r="E5997" s="320">
        <f t="shared" si="1467"/>
        <v>0</v>
      </c>
      <c r="F5997" s="454"/>
      <c r="G5997" s="455"/>
      <c r="H5997" s="1428"/>
      <c r="I5997" s="454"/>
      <c r="J5997" s="455"/>
      <c r="K5997" s="1428"/>
      <c r="L5997" s="320">
        <f t="shared" si="1468"/>
        <v>0</v>
      </c>
      <c r="M5997" s="12" t="str">
        <f t="shared" si="1461"/>
        <v/>
      </c>
      <c r="N5997" s="13"/>
    </row>
    <row r="5998" spans="1:14" hidden="1">
      <c r="A5998" s="22">
        <v>65</v>
      </c>
      <c r="B5998" s="292"/>
      <c r="C5998" s="324">
        <v>1030</v>
      </c>
      <c r="D5998" s="325" t="s">
        <v>207</v>
      </c>
      <c r="E5998" s="326">
        <f t="shared" si="1467"/>
        <v>0</v>
      </c>
      <c r="F5998" s="449"/>
      <c r="G5998" s="450"/>
      <c r="H5998" s="1425"/>
      <c r="I5998" s="449"/>
      <c r="J5998" s="450"/>
      <c r="K5998" s="1425"/>
      <c r="L5998" s="326">
        <f t="shared" si="1468"/>
        <v>0</v>
      </c>
      <c r="M5998" s="12" t="str">
        <f t="shared" si="1461"/>
        <v/>
      </c>
      <c r="N5998" s="13"/>
    </row>
    <row r="5999" spans="1:14" hidden="1">
      <c r="A5999" s="23">
        <v>70</v>
      </c>
      <c r="B5999" s="292"/>
      <c r="C5999" s="318">
        <v>1051</v>
      </c>
      <c r="D5999" s="331" t="s">
        <v>208</v>
      </c>
      <c r="E5999" s="320">
        <f t="shared" si="1467"/>
        <v>0</v>
      </c>
      <c r="F5999" s="454"/>
      <c r="G5999" s="455"/>
      <c r="H5999" s="1428"/>
      <c r="I5999" s="454"/>
      <c r="J5999" s="455"/>
      <c r="K5999" s="1428"/>
      <c r="L5999" s="320">
        <f t="shared" si="1468"/>
        <v>0</v>
      </c>
      <c r="M5999" s="12" t="str">
        <f t="shared" si="1461"/>
        <v/>
      </c>
      <c r="N5999" s="13"/>
    </row>
    <row r="6000" spans="1:14" hidden="1">
      <c r="A6000" s="23">
        <v>75</v>
      </c>
      <c r="B6000" s="292"/>
      <c r="C6000" s="293">
        <v>1052</v>
      </c>
      <c r="D6000" s="294" t="s">
        <v>209</v>
      </c>
      <c r="E6000" s="295">
        <f t="shared" si="1467"/>
        <v>0</v>
      </c>
      <c r="F6000" s="158"/>
      <c r="G6000" s="159"/>
      <c r="H6000" s="1420"/>
      <c r="I6000" s="158"/>
      <c r="J6000" s="159"/>
      <c r="K6000" s="1420"/>
      <c r="L6000" s="295">
        <f t="shared" si="1468"/>
        <v>0</v>
      </c>
      <c r="M6000" s="12" t="str">
        <f t="shared" si="1461"/>
        <v/>
      </c>
      <c r="N6000" s="13"/>
    </row>
    <row r="6001" spans="1:14" hidden="1">
      <c r="A6001" s="23">
        <v>80</v>
      </c>
      <c r="B6001" s="292"/>
      <c r="C6001" s="324">
        <v>1053</v>
      </c>
      <c r="D6001" s="325" t="s">
        <v>874</v>
      </c>
      <c r="E6001" s="326">
        <f t="shared" si="1467"/>
        <v>0</v>
      </c>
      <c r="F6001" s="449"/>
      <c r="G6001" s="450"/>
      <c r="H6001" s="1425"/>
      <c r="I6001" s="449"/>
      <c r="J6001" s="450"/>
      <c r="K6001" s="1425"/>
      <c r="L6001" s="326">
        <f t="shared" si="1468"/>
        <v>0</v>
      </c>
      <c r="M6001" s="12" t="str">
        <f t="shared" si="1461"/>
        <v/>
      </c>
      <c r="N6001" s="13"/>
    </row>
    <row r="6002" spans="1:14" hidden="1">
      <c r="A6002" s="23">
        <v>80</v>
      </c>
      <c r="B6002" s="292"/>
      <c r="C6002" s="318">
        <v>1062</v>
      </c>
      <c r="D6002" s="319" t="s">
        <v>210</v>
      </c>
      <c r="E6002" s="320">
        <f t="shared" si="1467"/>
        <v>0</v>
      </c>
      <c r="F6002" s="454"/>
      <c r="G6002" s="455"/>
      <c r="H6002" s="1428"/>
      <c r="I6002" s="454"/>
      <c r="J6002" s="455"/>
      <c r="K6002" s="1428"/>
      <c r="L6002" s="320">
        <f t="shared" si="1468"/>
        <v>0</v>
      </c>
      <c r="M6002" s="12" t="str">
        <f t="shared" si="1461"/>
        <v/>
      </c>
      <c r="N6002" s="13"/>
    </row>
    <row r="6003" spans="1:14" hidden="1">
      <c r="A6003" s="23">
        <v>85</v>
      </c>
      <c r="B6003" s="292"/>
      <c r="C6003" s="324">
        <v>1063</v>
      </c>
      <c r="D6003" s="332" t="s">
        <v>801</v>
      </c>
      <c r="E6003" s="326">
        <f t="shared" si="1467"/>
        <v>0</v>
      </c>
      <c r="F6003" s="449"/>
      <c r="G6003" s="450"/>
      <c r="H6003" s="1425"/>
      <c r="I6003" s="449"/>
      <c r="J6003" s="450"/>
      <c r="K6003" s="1425"/>
      <c r="L6003" s="326">
        <f t="shared" si="1468"/>
        <v>0</v>
      </c>
      <c r="M6003" s="12" t="str">
        <f t="shared" si="1461"/>
        <v/>
      </c>
      <c r="N6003" s="13"/>
    </row>
    <row r="6004" spans="1:14" hidden="1">
      <c r="A6004" s="23">
        <v>90</v>
      </c>
      <c r="B6004" s="292"/>
      <c r="C6004" s="333">
        <v>1069</v>
      </c>
      <c r="D6004" s="334" t="s">
        <v>211</v>
      </c>
      <c r="E6004" s="335">
        <f t="shared" si="1467"/>
        <v>0</v>
      </c>
      <c r="F6004" s="600"/>
      <c r="G6004" s="601"/>
      <c r="H6004" s="1427"/>
      <c r="I6004" s="600"/>
      <c r="J6004" s="601"/>
      <c r="K6004" s="1427"/>
      <c r="L6004" s="335">
        <f t="shared" si="1468"/>
        <v>0</v>
      </c>
      <c r="M6004" s="12" t="str">
        <f t="shared" si="1461"/>
        <v/>
      </c>
      <c r="N6004" s="13"/>
    </row>
    <row r="6005" spans="1:14" hidden="1">
      <c r="A6005" s="23">
        <v>90</v>
      </c>
      <c r="B6005" s="278"/>
      <c r="C6005" s="318">
        <v>1091</v>
      </c>
      <c r="D6005" s="331" t="s">
        <v>910</v>
      </c>
      <c r="E6005" s="320">
        <f t="shared" si="1467"/>
        <v>0</v>
      </c>
      <c r="F6005" s="454"/>
      <c r="G6005" s="455"/>
      <c r="H6005" s="1428"/>
      <c r="I6005" s="454"/>
      <c r="J6005" s="455"/>
      <c r="K6005" s="1428"/>
      <c r="L6005" s="320">
        <f t="shared" si="1468"/>
        <v>0</v>
      </c>
      <c r="M6005" s="12" t="str">
        <f t="shared" si="1461"/>
        <v/>
      </c>
      <c r="N6005" s="13"/>
    </row>
    <row r="6006" spans="1:14" hidden="1">
      <c r="A6006" s="22">
        <v>115</v>
      </c>
      <c r="B6006" s="292"/>
      <c r="C6006" s="293">
        <v>1092</v>
      </c>
      <c r="D6006" s="294" t="s">
        <v>305</v>
      </c>
      <c r="E6006" s="295">
        <f t="shared" si="1467"/>
        <v>0</v>
      </c>
      <c r="F6006" s="158"/>
      <c r="G6006" s="159"/>
      <c r="H6006" s="1420"/>
      <c r="I6006" s="158"/>
      <c r="J6006" s="159"/>
      <c r="K6006" s="1420"/>
      <c r="L6006" s="295">
        <f t="shared" si="1468"/>
        <v>0</v>
      </c>
      <c r="M6006" s="12" t="str">
        <f t="shared" si="1461"/>
        <v/>
      </c>
      <c r="N6006" s="13"/>
    </row>
    <row r="6007" spans="1:14" hidden="1">
      <c r="A6007" s="22">
        <v>125</v>
      </c>
      <c r="B6007" s="292"/>
      <c r="C6007" s="285">
        <v>1098</v>
      </c>
      <c r="D6007" s="339" t="s">
        <v>212</v>
      </c>
      <c r="E6007" s="287">
        <f t="shared" si="1467"/>
        <v>0</v>
      </c>
      <c r="F6007" s="173"/>
      <c r="G6007" s="174"/>
      <c r="H6007" s="1421"/>
      <c r="I6007" s="173"/>
      <c r="J6007" s="174"/>
      <c r="K6007" s="1421"/>
      <c r="L6007" s="287">
        <f t="shared" si="1468"/>
        <v>0</v>
      </c>
      <c r="M6007" s="12" t="str">
        <f t="shared" si="1461"/>
        <v/>
      </c>
      <c r="N6007" s="13"/>
    </row>
    <row r="6008" spans="1:14" hidden="1">
      <c r="A6008" s="23">
        <v>130</v>
      </c>
      <c r="B6008" s="272">
        <v>1900</v>
      </c>
      <c r="C6008" s="1856" t="s">
        <v>272</v>
      </c>
      <c r="D6008" s="1857"/>
      <c r="E6008" s="310">
        <f t="shared" ref="E6008:L6008" si="1469">SUM(E6009:E6011)</f>
        <v>0</v>
      </c>
      <c r="F6008" s="274">
        <f t="shared" si="1469"/>
        <v>0</v>
      </c>
      <c r="G6008" s="275">
        <f t="shared" si="1469"/>
        <v>0</v>
      </c>
      <c r="H6008" s="276">
        <f>SUM(H6009:H6011)</f>
        <v>0</v>
      </c>
      <c r="I6008" s="274">
        <f t="shared" si="1469"/>
        <v>0</v>
      </c>
      <c r="J6008" s="275">
        <f t="shared" si="1469"/>
        <v>0</v>
      </c>
      <c r="K6008" s="276">
        <f t="shared" si="1469"/>
        <v>0</v>
      </c>
      <c r="L6008" s="310">
        <f t="shared" si="1469"/>
        <v>0</v>
      </c>
      <c r="M6008" s="12" t="str">
        <f t="shared" si="1461"/>
        <v/>
      </c>
      <c r="N6008" s="13"/>
    </row>
    <row r="6009" spans="1:14" hidden="1">
      <c r="A6009" s="23">
        <v>135</v>
      </c>
      <c r="B6009" s="292"/>
      <c r="C6009" s="279">
        <v>1901</v>
      </c>
      <c r="D6009" s="340" t="s">
        <v>911</v>
      </c>
      <c r="E6009" s="281">
        <f>F6009+G6009+H6009</f>
        <v>0</v>
      </c>
      <c r="F6009" s="152"/>
      <c r="G6009" s="153"/>
      <c r="H6009" s="1418"/>
      <c r="I6009" s="152"/>
      <c r="J6009" s="153"/>
      <c r="K6009" s="1418"/>
      <c r="L6009" s="281">
        <f>I6009+J6009+K6009</f>
        <v>0</v>
      </c>
      <c r="M6009" s="12" t="str">
        <f t="shared" si="1461"/>
        <v/>
      </c>
      <c r="N6009" s="13"/>
    </row>
    <row r="6010" spans="1:14" hidden="1">
      <c r="A6010" s="23">
        <v>140</v>
      </c>
      <c r="B6010" s="341"/>
      <c r="C6010" s="293">
        <v>1981</v>
      </c>
      <c r="D6010" s="342" t="s">
        <v>912</v>
      </c>
      <c r="E6010" s="295">
        <f>F6010+G6010+H6010</f>
        <v>0</v>
      </c>
      <c r="F6010" s="158"/>
      <c r="G6010" s="159"/>
      <c r="H6010" s="1420"/>
      <c r="I6010" s="158"/>
      <c r="J6010" s="159"/>
      <c r="K6010" s="1420"/>
      <c r="L6010" s="295">
        <f>I6010+J6010+K6010</f>
        <v>0</v>
      </c>
      <c r="M6010" s="12" t="str">
        <f t="shared" si="1461"/>
        <v/>
      </c>
      <c r="N6010" s="13"/>
    </row>
    <row r="6011" spans="1:14" hidden="1">
      <c r="A6011" s="23">
        <v>145</v>
      </c>
      <c r="B6011" s="292"/>
      <c r="C6011" s="285">
        <v>1991</v>
      </c>
      <c r="D6011" s="343" t="s">
        <v>913</v>
      </c>
      <c r="E6011" s="287">
        <f>F6011+G6011+H6011</f>
        <v>0</v>
      </c>
      <c r="F6011" s="173"/>
      <c r="G6011" s="174"/>
      <c r="H6011" s="1421"/>
      <c r="I6011" s="173"/>
      <c r="J6011" s="174"/>
      <c r="K6011" s="1421"/>
      <c r="L6011" s="287">
        <f>I6011+J6011+K6011</f>
        <v>0</v>
      </c>
      <c r="M6011" s="12" t="str">
        <f t="shared" si="1461"/>
        <v/>
      </c>
      <c r="N6011" s="13"/>
    </row>
    <row r="6012" spans="1:14" hidden="1">
      <c r="A6012" s="23">
        <v>150</v>
      </c>
      <c r="B6012" s="272">
        <v>2100</v>
      </c>
      <c r="C6012" s="1856" t="s">
        <v>722</v>
      </c>
      <c r="D6012" s="1857"/>
      <c r="E6012" s="310">
        <f t="shared" ref="E6012:L6012" si="1470">SUM(E6013:E6017)</f>
        <v>0</v>
      </c>
      <c r="F6012" s="274">
        <f t="shared" si="1470"/>
        <v>0</v>
      </c>
      <c r="G6012" s="275">
        <f t="shared" si="1470"/>
        <v>0</v>
      </c>
      <c r="H6012" s="276">
        <f>SUM(H6013:H6017)</f>
        <v>0</v>
      </c>
      <c r="I6012" s="274">
        <f t="shared" si="1470"/>
        <v>0</v>
      </c>
      <c r="J6012" s="275">
        <f t="shared" si="1470"/>
        <v>0</v>
      </c>
      <c r="K6012" s="276">
        <f t="shared" si="1470"/>
        <v>0</v>
      </c>
      <c r="L6012" s="310">
        <f t="shared" si="1470"/>
        <v>0</v>
      </c>
      <c r="M6012" s="12" t="str">
        <f t="shared" si="1461"/>
        <v/>
      </c>
      <c r="N6012" s="13"/>
    </row>
    <row r="6013" spans="1:14" hidden="1">
      <c r="A6013" s="23">
        <v>155</v>
      </c>
      <c r="B6013" s="292"/>
      <c r="C6013" s="279">
        <v>2110</v>
      </c>
      <c r="D6013" s="344" t="s">
        <v>213</v>
      </c>
      <c r="E6013" s="281">
        <f>F6013+G6013+H6013</f>
        <v>0</v>
      </c>
      <c r="F6013" s="152"/>
      <c r="G6013" s="153"/>
      <c r="H6013" s="1418"/>
      <c r="I6013" s="152"/>
      <c r="J6013" s="153"/>
      <c r="K6013" s="1418"/>
      <c r="L6013" s="281">
        <f>I6013+J6013+K6013</f>
        <v>0</v>
      </c>
      <c r="M6013" s="12" t="str">
        <f t="shared" si="1461"/>
        <v/>
      </c>
      <c r="N6013" s="13"/>
    </row>
    <row r="6014" spans="1:14" hidden="1">
      <c r="A6014" s="23">
        <v>160</v>
      </c>
      <c r="B6014" s="341"/>
      <c r="C6014" s="293">
        <v>2120</v>
      </c>
      <c r="D6014" s="300" t="s">
        <v>214</v>
      </c>
      <c r="E6014" s="295">
        <f>F6014+G6014+H6014</f>
        <v>0</v>
      </c>
      <c r="F6014" s="158"/>
      <c r="G6014" s="159"/>
      <c r="H6014" s="1420"/>
      <c r="I6014" s="158"/>
      <c r="J6014" s="159"/>
      <c r="K6014" s="1420"/>
      <c r="L6014" s="295">
        <f>I6014+J6014+K6014</f>
        <v>0</v>
      </c>
      <c r="M6014" s="12" t="str">
        <f t="shared" si="1461"/>
        <v/>
      </c>
      <c r="N6014" s="13"/>
    </row>
    <row r="6015" spans="1:14" hidden="1">
      <c r="A6015" s="23">
        <v>165</v>
      </c>
      <c r="B6015" s="341"/>
      <c r="C6015" s="293">
        <v>2125</v>
      </c>
      <c r="D6015" s="300" t="s">
        <v>215</v>
      </c>
      <c r="E6015" s="295">
        <f>F6015+G6015+H6015</f>
        <v>0</v>
      </c>
      <c r="F6015" s="488">
        <v>0</v>
      </c>
      <c r="G6015" s="489">
        <v>0</v>
      </c>
      <c r="H6015" s="160">
        <v>0</v>
      </c>
      <c r="I6015" s="488">
        <v>0</v>
      </c>
      <c r="J6015" s="489">
        <v>0</v>
      </c>
      <c r="K6015" s="160">
        <v>0</v>
      </c>
      <c r="L6015" s="295">
        <f>I6015+J6015+K6015</f>
        <v>0</v>
      </c>
      <c r="M6015" s="12" t="str">
        <f t="shared" si="1461"/>
        <v/>
      </c>
      <c r="N6015" s="13"/>
    </row>
    <row r="6016" spans="1:14" hidden="1">
      <c r="A6016" s="23">
        <v>175</v>
      </c>
      <c r="B6016" s="291"/>
      <c r="C6016" s="293">
        <v>2140</v>
      </c>
      <c r="D6016" s="300" t="s">
        <v>216</v>
      </c>
      <c r="E6016" s="295">
        <f>F6016+G6016+H6016</f>
        <v>0</v>
      </c>
      <c r="F6016" s="488">
        <v>0</v>
      </c>
      <c r="G6016" s="489">
        <v>0</v>
      </c>
      <c r="H6016" s="160">
        <v>0</v>
      </c>
      <c r="I6016" s="488">
        <v>0</v>
      </c>
      <c r="J6016" s="489">
        <v>0</v>
      </c>
      <c r="K6016" s="160">
        <v>0</v>
      </c>
      <c r="L6016" s="295">
        <f>I6016+J6016+K6016</f>
        <v>0</v>
      </c>
      <c r="M6016" s="12" t="str">
        <f t="shared" si="1461"/>
        <v/>
      </c>
      <c r="N6016" s="13"/>
    </row>
    <row r="6017" spans="1:14" hidden="1">
      <c r="A6017" s="23">
        <v>180</v>
      </c>
      <c r="B6017" s="292"/>
      <c r="C6017" s="285">
        <v>2190</v>
      </c>
      <c r="D6017" s="345" t="s">
        <v>217</v>
      </c>
      <c r="E6017" s="287">
        <f>F6017+G6017+H6017</f>
        <v>0</v>
      </c>
      <c r="F6017" s="173"/>
      <c r="G6017" s="174"/>
      <c r="H6017" s="1421"/>
      <c r="I6017" s="173"/>
      <c r="J6017" s="174"/>
      <c r="K6017" s="1421"/>
      <c r="L6017" s="287">
        <f>I6017+J6017+K6017</f>
        <v>0</v>
      </c>
      <c r="M6017" s="12" t="str">
        <f t="shared" si="1461"/>
        <v/>
      </c>
      <c r="N6017" s="13"/>
    </row>
    <row r="6018" spans="1:14" hidden="1">
      <c r="A6018" s="23">
        <v>185</v>
      </c>
      <c r="B6018" s="272">
        <v>2200</v>
      </c>
      <c r="C6018" s="1856" t="s">
        <v>218</v>
      </c>
      <c r="D6018" s="1857"/>
      <c r="E6018" s="310">
        <f t="shared" ref="E6018:L6018" si="1471">SUM(E6019:E6020)</f>
        <v>0</v>
      </c>
      <c r="F6018" s="274">
        <f t="shared" si="1471"/>
        <v>0</v>
      </c>
      <c r="G6018" s="275">
        <f t="shared" si="1471"/>
        <v>0</v>
      </c>
      <c r="H6018" s="276">
        <f>SUM(H6019:H6020)</f>
        <v>0</v>
      </c>
      <c r="I6018" s="274">
        <f t="shared" si="1471"/>
        <v>0</v>
      </c>
      <c r="J6018" s="275">
        <f t="shared" si="1471"/>
        <v>0</v>
      </c>
      <c r="K6018" s="276">
        <f t="shared" si="1471"/>
        <v>0</v>
      </c>
      <c r="L6018" s="310">
        <f t="shared" si="1471"/>
        <v>0</v>
      </c>
      <c r="M6018" s="12" t="str">
        <f t="shared" si="1461"/>
        <v/>
      </c>
      <c r="N6018" s="13"/>
    </row>
    <row r="6019" spans="1:14" hidden="1">
      <c r="A6019" s="23">
        <v>190</v>
      </c>
      <c r="B6019" s="292"/>
      <c r="C6019" s="279">
        <v>2221</v>
      </c>
      <c r="D6019" s="280" t="s">
        <v>306</v>
      </c>
      <c r="E6019" s="281">
        <f t="shared" ref="E6019:E6024" si="1472">F6019+G6019+H6019</f>
        <v>0</v>
      </c>
      <c r="F6019" s="152"/>
      <c r="G6019" s="153"/>
      <c r="H6019" s="1418"/>
      <c r="I6019" s="152"/>
      <c r="J6019" s="153"/>
      <c r="K6019" s="1418"/>
      <c r="L6019" s="281">
        <f t="shared" ref="L6019:L6024" si="1473">I6019+J6019+K6019</f>
        <v>0</v>
      </c>
      <c r="M6019" s="12" t="str">
        <f t="shared" si="1461"/>
        <v/>
      </c>
      <c r="N6019" s="13"/>
    </row>
    <row r="6020" spans="1:14" hidden="1">
      <c r="A6020" s="23">
        <v>200</v>
      </c>
      <c r="B6020" s="292"/>
      <c r="C6020" s="285">
        <v>2224</v>
      </c>
      <c r="D6020" s="286" t="s">
        <v>219</v>
      </c>
      <c r="E6020" s="287">
        <f t="shared" si="1472"/>
        <v>0</v>
      </c>
      <c r="F6020" s="173"/>
      <c r="G6020" s="174"/>
      <c r="H6020" s="1421"/>
      <c r="I6020" s="173"/>
      <c r="J6020" s="174"/>
      <c r="K6020" s="1421"/>
      <c r="L6020" s="287">
        <f t="shared" si="1473"/>
        <v>0</v>
      </c>
      <c r="M6020" s="12" t="str">
        <f t="shared" si="1461"/>
        <v/>
      </c>
      <c r="N6020" s="13"/>
    </row>
    <row r="6021" spans="1:14" hidden="1">
      <c r="A6021" s="23">
        <v>200</v>
      </c>
      <c r="B6021" s="272">
        <v>2500</v>
      </c>
      <c r="C6021" s="1856" t="s">
        <v>220</v>
      </c>
      <c r="D6021" s="1857"/>
      <c r="E6021" s="310">
        <f t="shared" si="1472"/>
        <v>0</v>
      </c>
      <c r="F6021" s="1422"/>
      <c r="G6021" s="1423"/>
      <c r="H6021" s="1424"/>
      <c r="I6021" s="1422"/>
      <c r="J6021" s="1423"/>
      <c r="K6021" s="1424"/>
      <c r="L6021" s="310">
        <f t="shared" si="1473"/>
        <v>0</v>
      </c>
      <c r="M6021" s="12" t="str">
        <f t="shared" si="1461"/>
        <v/>
      </c>
      <c r="N6021" s="13"/>
    </row>
    <row r="6022" spans="1:14" hidden="1">
      <c r="A6022" s="23">
        <v>205</v>
      </c>
      <c r="B6022" s="272">
        <v>2600</v>
      </c>
      <c r="C6022" s="1862" t="s">
        <v>221</v>
      </c>
      <c r="D6022" s="1863"/>
      <c r="E6022" s="310">
        <f t="shared" si="1472"/>
        <v>0</v>
      </c>
      <c r="F6022" s="1422"/>
      <c r="G6022" s="1423"/>
      <c r="H6022" s="1424"/>
      <c r="I6022" s="1422"/>
      <c r="J6022" s="1423"/>
      <c r="K6022" s="1424"/>
      <c r="L6022" s="310">
        <f t="shared" si="1473"/>
        <v>0</v>
      </c>
      <c r="M6022" s="12" t="str">
        <f t="shared" si="1461"/>
        <v/>
      </c>
      <c r="N6022" s="13"/>
    </row>
    <row r="6023" spans="1:14" hidden="1">
      <c r="A6023" s="23">
        <v>210</v>
      </c>
      <c r="B6023" s="272">
        <v>2700</v>
      </c>
      <c r="C6023" s="1862" t="s">
        <v>222</v>
      </c>
      <c r="D6023" s="1863"/>
      <c r="E6023" s="310">
        <f t="shared" si="1472"/>
        <v>0</v>
      </c>
      <c r="F6023" s="1422"/>
      <c r="G6023" s="1423"/>
      <c r="H6023" s="1424"/>
      <c r="I6023" s="1422"/>
      <c r="J6023" s="1423"/>
      <c r="K6023" s="1424"/>
      <c r="L6023" s="310">
        <f t="shared" si="1473"/>
        <v>0</v>
      </c>
      <c r="M6023" s="12" t="str">
        <f t="shared" si="1461"/>
        <v/>
      </c>
      <c r="N6023" s="13"/>
    </row>
    <row r="6024" spans="1:14" ht="36" hidden="1" customHeight="1">
      <c r="A6024" s="23">
        <v>215</v>
      </c>
      <c r="B6024" s="272">
        <v>2800</v>
      </c>
      <c r="C6024" s="1862" t="s">
        <v>1660</v>
      </c>
      <c r="D6024" s="1863"/>
      <c r="E6024" s="310">
        <f t="shared" si="1472"/>
        <v>0</v>
      </c>
      <c r="F6024" s="1422"/>
      <c r="G6024" s="1423"/>
      <c r="H6024" s="1424"/>
      <c r="I6024" s="1422"/>
      <c r="J6024" s="1423"/>
      <c r="K6024" s="1424"/>
      <c r="L6024" s="310">
        <f t="shared" si="1473"/>
        <v>0</v>
      </c>
      <c r="M6024" s="12" t="str">
        <f t="shared" si="1461"/>
        <v/>
      </c>
      <c r="N6024" s="13"/>
    </row>
    <row r="6025" spans="1:14" hidden="1">
      <c r="A6025" s="22">
        <v>220</v>
      </c>
      <c r="B6025" s="272">
        <v>2900</v>
      </c>
      <c r="C6025" s="1856" t="s">
        <v>223</v>
      </c>
      <c r="D6025" s="1857"/>
      <c r="E6025" s="310">
        <f>SUM(E6026:E6033)</f>
        <v>0</v>
      </c>
      <c r="F6025" s="274">
        <f>SUM(F6026:F6033)</f>
        <v>0</v>
      </c>
      <c r="G6025" s="274">
        <f t="shared" ref="G6025:L6025" si="1474">SUM(G6026:G6033)</f>
        <v>0</v>
      </c>
      <c r="H6025" s="274">
        <f t="shared" si="1474"/>
        <v>0</v>
      </c>
      <c r="I6025" s="274">
        <f t="shared" si="1474"/>
        <v>0</v>
      </c>
      <c r="J6025" s="274">
        <f t="shared" si="1474"/>
        <v>0</v>
      </c>
      <c r="K6025" s="274">
        <f t="shared" si="1474"/>
        <v>0</v>
      </c>
      <c r="L6025" s="274">
        <f t="shared" si="1474"/>
        <v>0</v>
      </c>
      <c r="M6025" s="12" t="str">
        <f t="shared" si="1461"/>
        <v/>
      </c>
      <c r="N6025" s="13"/>
    </row>
    <row r="6026" spans="1:14" hidden="1">
      <c r="A6026" s="23">
        <v>225</v>
      </c>
      <c r="B6026" s="346"/>
      <c r="C6026" s="279">
        <v>2910</v>
      </c>
      <c r="D6026" s="347" t="s">
        <v>2048</v>
      </c>
      <c r="E6026" s="281">
        <f>F6026+G6026+H6026</f>
        <v>0</v>
      </c>
      <c r="F6026" s="152"/>
      <c r="G6026" s="153"/>
      <c r="H6026" s="1418"/>
      <c r="I6026" s="152"/>
      <c r="J6026" s="153"/>
      <c r="K6026" s="1418"/>
      <c r="L6026" s="281">
        <f>I6026+J6026+K6026</f>
        <v>0</v>
      </c>
      <c r="M6026" s="12" t="str">
        <f t="shared" si="1461"/>
        <v/>
      </c>
      <c r="N6026" s="13"/>
    </row>
    <row r="6027" spans="1:14" hidden="1">
      <c r="A6027" s="23">
        <v>230</v>
      </c>
      <c r="B6027" s="346"/>
      <c r="C6027" s="279">
        <v>2920</v>
      </c>
      <c r="D6027" s="347" t="s">
        <v>224</v>
      </c>
      <c r="E6027" s="281">
        <f t="shared" ref="E6027:E6033" si="1475">F6027+G6027+H6027</f>
        <v>0</v>
      </c>
      <c r="F6027" s="152"/>
      <c r="G6027" s="153"/>
      <c r="H6027" s="1418"/>
      <c r="I6027" s="152"/>
      <c r="J6027" s="153"/>
      <c r="K6027" s="1418"/>
      <c r="L6027" s="281">
        <f t="shared" ref="L6027:L6033" si="1476">I6027+J6027+K6027</f>
        <v>0</v>
      </c>
      <c r="M6027" s="12" t="str">
        <f t="shared" si="1461"/>
        <v/>
      </c>
      <c r="N6027" s="13"/>
    </row>
    <row r="6028" spans="1:14" ht="31.5" hidden="1">
      <c r="A6028" s="23">
        <v>245</v>
      </c>
      <c r="B6028" s="346"/>
      <c r="C6028" s="324">
        <v>2969</v>
      </c>
      <c r="D6028" s="348" t="s">
        <v>225</v>
      </c>
      <c r="E6028" s="326">
        <f t="shared" si="1475"/>
        <v>0</v>
      </c>
      <c r="F6028" s="449"/>
      <c r="G6028" s="450"/>
      <c r="H6028" s="1425"/>
      <c r="I6028" s="449"/>
      <c r="J6028" s="450"/>
      <c r="K6028" s="1425"/>
      <c r="L6028" s="326">
        <f t="shared" si="1476"/>
        <v>0</v>
      </c>
      <c r="M6028" s="12" t="str">
        <f t="shared" si="1461"/>
        <v/>
      </c>
      <c r="N6028" s="13"/>
    </row>
    <row r="6029" spans="1:14" ht="31.5" hidden="1">
      <c r="A6029" s="22">
        <v>220</v>
      </c>
      <c r="B6029" s="346"/>
      <c r="C6029" s="349">
        <v>2970</v>
      </c>
      <c r="D6029" s="350" t="s">
        <v>226</v>
      </c>
      <c r="E6029" s="351">
        <f t="shared" si="1475"/>
        <v>0</v>
      </c>
      <c r="F6029" s="636"/>
      <c r="G6029" s="637"/>
      <c r="H6029" s="1426"/>
      <c r="I6029" s="636"/>
      <c r="J6029" s="637"/>
      <c r="K6029" s="1426"/>
      <c r="L6029" s="351">
        <f t="shared" si="1476"/>
        <v>0</v>
      </c>
      <c r="M6029" s="12" t="str">
        <f t="shared" si="1461"/>
        <v/>
      </c>
      <c r="N6029" s="13"/>
    </row>
    <row r="6030" spans="1:14" hidden="1">
      <c r="A6030" s="23">
        <v>225</v>
      </c>
      <c r="B6030" s="346"/>
      <c r="C6030" s="333">
        <v>2989</v>
      </c>
      <c r="D6030" s="355" t="s">
        <v>227</v>
      </c>
      <c r="E6030" s="335">
        <f t="shared" si="1475"/>
        <v>0</v>
      </c>
      <c r="F6030" s="600"/>
      <c r="G6030" s="601"/>
      <c r="H6030" s="1427"/>
      <c r="I6030" s="600"/>
      <c r="J6030" s="601"/>
      <c r="K6030" s="1427"/>
      <c r="L6030" s="335">
        <f t="shared" si="1476"/>
        <v>0</v>
      </c>
      <c r="M6030" s="12" t="str">
        <f t="shared" si="1461"/>
        <v/>
      </c>
      <c r="N6030" s="13"/>
    </row>
    <row r="6031" spans="1:14" hidden="1">
      <c r="A6031" s="23">
        <v>230</v>
      </c>
      <c r="B6031" s="292"/>
      <c r="C6031" s="318">
        <v>2990</v>
      </c>
      <c r="D6031" s="356" t="s">
        <v>2067</v>
      </c>
      <c r="E6031" s="320">
        <f>F6031+G6031+H6031</f>
        <v>0</v>
      </c>
      <c r="F6031" s="454"/>
      <c r="G6031" s="455"/>
      <c r="H6031" s="1428"/>
      <c r="I6031" s="454"/>
      <c r="J6031" s="455"/>
      <c r="K6031" s="1428"/>
      <c r="L6031" s="320">
        <f>I6031+J6031+K6031</f>
        <v>0</v>
      </c>
      <c r="M6031" s="12" t="str">
        <f t="shared" si="1461"/>
        <v/>
      </c>
      <c r="N6031" s="13"/>
    </row>
    <row r="6032" spans="1:14" hidden="1">
      <c r="A6032" s="23">
        <v>235</v>
      </c>
      <c r="B6032" s="292"/>
      <c r="C6032" s="318">
        <v>2991</v>
      </c>
      <c r="D6032" s="356" t="s">
        <v>228</v>
      </c>
      <c r="E6032" s="320">
        <f t="shared" si="1475"/>
        <v>0</v>
      </c>
      <c r="F6032" s="454"/>
      <c r="G6032" s="455"/>
      <c r="H6032" s="1428"/>
      <c r="I6032" s="454"/>
      <c r="J6032" s="455"/>
      <c r="K6032" s="1428"/>
      <c r="L6032" s="320">
        <f t="shared" si="1476"/>
        <v>0</v>
      </c>
      <c r="M6032" s="12" t="str">
        <f t="shared" si="1461"/>
        <v/>
      </c>
      <c r="N6032" s="13"/>
    </row>
    <row r="6033" spans="1:14" hidden="1">
      <c r="A6033" s="23">
        <v>240</v>
      </c>
      <c r="B6033" s="292"/>
      <c r="C6033" s="285">
        <v>2992</v>
      </c>
      <c r="D6033" s="357" t="s">
        <v>229</v>
      </c>
      <c r="E6033" s="287">
        <f t="shared" si="1475"/>
        <v>0</v>
      </c>
      <c r="F6033" s="173"/>
      <c r="G6033" s="174"/>
      <c r="H6033" s="1421"/>
      <c r="I6033" s="173"/>
      <c r="J6033" s="174"/>
      <c r="K6033" s="1421"/>
      <c r="L6033" s="287">
        <f t="shared" si="1476"/>
        <v>0</v>
      </c>
      <c r="M6033" s="12" t="str">
        <f t="shared" si="1461"/>
        <v/>
      </c>
      <c r="N6033" s="13"/>
    </row>
    <row r="6034" spans="1:14" hidden="1">
      <c r="A6034" s="23">
        <v>245</v>
      </c>
      <c r="B6034" s="272">
        <v>3300</v>
      </c>
      <c r="C6034" s="358" t="s">
        <v>2098</v>
      </c>
      <c r="D6034" s="1773"/>
      <c r="E6034" s="310">
        <f t="shared" ref="E6034:L6034" si="1477">SUM(E6035:E6039)</f>
        <v>0</v>
      </c>
      <c r="F6034" s="274">
        <f t="shared" si="1477"/>
        <v>0</v>
      </c>
      <c r="G6034" s="275">
        <f t="shared" si="1477"/>
        <v>0</v>
      </c>
      <c r="H6034" s="276">
        <f t="shared" si="1477"/>
        <v>0</v>
      </c>
      <c r="I6034" s="274">
        <f t="shared" si="1477"/>
        <v>0</v>
      </c>
      <c r="J6034" s="275">
        <f t="shared" si="1477"/>
        <v>0</v>
      </c>
      <c r="K6034" s="276">
        <f t="shared" si="1477"/>
        <v>0</v>
      </c>
      <c r="L6034" s="310">
        <f t="shared" si="1477"/>
        <v>0</v>
      </c>
      <c r="M6034" s="12" t="str">
        <f t="shared" si="1461"/>
        <v/>
      </c>
      <c r="N6034" s="13"/>
    </row>
    <row r="6035" spans="1:14" hidden="1">
      <c r="A6035" s="22">
        <v>250</v>
      </c>
      <c r="B6035" s="291"/>
      <c r="C6035" s="279">
        <v>3301</v>
      </c>
      <c r="D6035" s="359" t="s">
        <v>230</v>
      </c>
      <c r="E6035" s="281">
        <f t="shared" ref="E6035:E6042" si="1478">F6035+G6035+H6035</f>
        <v>0</v>
      </c>
      <c r="F6035" s="486">
        <v>0</v>
      </c>
      <c r="G6035" s="487">
        <v>0</v>
      </c>
      <c r="H6035" s="154">
        <v>0</v>
      </c>
      <c r="I6035" s="486">
        <v>0</v>
      </c>
      <c r="J6035" s="487">
        <v>0</v>
      </c>
      <c r="K6035" s="154">
        <v>0</v>
      </c>
      <c r="L6035" s="281">
        <f t="shared" ref="L6035:L6042" si="1479">I6035+J6035+K6035</f>
        <v>0</v>
      </c>
      <c r="M6035" s="12" t="str">
        <f t="shared" si="1461"/>
        <v/>
      </c>
      <c r="N6035" s="13"/>
    </row>
    <row r="6036" spans="1:14" hidden="1">
      <c r="A6036" s="23">
        <v>255</v>
      </c>
      <c r="B6036" s="291"/>
      <c r="C6036" s="293">
        <v>3302</v>
      </c>
      <c r="D6036" s="360" t="s">
        <v>715</v>
      </c>
      <c r="E6036" s="295">
        <f t="shared" si="1478"/>
        <v>0</v>
      </c>
      <c r="F6036" s="488">
        <v>0</v>
      </c>
      <c r="G6036" s="489">
        <v>0</v>
      </c>
      <c r="H6036" s="160">
        <v>0</v>
      </c>
      <c r="I6036" s="488">
        <v>0</v>
      </c>
      <c r="J6036" s="489">
        <v>0</v>
      </c>
      <c r="K6036" s="160">
        <v>0</v>
      </c>
      <c r="L6036" s="295">
        <f t="shared" si="1479"/>
        <v>0</v>
      </c>
      <c r="M6036" s="12" t="str">
        <f t="shared" si="1461"/>
        <v/>
      </c>
      <c r="N6036" s="13"/>
    </row>
    <row r="6037" spans="1:14" hidden="1">
      <c r="A6037" s="23">
        <v>265</v>
      </c>
      <c r="B6037" s="291"/>
      <c r="C6037" s="293">
        <v>3303</v>
      </c>
      <c r="D6037" s="360" t="s">
        <v>231</v>
      </c>
      <c r="E6037" s="295">
        <f t="shared" si="1478"/>
        <v>0</v>
      </c>
      <c r="F6037" s="488">
        <v>0</v>
      </c>
      <c r="G6037" s="489">
        <v>0</v>
      </c>
      <c r="H6037" s="160">
        <v>0</v>
      </c>
      <c r="I6037" s="488">
        <v>0</v>
      </c>
      <c r="J6037" s="489">
        <v>0</v>
      </c>
      <c r="K6037" s="160">
        <v>0</v>
      </c>
      <c r="L6037" s="295">
        <f t="shared" si="1479"/>
        <v>0</v>
      </c>
      <c r="M6037" s="12" t="str">
        <f t="shared" si="1461"/>
        <v/>
      </c>
      <c r="N6037" s="13"/>
    </row>
    <row r="6038" spans="1:14" hidden="1">
      <c r="A6038" s="22">
        <v>270</v>
      </c>
      <c r="B6038" s="291"/>
      <c r="C6038" s="293">
        <v>3304</v>
      </c>
      <c r="D6038" s="360" t="s">
        <v>232</v>
      </c>
      <c r="E6038" s="295">
        <f t="shared" si="1478"/>
        <v>0</v>
      </c>
      <c r="F6038" s="488">
        <v>0</v>
      </c>
      <c r="G6038" s="489">
        <v>0</v>
      </c>
      <c r="H6038" s="160">
        <v>0</v>
      </c>
      <c r="I6038" s="488">
        <v>0</v>
      </c>
      <c r="J6038" s="489">
        <v>0</v>
      </c>
      <c r="K6038" s="160">
        <v>0</v>
      </c>
      <c r="L6038" s="295">
        <f t="shared" si="1479"/>
        <v>0</v>
      </c>
      <c r="M6038" s="12" t="str">
        <f t="shared" si="1461"/>
        <v/>
      </c>
      <c r="N6038" s="13"/>
    </row>
    <row r="6039" spans="1:14" ht="31.5" hidden="1">
      <c r="A6039" s="22">
        <v>290</v>
      </c>
      <c r="B6039" s="291"/>
      <c r="C6039" s="285">
        <v>3306</v>
      </c>
      <c r="D6039" s="361" t="s">
        <v>1657</v>
      </c>
      <c r="E6039" s="287">
        <f t="shared" si="1478"/>
        <v>0</v>
      </c>
      <c r="F6039" s="490">
        <v>0</v>
      </c>
      <c r="G6039" s="491">
        <v>0</v>
      </c>
      <c r="H6039" s="175">
        <v>0</v>
      </c>
      <c r="I6039" s="490">
        <v>0</v>
      </c>
      <c r="J6039" s="491">
        <v>0</v>
      </c>
      <c r="K6039" s="175">
        <v>0</v>
      </c>
      <c r="L6039" s="287">
        <f t="shared" si="1479"/>
        <v>0</v>
      </c>
      <c r="M6039" s="12" t="str">
        <f t="shared" si="1461"/>
        <v/>
      </c>
      <c r="N6039" s="13"/>
    </row>
    <row r="6040" spans="1:14" hidden="1">
      <c r="A6040" s="39">
        <v>320</v>
      </c>
      <c r="B6040" s="272">
        <v>3900</v>
      </c>
      <c r="C6040" s="1856" t="s">
        <v>233</v>
      </c>
      <c r="D6040" s="1857"/>
      <c r="E6040" s="310">
        <f t="shared" si="1478"/>
        <v>0</v>
      </c>
      <c r="F6040" s="1471">
        <v>0</v>
      </c>
      <c r="G6040" s="1472">
        <v>0</v>
      </c>
      <c r="H6040" s="1473">
        <v>0</v>
      </c>
      <c r="I6040" s="1471">
        <v>0</v>
      </c>
      <c r="J6040" s="1472">
        <v>0</v>
      </c>
      <c r="K6040" s="1473">
        <v>0</v>
      </c>
      <c r="L6040" s="310">
        <f t="shared" si="1479"/>
        <v>0</v>
      </c>
      <c r="M6040" s="12" t="str">
        <f t="shared" ref="M6040:M6086" si="1480">(IF($E6040&lt;&gt;0,$M$2,IF($L6040&lt;&gt;0,$M$2,"")))</f>
        <v/>
      </c>
      <c r="N6040" s="13"/>
    </row>
    <row r="6041" spans="1:14" hidden="1">
      <c r="A6041" s="22">
        <v>330</v>
      </c>
      <c r="B6041" s="272">
        <v>4000</v>
      </c>
      <c r="C6041" s="1856" t="s">
        <v>234</v>
      </c>
      <c r="D6041" s="1857"/>
      <c r="E6041" s="310">
        <f t="shared" si="1478"/>
        <v>0</v>
      </c>
      <c r="F6041" s="1422"/>
      <c r="G6041" s="1423"/>
      <c r="H6041" s="1424"/>
      <c r="I6041" s="1422"/>
      <c r="J6041" s="1423"/>
      <c r="K6041" s="1424"/>
      <c r="L6041" s="310">
        <f t="shared" si="1479"/>
        <v>0</v>
      </c>
      <c r="M6041" s="12" t="str">
        <f t="shared" si="1480"/>
        <v/>
      </c>
      <c r="N6041" s="13"/>
    </row>
    <row r="6042" spans="1:14" hidden="1">
      <c r="A6042" s="22">
        <v>350</v>
      </c>
      <c r="B6042" s="272">
        <v>4100</v>
      </c>
      <c r="C6042" s="1856" t="s">
        <v>235</v>
      </c>
      <c r="D6042" s="1857"/>
      <c r="E6042" s="310">
        <f t="shared" si="1478"/>
        <v>0</v>
      </c>
      <c r="F6042" s="1472">
        <v>0</v>
      </c>
      <c r="G6042" s="1472">
        <v>0</v>
      </c>
      <c r="H6042" s="1473">
        <v>0</v>
      </c>
      <c r="I6042" s="1771">
        <v>0</v>
      </c>
      <c r="J6042" s="1472">
        <v>0</v>
      </c>
      <c r="K6042" s="1472">
        <v>0</v>
      </c>
      <c r="L6042" s="310">
        <f t="shared" si="1479"/>
        <v>0</v>
      </c>
      <c r="M6042" s="12" t="str">
        <f t="shared" si="1480"/>
        <v/>
      </c>
      <c r="N6042" s="13"/>
    </row>
    <row r="6043" spans="1:14" hidden="1">
      <c r="A6043" s="23">
        <v>355</v>
      </c>
      <c r="B6043" s="272">
        <v>4200</v>
      </c>
      <c r="C6043" s="1856" t="s">
        <v>236</v>
      </c>
      <c r="D6043" s="1857"/>
      <c r="E6043" s="310">
        <f t="shared" ref="E6043:L6043" si="1481">SUM(E6044:E6049)</f>
        <v>0</v>
      </c>
      <c r="F6043" s="274">
        <f t="shared" si="1481"/>
        <v>0</v>
      </c>
      <c r="G6043" s="275">
        <f t="shared" si="1481"/>
        <v>0</v>
      </c>
      <c r="H6043" s="276">
        <f>SUM(H6044:H6049)</f>
        <v>0</v>
      </c>
      <c r="I6043" s="274">
        <f t="shared" si="1481"/>
        <v>0</v>
      </c>
      <c r="J6043" s="275">
        <f t="shared" si="1481"/>
        <v>0</v>
      </c>
      <c r="K6043" s="276">
        <f t="shared" si="1481"/>
        <v>0</v>
      </c>
      <c r="L6043" s="310">
        <f t="shared" si="1481"/>
        <v>0</v>
      </c>
      <c r="M6043" s="12" t="str">
        <f t="shared" si="1480"/>
        <v/>
      </c>
      <c r="N6043" s="13"/>
    </row>
    <row r="6044" spans="1:14" hidden="1">
      <c r="A6044" s="23">
        <v>355</v>
      </c>
      <c r="B6044" s="362"/>
      <c r="C6044" s="279">
        <v>4201</v>
      </c>
      <c r="D6044" s="280" t="s">
        <v>237</v>
      </c>
      <c r="E6044" s="281">
        <f t="shared" ref="E6044:E6049" si="1482">F6044+G6044+H6044</f>
        <v>0</v>
      </c>
      <c r="F6044" s="152"/>
      <c r="G6044" s="153"/>
      <c r="H6044" s="1418"/>
      <c r="I6044" s="152"/>
      <c r="J6044" s="153"/>
      <c r="K6044" s="1418"/>
      <c r="L6044" s="281">
        <f t="shared" ref="L6044:L6049" si="1483">I6044+J6044+K6044</f>
        <v>0</v>
      </c>
      <c r="M6044" s="12" t="str">
        <f t="shared" si="1480"/>
        <v/>
      </c>
      <c r="N6044" s="13"/>
    </row>
    <row r="6045" spans="1:14" hidden="1">
      <c r="A6045" s="23">
        <v>375</v>
      </c>
      <c r="B6045" s="362"/>
      <c r="C6045" s="293">
        <v>4202</v>
      </c>
      <c r="D6045" s="363" t="s">
        <v>238</v>
      </c>
      <c r="E6045" s="295">
        <f t="shared" si="1482"/>
        <v>0</v>
      </c>
      <c r="F6045" s="158"/>
      <c r="G6045" s="159"/>
      <c r="H6045" s="1420"/>
      <c r="I6045" s="158"/>
      <c r="J6045" s="159"/>
      <c r="K6045" s="1420"/>
      <c r="L6045" s="295">
        <f t="shared" si="1483"/>
        <v>0</v>
      </c>
      <c r="M6045" s="12" t="str">
        <f t="shared" si="1480"/>
        <v/>
      </c>
      <c r="N6045" s="13"/>
    </row>
    <row r="6046" spans="1:14" hidden="1">
      <c r="A6046" s="23">
        <v>380</v>
      </c>
      <c r="B6046" s="362"/>
      <c r="C6046" s="293">
        <v>4214</v>
      </c>
      <c r="D6046" s="363" t="s">
        <v>239</v>
      </c>
      <c r="E6046" s="295">
        <f t="shared" si="1482"/>
        <v>0</v>
      </c>
      <c r="F6046" s="158"/>
      <c r="G6046" s="159"/>
      <c r="H6046" s="1420"/>
      <c r="I6046" s="158"/>
      <c r="J6046" s="159"/>
      <c r="K6046" s="1420"/>
      <c r="L6046" s="295">
        <f t="shared" si="1483"/>
        <v>0</v>
      </c>
      <c r="M6046" s="12" t="str">
        <f t="shared" si="1480"/>
        <v/>
      </c>
      <c r="N6046" s="13"/>
    </row>
    <row r="6047" spans="1:14" hidden="1">
      <c r="A6047" s="23">
        <v>385</v>
      </c>
      <c r="B6047" s="362"/>
      <c r="C6047" s="293">
        <v>4217</v>
      </c>
      <c r="D6047" s="363" t="s">
        <v>240</v>
      </c>
      <c r="E6047" s="295">
        <f t="shared" si="1482"/>
        <v>0</v>
      </c>
      <c r="F6047" s="158"/>
      <c r="G6047" s="159"/>
      <c r="H6047" s="1420"/>
      <c r="I6047" s="158"/>
      <c r="J6047" s="159"/>
      <c r="K6047" s="1420"/>
      <c r="L6047" s="295">
        <f t="shared" si="1483"/>
        <v>0</v>
      </c>
      <c r="M6047" s="12" t="str">
        <f t="shared" si="1480"/>
        <v/>
      </c>
      <c r="N6047" s="13"/>
    </row>
    <row r="6048" spans="1:14" hidden="1">
      <c r="A6048" s="23">
        <v>390</v>
      </c>
      <c r="B6048" s="362"/>
      <c r="C6048" s="293">
        <v>4218</v>
      </c>
      <c r="D6048" s="294" t="s">
        <v>241</v>
      </c>
      <c r="E6048" s="295">
        <f t="shared" si="1482"/>
        <v>0</v>
      </c>
      <c r="F6048" s="158"/>
      <c r="G6048" s="159"/>
      <c r="H6048" s="1420"/>
      <c r="I6048" s="158"/>
      <c r="J6048" s="159"/>
      <c r="K6048" s="1420"/>
      <c r="L6048" s="295">
        <f t="shared" si="1483"/>
        <v>0</v>
      </c>
      <c r="M6048" s="12" t="str">
        <f t="shared" si="1480"/>
        <v/>
      </c>
      <c r="N6048" s="13"/>
    </row>
    <row r="6049" spans="1:14" hidden="1">
      <c r="A6049" s="23">
        <v>390</v>
      </c>
      <c r="B6049" s="362"/>
      <c r="C6049" s="285">
        <v>4219</v>
      </c>
      <c r="D6049" s="343" t="s">
        <v>242</v>
      </c>
      <c r="E6049" s="287">
        <f t="shared" si="1482"/>
        <v>0</v>
      </c>
      <c r="F6049" s="173"/>
      <c r="G6049" s="174"/>
      <c r="H6049" s="1421"/>
      <c r="I6049" s="173"/>
      <c r="J6049" s="174"/>
      <c r="K6049" s="1421"/>
      <c r="L6049" s="287">
        <f t="shared" si="1483"/>
        <v>0</v>
      </c>
      <c r="M6049" s="12" t="str">
        <f t="shared" si="1480"/>
        <v/>
      </c>
      <c r="N6049" s="13"/>
    </row>
    <row r="6050" spans="1:14" hidden="1">
      <c r="A6050" s="23">
        <v>395</v>
      </c>
      <c r="B6050" s="272">
        <v>4300</v>
      </c>
      <c r="C6050" s="1856" t="s">
        <v>1661</v>
      </c>
      <c r="D6050" s="1857"/>
      <c r="E6050" s="310">
        <f t="shared" ref="E6050:L6050" si="1484">SUM(E6051:E6053)</f>
        <v>0</v>
      </c>
      <c r="F6050" s="274">
        <f t="shared" si="1484"/>
        <v>0</v>
      </c>
      <c r="G6050" s="275">
        <f t="shared" si="1484"/>
        <v>0</v>
      </c>
      <c r="H6050" s="276">
        <f>SUM(H6051:H6053)</f>
        <v>0</v>
      </c>
      <c r="I6050" s="274">
        <f t="shared" si="1484"/>
        <v>0</v>
      </c>
      <c r="J6050" s="275">
        <f t="shared" si="1484"/>
        <v>0</v>
      </c>
      <c r="K6050" s="276">
        <f t="shared" si="1484"/>
        <v>0</v>
      </c>
      <c r="L6050" s="310">
        <f t="shared" si="1484"/>
        <v>0</v>
      </c>
      <c r="M6050" s="12" t="str">
        <f t="shared" si="1480"/>
        <v/>
      </c>
      <c r="N6050" s="13"/>
    </row>
    <row r="6051" spans="1:14" hidden="1">
      <c r="A6051" s="18">
        <v>397</v>
      </c>
      <c r="B6051" s="362"/>
      <c r="C6051" s="279">
        <v>4301</v>
      </c>
      <c r="D6051" s="311" t="s">
        <v>243</v>
      </c>
      <c r="E6051" s="281">
        <f t="shared" ref="E6051:E6056" si="1485">F6051+G6051+H6051</f>
        <v>0</v>
      </c>
      <c r="F6051" s="152"/>
      <c r="G6051" s="153"/>
      <c r="H6051" s="1418"/>
      <c r="I6051" s="152"/>
      <c r="J6051" s="153"/>
      <c r="K6051" s="1418"/>
      <c r="L6051" s="281">
        <f t="shared" ref="L6051:L6056" si="1486">I6051+J6051+K6051</f>
        <v>0</v>
      </c>
      <c r="M6051" s="12" t="str">
        <f t="shared" si="1480"/>
        <v/>
      </c>
      <c r="N6051" s="13"/>
    </row>
    <row r="6052" spans="1:14" hidden="1">
      <c r="A6052" s="14">
        <v>398</v>
      </c>
      <c r="B6052" s="362"/>
      <c r="C6052" s="293">
        <v>4302</v>
      </c>
      <c r="D6052" s="363" t="s">
        <v>244</v>
      </c>
      <c r="E6052" s="295">
        <f t="shared" si="1485"/>
        <v>0</v>
      </c>
      <c r="F6052" s="158"/>
      <c r="G6052" s="159"/>
      <c r="H6052" s="1420"/>
      <c r="I6052" s="158"/>
      <c r="J6052" s="159"/>
      <c r="K6052" s="1420"/>
      <c r="L6052" s="295">
        <f t="shared" si="1486"/>
        <v>0</v>
      </c>
      <c r="M6052" s="12" t="str">
        <f t="shared" si="1480"/>
        <v/>
      </c>
      <c r="N6052" s="13"/>
    </row>
    <row r="6053" spans="1:14" hidden="1">
      <c r="A6053" s="14">
        <v>399</v>
      </c>
      <c r="B6053" s="362"/>
      <c r="C6053" s="285">
        <v>4309</v>
      </c>
      <c r="D6053" s="301" t="s">
        <v>245</v>
      </c>
      <c r="E6053" s="287">
        <f t="shared" si="1485"/>
        <v>0</v>
      </c>
      <c r="F6053" s="173"/>
      <c r="G6053" s="174"/>
      <c r="H6053" s="1421"/>
      <c r="I6053" s="173"/>
      <c r="J6053" s="174"/>
      <c r="K6053" s="1421"/>
      <c r="L6053" s="287">
        <f t="shared" si="1486"/>
        <v>0</v>
      </c>
      <c r="M6053" s="12" t="str">
        <f t="shared" si="1480"/>
        <v/>
      </c>
      <c r="N6053" s="13"/>
    </row>
    <row r="6054" spans="1:14" hidden="1">
      <c r="A6054" s="14">
        <v>400</v>
      </c>
      <c r="B6054" s="272">
        <v>4400</v>
      </c>
      <c r="C6054" s="1856" t="s">
        <v>1658</v>
      </c>
      <c r="D6054" s="1857"/>
      <c r="E6054" s="310">
        <f t="shared" si="1485"/>
        <v>0</v>
      </c>
      <c r="F6054" s="1422"/>
      <c r="G6054" s="1423"/>
      <c r="H6054" s="1424"/>
      <c r="I6054" s="1422"/>
      <c r="J6054" s="1423"/>
      <c r="K6054" s="1424"/>
      <c r="L6054" s="310">
        <f t="shared" si="1486"/>
        <v>0</v>
      </c>
      <c r="M6054" s="12" t="str">
        <f t="shared" si="1480"/>
        <v/>
      </c>
      <c r="N6054" s="13"/>
    </row>
    <row r="6055" spans="1:14" hidden="1">
      <c r="A6055" s="14">
        <v>401</v>
      </c>
      <c r="B6055" s="272">
        <v>4500</v>
      </c>
      <c r="C6055" s="1856" t="s">
        <v>1659</v>
      </c>
      <c r="D6055" s="1857"/>
      <c r="E6055" s="310">
        <f t="shared" si="1485"/>
        <v>0</v>
      </c>
      <c r="F6055" s="1422"/>
      <c r="G6055" s="1423"/>
      <c r="H6055" s="1424"/>
      <c r="I6055" s="1422"/>
      <c r="J6055" s="1423"/>
      <c r="K6055" s="1424"/>
      <c r="L6055" s="310">
        <f t="shared" si="1486"/>
        <v>0</v>
      </c>
      <c r="M6055" s="12" t="str">
        <f t="shared" si="1480"/>
        <v/>
      </c>
      <c r="N6055" s="13"/>
    </row>
    <row r="6056" spans="1:14" hidden="1">
      <c r="A6056" s="40">
        <v>404</v>
      </c>
      <c r="B6056" s="272">
        <v>4600</v>
      </c>
      <c r="C6056" s="1862" t="s">
        <v>246</v>
      </c>
      <c r="D6056" s="1863"/>
      <c r="E6056" s="310">
        <f t="shared" si="1485"/>
        <v>0</v>
      </c>
      <c r="F6056" s="1422"/>
      <c r="G6056" s="1423"/>
      <c r="H6056" s="1424"/>
      <c r="I6056" s="1422"/>
      <c r="J6056" s="1423"/>
      <c r="K6056" s="1424"/>
      <c r="L6056" s="310">
        <f t="shared" si="1486"/>
        <v>0</v>
      </c>
      <c r="M6056" s="12" t="str">
        <f t="shared" si="1480"/>
        <v/>
      </c>
      <c r="N6056" s="13"/>
    </row>
    <row r="6057" spans="1:14" hidden="1">
      <c r="A6057" s="40">
        <v>404</v>
      </c>
      <c r="B6057" s="272">
        <v>4900</v>
      </c>
      <c r="C6057" s="1856" t="s">
        <v>273</v>
      </c>
      <c r="D6057" s="1857"/>
      <c r="E6057" s="310">
        <f t="shared" ref="E6057:L6057" si="1487">+E6058+E6059</f>
        <v>0</v>
      </c>
      <c r="F6057" s="274">
        <f t="shared" si="1487"/>
        <v>0</v>
      </c>
      <c r="G6057" s="275">
        <f t="shared" si="1487"/>
        <v>0</v>
      </c>
      <c r="H6057" s="276">
        <f>+H6058+H6059</f>
        <v>0</v>
      </c>
      <c r="I6057" s="274">
        <f t="shared" si="1487"/>
        <v>0</v>
      </c>
      <c r="J6057" s="275">
        <f t="shared" si="1487"/>
        <v>0</v>
      </c>
      <c r="K6057" s="276">
        <f t="shared" si="1487"/>
        <v>0</v>
      </c>
      <c r="L6057" s="310">
        <f t="shared" si="1487"/>
        <v>0</v>
      </c>
      <c r="M6057" s="12" t="str">
        <f t="shared" si="1480"/>
        <v/>
      </c>
      <c r="N6057" s="13"/>
    </row>
    <row r="6058" spans="1:14" hidden="1">
      <c r="A6058" s="22">
        <v>440</v>
      </c>
      <c r="B6058" s="362"/>
      <c r="C6058" s="279">
        <v>4901</v>
      </c>
      <c r="D6058" s="364" t="s">
        <v>274</v>
      </c>
      <c r="E6058" s="281">
        <f>F6058+G6058+H6058</f>
        <v>0</v>
      </c>
      <c r="F6058" s="152"/>
      <c r="G6058" s="153"/>
      <c r="H6058" s="1418"/>
      <c r="I6058" s="152"/>
      <c r="J6058" s="153"/>
      <c r="K6058" s="1418"/>
      <c r="L6058" s="281">
        <f>I6058+J6058+K6058</f>
        <v>0</v>
      </c>
      <c r="M6058" s="12" t="str">
        <f t="shared" si="1480"/>
        <v/>
      </c>
      <c r="N6058" s="13"/>
    </row>
    <row r="6059" spans="1:14" hidden="1">
      <c r="A6059" s="22">
        <v>450</v>
      </c>
      <c r="B6059" s="362"/>
      <c r="C6059" s="285">
        <v>4902</v>
      </c>
      <c r="D6059" s="301" t="s">
        <v>275</v>
      </c>
      <c r="E6059" s="287">
        <f>F6059+G6059+H6059</f>
        <v>0</v>
      </c>
      <c r="F6059" s="173"/>
      <c r="G6059" s="174"/>
      <c r="H6059" s="1421"/>
      <c r="I6059" s="173"/>
      <c r="J6059" s="174"/>
      <c r="K6059" s="1421"/>
      <c r="L6059" s="287">
        <f>I6059+J6059+K6059</f>
        <v>0</v>
      </c>
      <c r="M6059" s="12" t="str">
        <f t="shared" si="1480"/>
        <v/>
      </c>
      <c r="N6059" s="13"/>
    </row>
    <row r="6060" spans="1:14" hidden="1">
      <c r="A6060" s="22">
        <v>495</v>
      </c>
      <c r="B6060" s="365">
        <v>5100</v>
      </c>
      <c r="C6060" s="1854" t="s">
        <v>247</v>
      </c>
      <c r="D6060" s="1855"/>
      <c r="E6060" s="310">
        <f>F6060+G6060+H6060</f>
        <v>0</v>
      </c>
      <c r="F6060" s="1422"/>
      <c r="G6060" s="1423"/>
      <c r="H6060" s="1424"/>
      <c r="I6060" s="1422"/>
      <c r="J6060" s="1423"/>
      <c r="K6060" s="1424"/>
      <c r="L6060" s="310">
        <f>I6060+J6060+K6060</f>
        <v>0</v>
      </c>
      <c r="M6060" s="12" t="str">
        <f t="shared" si="1480"/>
        <v/>
      </c>
      <c r="N6060" s="13"/>
    </row>
    <row r="6061" spans="1:14" hidden="1">
      <c r="A6061" s="23">
        <v>500</v>
      </c>
      <c r="B6061" s="365">
        <v>5200</v>
      </c>
      <c r="C6061" s="1854" t="s">
        <v>248</v>
      </c>
      <c r="D6061" s="1855"/>
      <c r="E6061" s="310">
        <f t="shared" ref="E6061:L6061" si="1488">SUM(E6062:E6068)</f>
        <v>0</v>
      </c>
      <c r="F6061" s="274">
        <f t="shared" si="1488"/>
        <v>0</v>
      </c>
      <c r="G6061" s="275">
        <f t="shared" si="1488"/>
        <v>0</v>
      </c>
      <c r="H6061" s="276">
        <f>SUM(H6062:H6068)</f>
        <v>0</v>
      </c>
      <c r="I6061" s="274">
        <f t="shared" si="1488"/>
        <v>0</v>
      </c>
      <c r="J6061" s="275">
        <f t="shared" si="1488"/>
        <v>0</v>
      </c>
      <c r="K6061" s="276">
        <f t="shared" si="1488"/>
        <v>0</v>
      </c>
      <c r="L6061" s="310">
        <f t="shared" si="1488"/>
        <v>0</v>
      </c>
      <c r="M6061" s="12" t="str">
        <f t="shared" si="1480"/>
        <v/>
      </c>
      <c r="N6061" s="13"/>
    </row>
    <row r="6062" spans="1:14" hidden="1">
      <c r="A6062" s="23">
        <v>505</v>
      </c>
      <c r="B6062" s="366"/>
      <c r="C6062" s="367">
        <v>5201</v>
      </c>
      <c r="D6062" s="368" t="s">
        <v>249</v>
      </c>
      <c r="E6062" s="281">
        <f t="shared" ref="E6062:E6068" si="1489">F6062+G6062+H6062</f>
        <v>0</v>
      </c>
      <c r="F6062" s="152"/>
      <c r="G6062" s="153"/>
      <c r="H6062" s="1418"/>
      <c r="I6062" s="152"/>
      <c r="J6062" s="153"/>
      <c r="K6062" s="1418"/>
      <c r="L6062" s="281">
        <f t="shared" ref="L6062:L6068" si="1490">I6062+J6062+K6062</f>
        <v>0</v>
      </c>
      <c r="M6062" s="12" t="str">
        <f t="shared" si="1480"/>
        <v/>
      </c>
      <c r="N6062" s="13"/>
    </row>
    <row r="6063" spans="1:14" hidden="1">
      <c r="A6063" s="23">
        <v>510</v>
      </c>
      <c r="B6063" s="366"/>
      <c r="C6063" s="369">
        <v>5202</v>
      </c>
      <c r="D6063" s="370" t="s">
        <v>250</v>
      </c>
      <c r="E6063" s="295">
        <f t="shared" si="1489"/>
        <v>0</v>
      </c>
      <c r="F6063" s="158"/>
      <c r="G6063" s="159"/>
      <c r="H6063" s="1420"/>
      <c r="I6063" s="158"/>
      <c r="J6063" s="159"/>
      <c r="K6063" s="1420"/>
      <c r="L6063" s="295">
        <f t="shared" si="1490"/>
        <v>0</v>
      </c>
      <c r="M6063" s="12" t="str">
        <f t="shared" si="1480"/>
        <v/>
      </c>
      <c r="N6063" s="13"/>
    </row>
    <row r="6064" spans="1:14" hidden="1">
      <c r="A6064" s="23">
        <v>515</v>
      </c>
      <c r="B6064" s="366"/>
      <c r="C6064" s="369">
        <v>5203</v>
      </c>
      <c r="D6064" s="370" t="s">
        <v>618</v>
      </c>
      <c r="E6064" s="295">
        <f t="shared" si="1489"/>
        <v>0</v>
      </c>
      <c r="F6064" s="158"/>
      <c r="G6064" s="159"/>
      <c r="H6064" s="1420"/>
      <c r="I6064" s="158"/>
      <c r="J6064" s="159"/>
      <c r="K6064" s="1420"/>
      <c r="L6064" s="295">
        <f t="shared" si="1490"/>
        <v>0</v>
      </c>
      <c r="M6064" s="12" t="str">
        <f t="shared" si="1480"/>
        <v/>
      </c>
      <c r="N6064" s="13"/>
    </row>
    <row r="6065" spans="1:14" hidden="1">
      <c r="A6065" s="23">
        <v>520</v>
      </c>
      <c r="B6065" s="366"/>
      <c r="C6065" s="369">
        <v>5204</v>
      </c>
      <c r="D6065" s="370" t="s">
        <v>619</v>
      </c>
      <c r="E6065" s="295">
        <f t="shared" si="1489"/>
        <v>0</v>
      </c>
      <c r="F6065" s="158"/>
      <c r="G6065" s="159"/>
      <c r="H6065" s="1420"/>
      <c r="I6065" s="158"/>
      <c r="J6065" s="159"/>
      <c r="K6065" s="1420"/>
      <c r="L6065" s="295">
        <f t="shared" si="1490"/>
        <v>0</v>
      </c>
      <c r="M6065" s="12" t="str">
        <f t="shared" si="1480"/>
        <v/>
      </c>
      <c r="N6065" s="13"/>
    </row>
    <row r="6066" spans="1:14" hidden="1">
      <c r="A6066" s="23">
        <v>525</v>
      </c>
      <c r="B6066" s="366"/>
      <c r="C6066" s="369">
        <v>5205</v>
      </c>
      <c r="D6066" s="370" t="s">
        <v>620</v>
      </c>
      <c r="E6066" s="295">
        <f t="shared" si="1489"/>
        <v>0</v>
      </c>
      <c r="F6066" s="158"/>
      <c r="G6066" s="159"/>
      <c r="H6066" s="1420"/>
      <c r="I6066" s="158"/>
      <c r="J6066" s="159"/>
      <c r="K6066" s="1420"/>
      <c r="L6066" s="295">
        <f t="shared" si="1490"/>
        <v>0</v>
      </c>
      <c r="M6066" s="12" t="str">
        <f t="shared" si="1480"/>
        <v/>
      </c>
      <c r="N6066" s="13"/>
    </row>
    <row r="6067" spans="1:14" hidden="1">
      <c r="A6067" s="22">
        <v>635</v>
      </c>
      <c r="B6067" s="366"/>
      <c r="C6067" s="369">
        <v>5206</v>
      </c>
      <c r="D6067" s="370" t="s">
        <v>621</v>
      </c>
      <c r="E6067" s="295">
        <f t="shared" si="1489"/>
        <v>0</v>
      </c>
      <c r="F6067" s="158"/>
      <c r="G6067" s="159"/>
      <c r="H6067" s="1420"/>
      <c r="I6067" s="158"/>
      <c r="J6067" s="159"/>
      <c r="K6067" s="1420"/>
      <c r="L6067" s="295">
        <f t="shared" si="1490"/>
        <v>0</v>
      </c>
      <c r="M6067" s="12" t="str">
        <f t="shared" si="1480"/>
        <v/>
      </c>
      <c r="N6067" s="13"/>
    </row>
    <row r="6068" spans="1:14" hidden="1">
      <c r="A6068" s="23">
        <v>640</v>
      </c>
      <c r="B6068" s="366"/>
      <c r="C6068" s="371">
        <v>5219</v>
      </c>
      <c r="D6068" s="372" t="s">
        <v>622</v>
      </c>
      <c r="E6068" s="287">
        <f t="shared" si="1489"/>
        <v>0</v>
      </c>
      <c r="F6068" s="173"/>
      <c r="G6068" s="174"/>
      <c r="H6068" s="1421"/>
      <c r="I6068" s="173"/>
      <c r="J6068" s="174"/>
      <c r="K6068" s="1421"/>
      <c r="L6068" s="287">
        <f t="shared" si="1490"/>
        <v>0</v>
      </c>
      <c r="M6068" s="12" t="str">
        <f t="shared" si="1480"/>
        <v/>
      </c>
      <c r="N6068" s="13"/>
    </row>
    <row r="6069" spans="1:14" hidden="1">
      <c r="A6069" s="23">
        <v>645</v>
      </c>
      <c r="B6069" s="365">
        <v>5300</v>
      </c>
      <c r="C6069" s="1854" t="s">
        <v>623</v>
      </c>
      <c r="D6069" s="1855"/>
      <c r="E6069" s="310">
        <f t="shared" ref="E6069:L6069" si="1491">SUM(E6070:E6071)</f>
        <v>0</v>
      </c>
      <c r="F6069" s="274">
        <f t="shared" si="1491"/>
        <v>0</v>
      </c>
      <c r="G6069" s="275">
        <f t="shared" si="1491"/>
        <v>0</v>
      </c>
      <c r="H6069" s="276">
        <f>SUM(H6070:H6071)</f>
        <v>0</v>
      </c>
      <c r="I6069" s="274">
        <f t="shared" si="1491"/>
        <v>0</v>
      </c>
      <c r="J6069" s="275">
        <f t="shared" si="1491"/>
        <v>0</v>
      </c>
      <c r="K6069" s="276">
        <f t="shared" si="1491"/>
        <v>0</v>
      </c>
      <c r="L6069" s="310">
        <f t="shared" si="1491"/>
        <v>0</v>
      </c>
      <c r="M6069" s="12" t="str">
        <f t="shared" si="1480"/>
        <v/>
      </c>
      <c r="N6069" s="13"/>
    </row>
    <row r="6070" spans="1:14" hidden="1">
      <c r="A6070" s="23">
        <v>650</v>
      </c>
      <c r="B6070" s="366"/>
      <c r="C6070" s="367">
        <v>5301</v>
      </c>
      <c r="D6070" s="368" t="s">
        <v>307</v>
      </c>
      <c r="E6070" s="281">
        <f>F6070+G6070+H6070</f>
        <v>0</v>
      </c>
      <c r="F6070" s="152"/>
      <c r="G6070" s="153"/>
      <c r="H6070" s="1418"/>
      <c r="I6070" s="152"/>
      <c r="J6070" s="153"/>
      <c r="K6070" s="1418"/>
      <c r="L6070" s="281">
        <f>I6070+J6070+K6070</f>
        <v>0</v>
      </c>
      <c r="M6070" s="12" t="str">
        <f t="shared" si="1480"/>
        <v/>
      </c>
      <c r="N6070" s="13"/>
    </row>
    <row r="6071" spans="1:14" hidden="1">
      <c r="A6071" s="22">
        <v>655</v>
      </c>
      <c r="B6071" s="366"/>
      <c r="C6071" s="371">
        <v>5309</v>
      </c>
      <c r="D6071" s="372" t="s">
        <v>624</v>
      </c>
      <c r="E6071" s="287">
        <f>F6071+G6071+H6071</f>
        <v>0</v>
      </c>
      <c r="F6071" s="173"/>
      <c r="G6071" s="174"/>
      <c r="H6071" s="1421"/>
      <c r="I6071" s="173"/>
      <c r="J6071" s="174"/>
      <c r="K6071" s="1421"/>
      <c r="L6071" s="287">
        <f>I6071+J6071+K6071</f>
        <v>0</v>
      </c>
      <c r="M6071" s="12" t="str">
        <f t="shared" si="1480"/>
        <v/>
      </c>
      <c r="N6071" s="13"/>
    </row>
    <row r="6072" spans="1:14" hidden="1">
      <c r="A6072" s="22">
        <v>665</v>
      </c>
      <c r="B6072" s="365">
        <v>5400</v>
      </c>
      <c r="C6072" s="1854" t="s">
        <v>685</v>
      </c>
      <c r="D6072" s="1855"/>
      <c r="E6072" s="310">
        <f>F6072+G6072+H6072</f>
        <v>0</v>
      </c>
      <c r="F6072" s="1422"/>
      <c r="G6072" s="1423"/>
      <c r="H6072" s="1424"/>
      <c r="I6072" s="1422"/>
      <c r="J6072" s="1423"/>
      <c r="K6072" s="1424"/>
      <c r="L6072" s="310">
        <f>I6072+J6072+K6072</f>
        <v>0</v>
      </c>
      <c r="M6072" s="12" t="str">
        <f t="shared" si="1480"/>
        <v/>
      </c>
      <c r="N6072" s="13"/>
    </row>
    <row r="6073" spans="1:14" hidden="1">
      <c r="A6073" s="22">
        <v>675</v>
      </c>
      <c r="B6073" s="272">
        <v>5500</v>
      </c>
      <c r="C6073" s="1856" t="s">
        <v>686</v>
      </c>
      <c r="D6073" s="1857"/>
      <c r="E6073" s="310">
        <f t="shared" ref="E6073:L6073" si="1492">SUM(E6074:E6077)</f>
        <v>0</v>
      </c>
      <c r="F6073" s="274">
        <f t="shared" si="1492"/>
        <v>0</v>
      </c>
      <c r="G6073" s="275">
        <f t="shared" si="1492"/>
        <v>0</v>
      </c>
      <c r="H6073" s="276">
        <f>SUM(H6074:H6077)</f>
        <v>0</v>
      </c>
      <c r="I6073" s="274">
        <f t="shared" si="1492"/>
        <v>0</v>
      </c>
      <c r="J6073" s="275">
        <f t="shared" si="1492"/>
        <v>0</v>
      </c>
      <c r="K6073" s="276">
        <f t="shared" si="1492"/>
        <v>0</v>
      </c>
      <c r="L6073" s="310">
        <f t="shared" si="1492"/>
        <v>0</v>
      </c>
      <c r="M6073" s="12" t="str">
        <f t="shared" si="1480"/>
        <v/>
      </c>
      <c r="N6073" s="13"/>
    </row>
    <row r="6074" spans="1:14" hidden="1">
      <c r="A6074" s="22">
        <v>685</v>
      </c>
      <c r="B6074" s="362"/>
      <c r="C6074" s="279">
        <v>5501</v>
      </c>
      <c r="D6074" s="311" t="s">
        <v>687</v>
      </c>
      <c r="E6074" s="281">
        <f>F6074+G6074+H6074</f>
        <v>0</v>
      </c>
      <c r="F6074" s="152"/>
      <c r="G6074" s="153"/>
      <c r="H6074" s="1418"/>
      <c r="I6074" s="152"/>
      <c r="J6074" s="153"/>
      <c r="K6074" s="1418"/>
      <c r="L6074" s="281">
        <f>I6074+J6074+K6074</f>
        <v>0</v>
      </c>
      <c r="M6074" s="12" t="str">
        <f t="shared" si="1480"/>
        <v/>
      </c>
      <c r="N6074" s="13"/>
    </row>
    <row r="6075" spans="1:14" hidden="1">
      <c r="A6075" s="23">
        <v>690</v>
      </c>
      <c r="B6075" s="362"/>
      <c r="C6075" s="293">
        <v>5502</v>
      </c>
      <c r="D6075" s="294" t="s">
        <v>688</v>
      </c>
      <c r="E6075" s="295">
        <f>F6075+G6075+H6075</f>
        <v>0</v>
      </c>
      <c r="F6075" s="158"/>
      <c r="G6075" s="159"/>
      <c r="H6075" s="1420"/>
      <c r="I6075" s="158"/>
      <c r="J6075" s="159"/>
      <c r="K6075" s="1420"/>
      <c r="L6075" s="295">
        <f>I6075+J6075+K6075</f>
        <v>0</v>
      </c>
      <c r="M6075" s="12" t="str">
        <f t="shared" si="1480"/>
        <v/>
      </c>
      <c r="N6075" s="13"/>
    </row>
    <row r="6076" spans="1:14" hidden="1">
      <c r="A6076" s="23">
        <v>695</v>
      </c>
      <c r="B6076" s="362"/>
      <c r="C6076" s="293">
        <v>5503</v>
      </c>
      <c r="D6076" s="363" t="s">
        <v>689</v>
      </c>
      <c r="E6076" s="295">
        <f>F6076+G6076+H6076</f>
        <v>0</v>
      </c>
      <c r="F6076" s="158"/>
      <c r="G6076" s="159"/>
      <c r="H6076" s="1420"/>
      <c r="I6076" s="158"/>
      <c r="J6076" s="159"/>
      <c r="K6076" s="1420"/>
      <c r="L6076" s="295">
        <f>I6076+J6076+K6076</f>
        <v>0</v>
      </c>
      <c r="M6076" s="12" t="str">
        <f t="shared" si="1480"/>
        <v/>
      </c>
      <c r="N6076" s="13"/>
    </row>
    <row r="6077" spans="1:14" hidden="1">
      <c r="A6077" s="22">
        <v>700</v>
      </c>
      <c r="B6077" s="362"/>
      <c r="C6077" s="285">
        <v>5504</v>
      </c>
      <c r="D6077" s="339" t="s">
        <v>690</v>
      </c>
      <c r="E6077" s="287">
        <f>F6077+G6077+H6077</f>
        <v>0</v>
      </c>
      <c r="F6077" s="173"/>
      <c r="G6077" s="174"/>
      <c r="H6077" s="1421"/>
      <c r="I6077" s="173"/>
      <c r="J6077" s="174"/>
      <c r="K6077" s="1421"/>
      <c r="L6077" s="287">
        <f>I6077+J6077+K6077</f>
        <v>0</v>
      </c>
      <c r="M6077" s="12" t="str">
        <f t="shared" si="1480"/>
        <v/>
      </c>
      <c r="N6077" s="13"/>
    </row>
    <row r="6078" spans="1:14" hidden="1">
      <c r="A6078" s="22">
        <v>710</v>
      </c>
      <c r="B6078" s="365">
        <v>5700</v>
      </c>
      <c r="C6078" s="1858" t="s">
        <v>914</v>
      </c>
      <c r="D6078" s="1859"/>
      <c r="E6078" s="310">
        <f>SUM(E6079:E6081)</f>
        <v>0</v>
      </c>
      <c r="F6078" s="1471">
        <v>0</v>
      </c>
      <c r="G6078" s="1471">
        <v>0</v>
      </c>
      <c r="H6078" s="1471">
        <v>0</v>
      </c>
      <c r="I6078" s="1471">
        <v>0</v>
      </c>
      <c r="J6078" s="1471">
        <v>0</v>
      </c>
      <c r="K6078" s="1471">
        <v>0</v>
      </c>
      <c r="L6078" s="310">
        <f>SUM(L6079:L6081)</f>
        <v>0</v>
      </c>
      <c r="M6078" s="12" t="str">
        <f t="shared" si="1480"/>
        <v/>
      </c>
      <c r="N6078" s="13"/>
    </row>
    <row r="6079" spans="1:14" hidden="1">
      <c r="A6079" s="23">
        <v>715</v>
      </c>
      <c r="B6079" s="366"/>
      <c r="C6079" s="367">
        <v>5701</v>
      </c>
      <c r="D6079" s="368" t="s">
        <v>691</v>
      </c>
      <c r="E6079" s="281">
        <f>F6079+G6079+H6079</f>
        <v>0</v>
      </c>
      <c r="F6079" s="1472">
        <v>0</v>
      </c>
      <c r="G6079" s="1472">
        <v>0</v>
      </c>
      <c r="H6079" s="1473">
        <v>0</v>
      </c>
      <c r="I6079" s="1771">
        <v>0</v>
      </c>
      <c r="J6079" s="1472">
        <v>0</v>
      </c>
      <c r="K6079" s="1472">
        <v>0</v>
      </c>
      <c r="L6079" s="281">
        <f>I6079+J6079+K6079</f>
        <v>0</v>
      </c>
      <c r="M6079" s="12" t="str">
        <f t="shared" si="1480"/>
        <v/>
      </c>
      <c r="N6079" s="13"/>
    </row>
    <row r="6080" spans="1:14" hidden="1">
      <c r="A6080" s="23">
        <v>720</v>
      </c>
      <c r="B6080" s="366"/>
      <c r="C6080" s="373">
        <v>5702</v>
      </c>
      <c r="D6080" s="374" t="s">
        <v>692</v>
      </c>
      <c r="E6080" s="314">
        <f>F6080+G6080+H6080</f>
        <v>0</v>
      </c>
      <c r="F6080" s="1472">
        <v>0</v>
      </c>
      <c r="G6080" s="1472">
        <v>0</v>
      </c>
      <c r="H6080" s="1473">
        <v>0</v>
      </c>
      <c r="I6080" s="1771">
        <v>0</v>
      </c>
      <c r="J6080" s="1472">
        <v>0</v>
      </c>
      <c r="K6080" s="1472">
        <v>0</v>
      </c>
      <c r="L6080" s="314">
        <f>I6080+J6080+K6080</f>
        <v>0</v>
      </c>
      <c r="M6080" s="12" t="str">
        <f t="shared" si="1480"/>
        <v/>
      </c>
      <c r="N6080" s="13"/>
    </row>
    <row r="6081" spans="1:14" hidden="1">
      <c r="A6081" s="23">
        <v>725</v>
      </c>
      <c r="B6081" s="292"/>
      <c r="C6081" s="375">
        <v>4071</v>
      </c>
      <c r="D6081" s="376" t="s">
        <v>693</v>
      </c>
      <c r="E6081" s="377">
        <f>F6081+G6081+H6081</f>
        <v>0</v>
      </c>
      <c r="F6081" s="1472">
        <v>0</v>
      </c>
      <c r="G6081" s="1472">
        <v>0</v>
      </c>
      <c r="H6081" s="1473">
        <v>0</v>
      </c>
      <c r="I6081" s="1771">
        <v>0</v>
      </c>
      <c r="J6081" s="1472">
        <v>0</v>
      </c>
      <c r="K6081" s="1472">
        <v>0</v>
      </c>
      <c r="L6081" s="377">
        <f>I6081+J6081+K6081</f>
        <v>0</v>
      </c>
      <c r="M6081" s="12" t="str">
        <f t="shared" si="1480"/>
        <v/>
      </c>
      <c r="N6081" s="13"/>
    </row>
    <row r="6082" spans="1:14" hidden="1">
      <c r="A6082" s="23">
        <v>730</v>
      </c>
      <c r="B6082" s="582"/>
      <c r="C6082" s="1860" t="s">
        <v>694</v>
      </c>
      <c r="D6082" s="1861"/>
      <c r="E6082" s="1438"/>
      <c r="F6082" s="1438"/>
      <c r="G6082" s="1438"/>
      <c r="H6082" s="1438"/>
      <c r="I6082" s="1438"/>
      <c r="J6082" s="1438"/>
      <c r="K6082" s="1438"/>
      <c r="L6082" s="1439"/>
      <c r="M6082" s="12" t="str">
        <f t="shared" si="1480"/>
        <v/>
      </c>
      <c r="N6082" s="13"/>
    </row>
    <row r="6083" spans="1:14" hidden="1">
      <c r="A6083" s="23">
        <v>735</v>
      </c>
      <c r="B6083" s="381">
        <v>98</v>
      </c>
      <c r="C6083" s="1860" t="s">
        <v>694</v>
      </c>
      <c r="D6083" s="1861"/>
      <c r="E6083" s="382">
        <f>F6083+G6083+H6083</f>
        <v>0</v>
      </c>
      <c r="F6083" s="1429"/>
      <c r="G6083" s="1430"/>
      <c r="H6083" s="1431"/>
      <c r="I6083" s="1461">
        <v>0</v>
      </c>
      <c r="J6083" s="1462">
        <v>0</v>
      </c>
      <c r="K6083" s="1463">
        <v>0</v>
      </c>
      <c r="L6083" s="382">
        <f>I6083+J6083+K6083</f>
        <v>0</v>
      </c>
      <c r="M6083" s="12" t="str">
        <f t="shared" si="1480"/>
        <v/>
      </c>
      <c r="N6083" s="13"/>
    </row>
    <row r="6084" spans="1:14" hidden="1">
      <c r="A6084" s="23">
        <v>740</v>
      </c>
      <c r="B6084" s="1433"/>
      <c r="C6084" s="1434"/>
      <c r="D6084" s="1435"/>
      <c r="E6084" s="269"/>
      <c r="F6084" s="269"/>
      <c r="G6084" s="269"/>
      <c r="H6084" s="269"/>
      <c r="I6084" s="269"/>
      <c r="J6084" s="269"/>
      <c r="K6084" s="269"/>
      <c r="L6084" s="270"/>
      <c r="M6084" s="12" t="str">
        <f t="shared" si="1480"/>
        <v/>
      </c>
      <c r="N6084" s="13"/>
    </row>
    <row r="6085" spans="1:14" hidden="1">
      <c r="A6085" s="23">
        <v>745</v>
      </c>
      <c r="B6085" s="1436"/>
      <c r="C6085" s="111"/>
      <c r="D6085" s="1437"/>
      <c r="E6085" s="218"/>
      <c r="F6085" s="218"/>
      <c r="G6085" s="218"/>
      <c r="H6085" s="218"/>
      <c r="I6085" s="218"/>
      <c r="J6085" s="218"/>
      <c r="K6085" s="218"/>
      <c r="L6085" s="389"/>
      <c r="M6085" s="12" t="str">
        <f t="shared" si="1480"/>
        <v/>
      </c>
      <c r="N6085" s="13"/>
    </row>
    <row r="6086" spans="1:14" hidden="1">
      <c r="A6086" s="22">
        <v>750</v>
      </c>
      <c r="B6086" s="1436"/>
      <c r="C6086" s="111"/>
      <c r="D6086" s="1437"/>
      <c r="E6086" s="218"/>
      <c r="F6086" s="218"/>
      <c r="G6086" s="218"/>
      <c r="H6086" s="218"/>
      <c r="I6086" s="218"/>
      <c r="J6086" s="218"/>
      <c r="K6086" s="218"/>
      <c r="L6086" s="389"/>
      <c r="M6086" s="12" t="str">
        <f t="shared" si="1480"/>
        <v/>
      </c>
      <c r="N6086" s="13"/>
    </row>
    <row r="6087" spans="1:14" ht="16.5" hidden="1" thickBot="1">
      <c r="A6087" s="23">
        <v>755</v>
      </c>
      <c r="B6087" s="1464"/>
      <c r="C6087" s="393" t="s">
        <v>741</v>
      </c>
      <c r="D6087" s="1432">
        <f>+B6087</f>
        <v>0</v>
      </c>
      <c r="E6087" s="395">
        <f t="shared" ref="E6087:L6087" si="1493">SUM(E5972,E5975,E5981,E5989,E5990,E6008,E6012,E6018,E6021,E6022,E6023,E6024,E6025,E6034,E6040,E6041,E6042,E6043,E6050,E6054,E6055,E6056,E6057,E6060,E6061,E6069,E6072,E6073,E6078)+E6083</f>
        <v>0</v>
      </c>
      <c r="F6087" s="396">
        <f t="shared" si="1493"/>
        <v>0</v>
      </c>
      <c r="G6087" s="397">
        <f t="shared" si="1493"/>
        <v>0</v>
      </c>
      <c r="H6087" s="398">
        <f t="shared" si="1493"/>
        <v>0</v>
      </c>
      <c r="I6087" s="396">
        <f t="shared" si="1493"/>
        <v>0</v>
      </c>
      <c r="J6087" s="397">
        <f t="shared" si="1493"/>
        <v>0</v>
      </c>
      <c r="K6087" s="398">
        <f t="shared" si="1493"/>
        <v>0</v>
      </c>
      <c r="L6087" s="395">
        <f t="shared" si="1493"/>
        <v>0</v>
      </c>
      <c r="M6087" s="12" t="str">
        <f>(IF($E6087&lt;&gt;0,$M$2,IF($L6087&lt;&gt;0,$M$2,"")))</f>
        <v/>
      </c>
      <c r="N6087" s="73" t="str">
        <f>LEFT(C5969,1)</f>
        <v>8</v>
      </c>
    </row>
    <row r="6088" spans="1:14" hidden="1">
      <c r="A6088" s="23">
        <v>760</v>
      </c>
      <c r="B6088" s="79" t="s">
        <v>120</v>
      </c>
      <c r="C6088" s="1"/>
      <c r="L6088" s="6"/>
      <c r="M6088" s="7" t="str">
        <f>(IF($E6087&lt;&gt;0,$M$2,IF($L6087&lt;&gt;0,$M$2,"")))</f>
        <v/>
      </c>
    </row>
    <row r="6089" spans="1:14" hidden="1">
      <c r="A6089" s="22">
        <v>765</v>
      </c>
      <c r="B6089" s="1367"/>
      <c r="C6089" s="1367"/>
      <c r="D6089" s="1368"/>
      <c r="E6089" s="1367"/>
      <c r="F6089" s="1367"/>
      <c r="G6089" s="1367"/>
      <c r="H6089" s="1367"/>
      <c r="I6089" s="1367"/>
      <c r="J6089" s="1367"/>
      <c r="K6089" s="1367"/>
      <c r="L6089" s="1369"/>
      <c r="M6089" s="7" t="str">
        <f>(IF($E6087&lt;&gt;0,$M$2,IF($L6087&lt;&gt;0,$M$2,"")))</f>
        <v/>
      </c>
    </row>
    <row r="6090" spans="1:14" ht="18.75" hidden="1">
      <c r="A6090" s="22">
        <v>775</v>
      </c>
      <c r="B6090" s="65"/>
      <c r="C6090" s="65"/>
      <c r="D6090" s="65"/>
      <c r="E6090" s="65"/>
      <c r="F6090" s="65"/>
      <c r="G6090" s="65"/>
      <c r="H6090" s="65"/>
      <c r="I6090" s="65"/>
      <c r="J6090" s="65"/>
      <c r="K6090" s="65"/>
      <c r="L6090" s="77"/>
      <c r="M6090" s="74" t="str">
        <f>(IF(E6085&lt;&gt;0,$G$2,IF(L6085&lt;&gt;0,$G$2,"")))</f>
        <v/>
      </c>
      <c r="N6090" s="65"/>
    </row>
    <row r="6091" spans="1:14" hidden="1">
      <c r="A6091" s="23">
        <v>780</v>
      </c>
      <c r="B6091" s="6"/>
      <c r="C6091" s="6"/>
      <c r="D6091" s="521"/>
      <c r="E6091" s="38"/>
      <c r="F6091" s="38"/>
      <c r="G6091" s="38"/>
      <c r="H6091" s="38"/>
      <c r="I6091" s="38"/>
      <c r="J6091" s="38"/>
      <c r="K6091" s="38"/>
      <c r="L6091" s="38"/>
      <c r="M6091" s="7" t="str">
        <f>(IF($E6224&lt;&gt;0,$M$2,IF($L6224&lt;&gt;0,$M$2,"")))</f>
        <v/>
      </c>
    </row>
    <row r="6092" spans="1:14" hidden="1">
      <c r="A6092" s="23">
        <v>785</v>
      </c>
      <c r="B6092" s="6"/>
      <c r="C6092" s="1365"/>
      <c r="D6092" s="1366"/>
      <c r="E6092" s="38"/>
      <c r="F6092" s="38"/>
      <c r="G6092" s="38"/>
      <c r="H6092" s="38"/>
      <c r="I6092" s="38"/>
      <c r="J6092" s="38"/>
      <c r="K6092" s="38"/>
      <c r="L6092" s="38"/>
      <c r="M6092" s="7" t="str">
        <f>(IF($E6224&lt;&gt;0,$M$2,IF($L6224&lt;&gt;0,$M$2,"")))</f>
        <v/>
      </c>
    </row>
    <row r="6093" spans="1:14" hidden="1">
      <c r="A6093" s="23">
        <v>790</v>
      </c>
      <c r="B6093" s="1870" t="str">
        <f>$B$7</f>
        <v>ОТЧЕТНИ ДАННИ ПО ЕБК ЗА ИЗПЪЛНЕНИЕТО НА БЮДЖЕТА</v>
      </c>
      <c r="C6093" s="1871"/>
      <c r="D6093" s="1871"/>
      <c r="E6093" s="242"/>
      <c r="F6093" s="242"/>
      <c r="G6093" s="237"/>
      <c r="H6093" s="237"/>
      <c r="I6093" s="237"/>
      <c r="J6093" s="237"/>
      <c r="K6093" s="237"/>
      <c r="L6093" s="237"/>
      <c r="M6093" s="7" t="str">
        <f>(IF($E6224&lt;&gt;0,$M$2,IF($L6224&lt;&gt;0,$M$2,"")))</f>
        <v/>
      </c>
    </row>
    <row r="6094" spans="1:14" hidden="1">
      <c r="A6094" s="23">
        <v>795</v>
      </c>
      <c r="B6094" s="228"/>
      <c r="C6094" s="391"/>
      <c r="D6094" s="400"/>
      <c r="E6094" s="406" t="s">
        <v>464</v>
      </c>
      <c r="F6094" s="406" t="s">
        <v>835</v>
      </c>
      <c r="G6094" s="237"/>
      <c r="H6094" s="1362" t="s">
        <v>1251</v>
      </c>
      <c r="I6094" s="1363"/>
      <c r="J6094" s="1364"/>
      <c r="K6094" s="237"/>
      <c r="L6094" s="237"/>
      <c r="M6094" s="7" t="str">
        <f>(IF($E6224&lt;&gt;0,$M$2,IF($L6224&lt;&gt;0,$M$2,"")))</f>
        <v/>
      </c>
    </row>
    <row r="6095" spans="1:14" ht="18.75" hidden="1">
      <c r="A6095" s="22">
        <v>805</v>
      </c>
      <c r="B6095" s="1872" t="str">
        <f>$B$9</f>
        <v>ДГ ЩАСТЛИВО ДЕТСТВО</v>
      </c>
      <c r="C6095" s="1873"/>
      <c r="D6095" s="1874"/>
      <c r="E6095" s="115">
        <f>$E$9</f>
        <v>43831</v>
      </c>
      <c r="F6095" s="226" t="str">
        <f>$F$9</f>
        <v>30.06.2020</v>
      </c>
      <c r="G6095" s="237"/>
      <c r="H6095" s="237"/>
      <c r="I6095" s="237"/>
      <c r="J6095" s="237"/>
      <c r="K6095" s="237"/>
      <c r="L6095" s="237"/>
      <c r="M6095" s="7" t="str">
        <f>(IF($E6224&lt;&gt;0,$M$2,IF($L6224&lt;&gt;0,$M$2,"")))</f>
        <v/>
      </c>
    </row>
    <row r="6096" spans="1:14" hidden="1">
      <c r="A6096" s="23">
        <v>810</v>
      </c>
      <c r="B6096" s="227" t="str">
        <f>$B$10</f>
        <v>(наименование на разпоредителя с бюджет)</v>
      </c>
      <c r="C6096" s="228"/>
      <c r="D6096" s="229"/>
      <c r="E6096" s="237"/>
      <c r="F6096" s="237"/>
      <c r="G6096" s="237"/>
      <c r="H6096" s="237"/>
      <c r="I6096" s="237"/>
      <c r="J6096" s="237"/>
      <c r="K6096" s="237"/>
      <c r="L6096" s="237"/>
      <c r="M6096" s="7" t="str">
        <f>(IF($E6224&lt;&gt;0,$M$2,IF($L6224&lt;&gt;0,$M$2,"")))</f>
        <v/>
      </c>
    </row>
    <row r="6097" spans="1:14" hidden="1">
      <c r="A6097" s="23">
        <v>815</v>
      </c>
      <c r="B6097" s="227"/>
      <c r="C6097" s="228"/>
      <c r="D6097" s="229"/>
      <c r="E6097" s="237"/>
      <c r="F6097" s="237"/>
      <c r="G6097" s="237"/>
      <c r="H6097" s="237"/>
      <c r="I6097" s="237"/>
      <c r="J6097" s="237"/>
      <c r="K6097" s="237"/>
      <c r="L6097" s="237"/>
      <c r="M6097" s="7" t="str">
        <f>(IF($E6224&lt;&gt;0,$M$2,IF($L6224&lt;&gt;0,$M$2,"")))</f>
        <v/>
      </c>
    </row>
    <row r="6098" spans="1:14" ht="19.5" hidden="1">
      <c r="A6098" s="28">
        <v>525</v>
      </c>
      <c r="B6098" s="1875" t="str">
        <f>$B$12</f>
        <v>Раковски</v>
      </c>
      <c r="C6098" s="1876"/>
      <c r="D6098" s="1877"/>
      <c r="E6098" s="410" t="s">
        <v>890</v>
      </c>
      <c r="F6098" s="1360" t="str">
        <f>$F$12</f>
        <v>6611</v>
      </c>
      <c r="G6098" s="237"/>
      <c r="H6098" s="237"/>
      <c r="I6098" s="237"/>
      <c r="J6098" s="237"/>
      <c r="K6098" s="237"/>
      <c r="L6098" s="237"/>
      <c r="M6098" s="7" t="str">
        <f>(IF($E6224&lt;&gt;0,$M$2,IF($L6224&lt;&gt;0,$M$2,"")))</f>
        <v/>
      </c>
    </row>
    <row r="6099" spans="1:14" hidden="1">
      <c r="A6099" s="22">
        <v>820</v>
      </c>
      <c r="B6099" s="233" t="str">
        <f>$B$13</f>
        <v>(наименование на първостепенния разпоредител с бюджет)</v>
      </c>
      <c r="C6099" s="228"/>
      <c r="D6099" s="229"/>
      <c r="E6099" s="1361"/>
      <c r="F6099" s="242"/>
      <c r="G6099" s="237"/>
      <c r="H6099" s="237"/>
      <c r="I6099" s="237"/>
      <c r="J6099" s="237"/>
      <c r="K6099" s="237"/>
      <c r="L6099" s="237"/>
      <c r="M6099" s="7" t="str">
        <f>(IF($E6224&lt;&gt;0,$M$2,IF($L6224&lt;&gt;0,$M$2,"")))</f>
        <v/>
      </c>
    </row>
    <row r="6100" spans="1:14" ht="19.5" hidden="1">
      <c r="A6100" s="23">
        <v>821</v>
      </c>
      <c r="B6100" s="236"/>
      <c r="C6100" s="237"/>
      <c r="D6100" s="124" t="s">
        <v>891</v>
      </c>
      <c r="E6100" s="238">
        <f>$E$15</f>
        <v>0</v>
      </c>
      <c r="F6100" s="414" t="str">
        <f>$F$15</f>
        <v>БЮДЖЕТ</v>
      </c>
      <c r="G6100" s="218"/>
      <c r="H6100" s="218"/>
      <c r="I6100" s="218"/>
      <c r="J6100" s="218"/>
      <c r="K6100" s="218"/>
      <c r="L6100" s="218"/>
      <c r="M6100" s="7" t="str">
        <f>(IF($E6224&lt;&gt;0,$M$2,IF($L6224&lt;&gt;0,$M$2,"")))</f>
        <v/>
      </c>
    </row>
    <row r="6101" spans="1:14" hidden="1">
      <c r="A6101" s="23">
        <v>822</v>
      </c>
      <c r="B6101" s="228"/>
      <c r="C6101" s="391"/>
      <c r="D6101" s="400"/>
      <c r="E6101" s="237"/>
      <c r="F6101" s="409"/>
      <c r="G6101" s="409"/>
      <c r="H6101" s="409"/>
      <c r="I6101" s="409"/>
      <c r="J6101" s="409"/>
      <c r="K6101" s="409"/>
      <c r="L6101" s="1377" t="s">
        <v>465</v>
      </c>
      <c r="M6101" s="7" t="str">
        <f>(IF($E6224&lt;&gt;0,$M$2,IF($L6224&lt;&gt;0,$M$2,"")))</f>
        <v/>
      </c>
    </row>
    <row r="6102" spans="1:14" ht="24.95" hidden="1" customHeight="1">
      <c r="A6102" s="23">
        <v>823</v>
      </c>
      <c r="B6102" s="247"/>
      <c r="C6102" s="248"/>
      <c r="D6102" s="249" t="s">
        <v>712</v>
      </c>
      <c r="E6102" s="1878" t="s">
        <v>2108</v>
      </c>
      <c r="F6102" s="1879"/>
      <c r="G6102" s="1879"/>
      <c r="H6102" s="1880"/>
      <c r="I6102" s="1881" t="s">
        <v>2109</v>
      </c>
      <c r="J6102" s="1882"/>
      <c r="K6102" s="1882"/>
      <c r="L6102" s="1883"/>
      <c r="M6102" s="7" t="str">
        <f>(IF($E6224&lt;&gt;0,$M$2,IF($L6224&lt;&gt;0,$M$2,"")))</f>
        <v/>
      </c>
    </row>
    <row r="6103" spans="1:14" ht="54.95" hidden="1" customHeight="1" thickBot="1">
      <c r="A6103" s="23">
        <v>825</v>
      </c>
      <c r="B6103" s="250" t="s">
        <v>62</v>
      </c>
      <c r="C6103" s="251" t="s">
        <v>466</v>
      </c>
      <c r="D6103" s="252" t="s">
        <v>713</v>
      </c>
      <c r="E6103" s="1403" t="str">
        <f>$E$20</f>
        <v>Уточнен план                Общо</v>
      </c>
      <c r="F6103" s="1407" t="str">
        <f>$F$20</f>
        <v>държавни дейности</v>
      </c>
      <c r="G6103" s="1408" t="str">
        <f>$G$20</f>
        <v>местни дейности</v>
      </c>
      <c r="H6103" s="1409" t="str">
        <f>$H$20</f>
        <v>дофинансиране</v>
      </c>
      <c r="I6103" s="253" t="str">
        <f>$I$20</f>
        <v>държавни дейности -ОТЧЕТ</v>
      </c>
      <c r="J6103" s="254" t="str">
        <f>$J$20</f>
        <v>местни дейности - ОТЧЕТ</v>
      </c>
      <c r="K6103" s="255" t="str">
        <f>$K$20</f>
        <v>дофинансиране - ОТЧЕТ</v>
      </c>
      <c r="L6103" s="1735" t="str">
        <f>$L$20</f>
        <v>ОТЧЕТ                                    ОБЩО</v>
      </c>
      <c r="M6103" s="7" t="str">
        <f>(IF($E6224&lt;&gt;0,$M$2,IF($L6224&lt;&gt;0,$M$2,"")))</f>
        <v/>
      </c>
    </row>
    <row r="6104" spans="1:14" ht="18.75" hidden="1">
      <c r="A6104" s="23"/>
      <c r="B6104" s="258"/>
      <c r="C6104" s="259"/>
      <c r="D6104" s="260" t="s">
        <v>743</v>
      </c>
      <c r="E6104" s="1455" t="str">
        <f>$E$21</f>
        <v>(1)</v>
      </c>
      <c r="F6104" s="143" t="str">
        <f>$F$21</f>
        <v>(2)</v>
      </c>
      <c r="G6104" s="144" t="str">
        <f>$G$21</f>
        <v>(3)</v>
      </c>
      <c r="H6104" s="145" t="str">
        <f>$H$21</f>
        <v>(4)</v>
      </c>
      <c r="I6104" s="261" t="str">
        <f>$I$21</f>
        <v>(5)</v>
      </c>
      <c r="J6104" s="262" t="str">
        <f>$J$21</f>
        <v>(6)</v>
      </c>
      <c r="K6104" s="263" t="str">
        <f>$K$21</f>
        <v>(7)</v>
      </c>
      <c r="L6104" s="264" t="str">
        <f>$L$21</f>
        <v>(8)</v>
      </c>
      <c r="M6104" s="7" t="str">
        <f>(IF($E6224&lt;&gt;0,$M$2,IF($L6224&lt;&gt;0,$M$2,"")))</f>
        <v/>
      </c>
    </row>
    <row r="6105" spans="1:14" hidden="1">
      <c r="A6105" s="23"/>
      <c r="B6105" s="1451"/>
      <c r="C6105" s="1598" t="e">
        <f>VLOOKUP(D6105,OP_LIST2,2,FALSE)</f>
        <v>#N/A</v>
      </c>
      <c r="D6105" s="1458"/>
      <c r="E6105" s="389"/>
      <c r="F6105" s="1441"/>
      <c r="G6105" s="1442"/>
      <c r="H6105" s="1443"/>
      <c r="I6105" s="1441"/>
      <c r="J6105" s="1442"/>
      <c r="K6105" s="1443"/>
      <c r="L6105" s="1440"/>
      <c r="M6105" s="7" t="str">
        <f>(IF($E6224&lt;&gt;0,$M$2,IF($L6224&lt;&gt;0,$M$2,"")))</f>
        <v/>
      </c>
    </row>
    <row r="6106" spans="1:14" hidden="1">
      <c r="A6106" s="23"/>
      <c r="B6106" s="1454"/>
      <c r="C6106" s="1459">
        <f>VLOOKUP(D6107,EBK_DEIN2,2,FALSE)</f>
        <v>9910</v>
      </c>
      <c r="D6106" s="1458" t="s">
        <v>792</v>
      </c>
      <c r="E6106" s="389"/>
      <c r="F6106" s="1444"/>
      <c r="G6106" s="1445"/>
      <c r="H6106" s="1446"/>
      <c r="I6106" s="1444"/>
      <c r="J6106" s="1445"/>
      <c r="K6106" s="1446"/>
      <c r="L6106" s="1440"/>
      <c r="M6106" s="7" t="str">
        <f>(IF($E6224&lt;&gt;0,$M$2,IF($L6224&lt;&gt;0,$M$2,"")))</f>
        <v/>
      </c>
    </row>
    <row r="6107" spans="1:14" hidden="1">
      <c r="A6107" s="23"/>
      <c r="B6107" s="1450"/>
      <c r="C6107" s="1587">
        <f>+C6106</f>
        <v>9910</v>
      </c>
      <c r="D6107" s="1452" t="s">
        <v>635</v>
      </c>
      <c r="E6107" s="389"/>
      <c r="F6107" s="1444"/>
      <c r="G6107" s="1445"/>
      <c r="H6107" s="1446"/>
      <c r="I6107" s="1444"/>
      <c r="J6107" s="1445"/>
      <c r="K6107" s="1446"/>
      <c r="L6107" s="1440"/>
      <c r="M6107" s="7" t="str">
        <f>(IF($E6224&lt;&gt;0,$M$2,IF($L6224&lt;&gt;0,$M$2,"")))</f>
        <v/>
      </c>
    </row>
    <row r="6108" spans="1:14" hidden="1">
      <c r="A6108" s="23"/>
      <c r="B6108" s="1456"/>
      <c r="C6108" s="1453"/>
      <c r="D6108" s="1457" t="s">
        <v>714</v>
      </c>
      <c r="E6108" s="389"/>
      <c r="F6108" s="1447"/>
      <c r="G6108" s="1448"/>
      <c r="H6108" s="1449"/>
      <c r="I6108" s="1447"/>
      <c r="J6108" s="1448"/>
      <c r="K6108" s="1449"/>
      <c r="L6108" s="1440"/>
      <c r="M6108" s="7" t="str">
        <f>(IF($E6224&lt;&gt;0,$M$2,IF($L6224&lt;&gt;0,$M$2,"")))</f>
        <v/>
      </c>
    </row>
    <row r="6109" spans="1:14" hidden="1">
      <c r="A6109" s="23"/>
      <c r="B6109" s="272">
        <v>100</v>
      </c>
      <c r="C6109" s="1884" t="s">
        <v>744</v>
      </c>
      <c r="D6109" s="1885"/>
      <c r="E6109" s="273">
        <f t="shared" ref="E6109:L6109" si="1494">SUM(E6110:E6111)</f>
        <v>0</v>
      </c>
      <c r="F6109" s="274">
        <f t="shared" si="1494"/>
        <v>0</v>
      </c>
      <c r="G6109" s="275">
        <f t="shared" si="1494"/>
        <v>0</v>
      </c>
      <c r="H6109" s="276">
        <f>SUM(H6110:H6111)</f>
        <v>0</v>
      </c>
      <c r="I6109" s="274">
        <f t="shared" si="1494"/>
        <v>0</v>
      </c>
      <c r="J6109" s="275">
        <f t="shared" si="1494"/>
        <v>0</v>
      </c>
      <c r="K6109" s="276">
        <f t="shared" si="1494"/>
        <v>0</v>
      </c>
      <c r="L6109" s="273">
        <f t="shared" si="1494"/>
        <v>0</v>
      </c>
      <c r="M6109" s="12" t="str">
        <f>(IF($E6109&lt;&gt;0,$M$2,IF($L6109&lt;&gt;0,$M$2,"")))</f>
        <v/>
      </c>
      <c r="N6109" s="13"/>
    </row>
    <row r="6110" spans="1:14" hidden="1">
      <c r="A6110" s="23"/>
      <c r="B6110" s="278"/>
      <c r="C6110" s="279">
        <v>101</v>
      </c>
      <c r="D6110" s="280" t="s">
        <v>745</v>
      </c>
      <c r="E6110" s="281">
        <f>F6110+G6110+H6110</f>
        <v>0</v>
      </c>
      <c r="F6110" s="152"/>
      <c r="G6110" s="153"/>
      <c r="H6110" s="1418"/>
      <c r="I6110" s="152"/>
      <c r="J6110" s="153"/>
      <c r="K6110" s="1418"/>
      <c r="L6110" s="281">
        <f>I6110+J6110+K6110</f>
        <v>0</v>
      </c>
      <c r="M6110" s="12" t="str">
        <f t="shared" ref="M6110:M6176" si="1495">(IF($E6110&lt;&gt;0,$M$2,IF($L6110&lt;&gt;0,$M$2,"")))</f>
        <v/>
      </c>
      <c r="N6110" s="13"/>
    </row>
    <row r="6111" spans="1:14" hidden="1">
      <c r="A6111" s="10"/>
      <c r="B6111" s="278"/>
      <c r="C6111" s="285">
        <v>102</v>
      </c>
      <c r="D6111" s="286" t="s">
        <v>746</v>
      </c>
      <c r="E6111" s="287">
        <f>F6111+G6111+H6111</f>
        <v>0</v>
      </c>
      <c r="F6111" s="173"/>
      <c r="G6111" s="174"/>
      <c r="H6111" s="1421"/>
      <c r="I6111" s="173"/>
      <c r="J6111" s="174"/>
      <c r="K6111" s="1421"/>
      <c r="L6111" s="287">
        <f>I6111+J6111+K6111</f>
        <v>0</v>
      </c>
      <c r="M6111" s="12" t="str">
        <f t="shared" si="1495"/>
        <v/>
      </c>
      <c r="N6111" s="13"/>
    </row>
    <row r="6112" spans="1:14" hidden="1">
      <c r="A6112" s="10"/>
      <c r="B6112" s="272">
        <v>200</v>
      </c>
      <c r="C6112" s="1864" t="s">
        <v>747</v>
      </c>
      <c r="D6112" s="1865"/>
      <c r="E6112" s="273">
        <f t="shared" ref="E6112:L6112" si="1496">SUM(E6113:E6117)</f>
        <v>0</v>
      </c>
      <c r="F6112" s="274">
        <f t="shared" si="1496"/>
        <v>0</v>
      </c>
      <c r="G6112" s="275">
        <f t="shared" si="1496"/>
        <v>0</v>
      </c>
      <c r="H6112" s="276">
        <f>SUM(H6113:H6117)</f>
        <v>0</v>
      </c>
      <c r="I6112" s="274">
        <f t="shared" si="1496"/>
        <v>0</v>
      </c>
      <c r="J6112" s="275">
        <f t="shared" si="1496"/>
        <v>0</v>
      </c>
      <c r="K6112" s="276">
        <f t="shared" si="1496"/>
        <v>0</v>
      </c>
      <c r="L6112" s="273">
        <f t="shared" si="1496"/>
        <v>0</v>
      </c>
      <c r="M6112" s="12" t="str">
        <f t="shared" si="1495"/>
        <v/>
      </c>
      <c r="N6112" s="13"/>
    </row>
    <row r="6113" spans="1:14" hidden="1">
      <c r="A6113" s="10"/>
      <c r="B6113" s="291"/>
      <c r="C6113" s="279">
        <v>201</v>
      </c>
      <c r="D6113" s="280" t="s">
        <v>748</v>
      </c>
      <c r="E6113" s="281">
        <f>F6113+G6113+H6113</f>
        <v>0</v>
      </c>
      <c r="F6113" s="152"/>
      <c r="G6113" s="153"/>
      <c r="H6113" s="1418"/>
      <c r="I6113" s="152"/>
      <c r="J6113" s="153"/>
      <c r="K6113" s="1418"/>
      <c r="L6113" s="281">
        <f>I6113+J6113+K6113</f>
        <v>0</v>
      </c>
      <c r="M6113" s="12" t="str">
        <f t="shared" si="1495"/>
        <v/>
      </c>
      <c r="N6113" s="13"/>
    </row>
    <row r="6114" spans="1:14" hidden="1">
      <c r="A6114" s="10"/>
      <c r="B6114" s="292"/>
      <c r="C6114" s="293">
        <v>202</v>
      </c>
      <c r="D6114" s="294" t="s">
        <v>749</v>
      </c>
      <c r="E6114" s="295">
        <f>F6114+G6114+H6114</f>
        <v>0</v>
      </c>
      <c r="F6114" s="158"/>
      <c r="G6114" s="159"/>
      <c r="H6114" s="1420"/>
      <c r="I6114" s="158"/>
      <c r="J6114" s="159"/>
      <c r="K6114" s="1420"/>
      <c r="L6114" s="295">
        <f>I6114+J6114+K6114</f>
        <v>0</v>
      </c>
      <c r="M6114" s="12" t="str">
        <f t="shared" si="1495"/>
        <v/>
      </c>
      <c r="N6114" s="13"/>
    </row>
    <row r="6115" spans="1:14" ht="31.5" hidden="1">
      <c r="A6115" s="10"/>
      <c r="B6115" s="299"/>
      <c r="C6115" s="293">
        <v>205</v>
      </c>
      <c r="D6115" s="294" t="s">
        <v>595</v>
      </c>
      <c r="E6115" s="295">
        <f>F6115+G6115+H6115</f>
        <v>0</v>
      </c>
      <c r="F6115" s="158"/>
      <c r="G6115" s="159"/>
      <c r="H6115" s="1420"/>
      <c r="I6115" s="158"/>
      <c r="J6115" s="159"/>
      <c r="K6115" s="1420"/>
      <c r="L6115" s="295">
        <f>I6115+J6115+K6115</f>
        <v>0</v>
      </c>
      <c r="M6115" s="12" t="str">
        <f t="shared" si="1495"/>
        <v/>
      </c>
      <c r="N6115" s="13"/>
    </row>
    <row r="6116" spans="1:14" hidden="1">
      <c r="A6116" s="10"/>
      <c r="B6116" s="299"/>
      <c r="C6116" s="293">
        <v>208</v>
      </c>
      <c r="D6116" s="300" t="s">
        <v>596</v>
      </c>
      <c r="E6116" s="295">
        <f>F6116+G6116+H6116</f>
        <v>0</v>
      </c>
      <c r="F6116" s="158"/>
      <c r="G6116" s="159"/>
      <c r="H6116" s="1420"/>
      <c r="I6116" s="158"/>
      <c r="J6116" s="159"/>
      <c r="K6116" s="1420"/>
      <c r="L6116" s="295">
        <f>I6116+J6116+K6116</f>
        <v>0</v>
      </c>
      <c r="M6116" s="12" t="str">
        <f t="shared" si="1495"/>
        <v/>
      </c>
      <c r="N6116" s="13"/>
    </row>
    <row r="6117" spans="1:14" hidden="1">
      <c r="A6117" s="10"/>
      <c r="B6117" s="291"/>
      <c r="C6117" s="285">
        <v>209</v>
      </c>
      <c r="D6117" s="301" t="s">
        <v>597</v>
      </c>
      <c r="E6117" s="287">
        <f>F6117+G6117+H6117</f>
        <v>0</v>
      </c>
      <c r="F6117" s="173"/>
      <c r="G6117" s="174"/>
      <c r="H6117" s="1421"/>
      <c r="I6117" s="173"/>
      <c r="J6117" s="174"/>
      <c r="K6117" s="1421"/>
      <c r="L6117" s="287">
        <f>I6117+J6117+K6117</f>
        <v>0</v>
      </c>
      <c r="M6117" s="12" t="str">
        <f t="shared" si="1495"/>
        <v/>
      </c>
      <c r="N6117" s="13"/>
    </row>
    <row r="6118" spans="1:14" hidden="1">
      <c r="A6118" s="10"/>
      <c r="B6118" s="272">
        <v>500</v>
      </c>
      <c r="C6118" s="1866" t="s">
        <v>193</v>
      </c>
      <c r="D6118" s="1867"/>
      <c r="E6118" s="273">
        <f t="shared" ref="E6118:L6118" si="1497">SUM(E6119:E6125)</f>
        <v>0</v>
      </c>
      <c r="F6118" s="274">
        <f t="shared" si="1497"/>
        <v>0</v>
      </c>
      <c r="G6118" s="275">
        <f t="shared" si="1497"/>
        <v>0</v>
      </c>
      <c r="H6118" s="276">
        <f>SUM(H6119:H6125)</f>
        <v>0</v>
      </c>
      <c r="I6118" s="274">
        <f t="shared" si="1497"/>
        <v>0</v>
      </c>
      <c r="J6118" s="275">
        <f t="shared" si="1497"/>
        <v>0</v>
      </c>
      <c r="K6118" s="276">
        <f t="shared" si="1497"/>
        <v>0</v>
      </c>
      <c r="L6118" s="273">
        <f t="shared" si="1497"/>
        <v>0</v>
      </c>
      <c r="M6118" s="12" t="str">
        <f t="shared" si="1495"/>
        <v/>
      </c>
      <c r="N6118" s="13"/>
    </row>
    <row r="6119" spans="1:14" ht="18" hidden="1" customHeight="1">
      <c r="A6119" s="10"/>
      <c r="B6119" s="291"/>
      <c r="C6119" s="302">
        <v>551</v>
      </c>
      <c r="D6119" s="303" t="s">
        <v>194</v>
      </c>
      <c r="E6119" s="281">
        <f t="shared" ref="E6119:E6126" si="1498">F6119+G6119+H6119</f>
        <v>0</v>
      </c>
      <c r="F6119" s="152"/>
      <c r="G6119" s="153"/>
      <c r="H6119" s="1418"/>
      <c r="I6119" s="152"/>
      <c r="J6119" s="153"/>
      <c r="K6119" s="1418"/>
      <c r="L6119" s="281">
        <f t="shared" ref="L6119:L6126" si="1499">I6119+J6119+K6119</f>
        <v>0</v>
      </c>
      <c r="M6119" s="12" t="str">
        <f t="shared" si="1495"/>
        <v/>
      </c>
      <c r="N6119" s="13"/>
    </row>
    <row r="6120" spans="1:14" hidden="1">
      <c r="A6120" s="10"/>
      <c r="B6120" s="291"/>
      <c r="C6120" s="304">
        <v>552</v>
      </c>
      <c r="D6120" s="305" t="s">
        <v>909</v>
      </c>
      <c r="E6120" s="295">
        <f t="shared" si="1498"/>
        <v>0</v>
      </c>
      <c r="F6120" s="158"/>
      <c r="G6120" s="159"/>
      <c r="H6120" s="1420"/>
      <c r="I6120" s="158"/>
      <c r="J6120" s="159"/>
      <c r="K6120" s="1420"/>
      <c r="L6120" s="295">
        <f t="shared" si="1499"/>
        <v>0</v>
      </c>
      <c r="M6120" s="12" t="str">
        <f t="shared" si="1495"/>
        <v/>
      </c>
      <c r="N6120" s="13"/>
    </row>
    <row r="6121" spans="1:14" hidden="1">
      <c r="A6121" s="10"/>
      <c r="B6121" s="306"/>
      <c r="C6121" s="304">
        <v>558</v>
      </c>
      <c r="D6121" s="307" t="s">
        <v>871</v>
      </c>
      <c r="E6121" s="295">
        <f>F6121+G6121+H6121</f>
        <v>0</v>
      </c>
      <c r="F6121" s="488">
        <v>0</v>
      </c>
      <c r="G6121" s="489">
        <v>0</v>
      </c>
      <c r="H6121" s="160">
        <v>0</v>
      </c>
      <c r="I6121" s="488">
        <v>0</v>
      </c>
      <c r="J6121" s="489">
        <v>0</v>
      </c>
      <c r="K6121" s="160">
        <v>0</v>
      </c>
      <c r="L6121" s="295">
        <f>I6121+J6121+K6121</f>
        <v>0</v>
      </c>
      <c r="M6121" s="12" t="str">
        <f t="shared" si="1495"/>
        <v/>
      </c>
      <c r="N6121" s="13"/>
    </row>
    <row r="6122" spans="1:14" hidden="1">
      <c r="A6122" s="10"/>
      <c r="B6122" s="306"/>
      <c r="C6122" s="304">
        <v>560</v>
      </c>
      <c r="D6122" s="307" t="s">
        <v>195</v>
      </c>
      <c r="E6122" s="295">
        <f t="shared" si="1498"/>
        <v>0</v>
      </c>
      <c r="F6122" s="158"/>
      <c r="G6122" s="159"/>
      <c r="H6122" s="1420"/>
      <c r="I6122" s="158"/>
      <c r="J6122" s="159"/>
      <c r="K6122" s="1420"/>
      <c r="L6122" s="295">
        <f t="shared" si="1499"/>
        <v>0</v>
      </c>
      <c r="M6122" s="12" t="str">
        <f t="shared" si="1495"/>
        <v/>
      </c>
      <c r="N6122" s="13"/>
    </row>
    <row r="6123" spans="1:14" hidden="1">
      <c r="A6123" s="10"/>
      <c r="B6123" s="306"/>
      <c r="C6123" s="304">
        <v>580</v>
      </c>
      <c r="D6123" s="305" t="s">
        <v>196</v>
      </c>
      <c r="E6123" s="295">
        <f t="shared" si="1498"/>
        <v>0</v>
      </c>
      <c r="F6123" s="158"/>
      <c r="G6123" s="159"/>
      <c r="H6123" s="1420"/>
      <c r="I6123" s="158"/>
      <c r="J6123" s="159"/>
      <c r="K6123" s="1420"/>
      <c r="L6123" s="295">
        <f t="shared" si="1499"/>
        <v>0</v>
      </c>
      <c r="M6123" s="12" t="str">
        <f t="shared" si="1495"/>
        <v/>
      </c>
      <c r="N6123" s="13"/>
    </row>
    <row r="6124" spans="1:14" hidden="1">
      <c r="A6124" s="10"/>
      <c r="B6124" s="291"/>
      <c r="C6124" s="304">
        <v>588</v>
      </c>
      <c r="D6124" s="305" t="s">
        <v>873</v>
      </c>
      <c r="E6124" s="295">
        <f>F6124+G6124+H6124</f>
        <v>0</v>
      </c>
      <c r="F6124" s="488">
        <v>0</v>
      </c>
      <c r="G6124" s="489">
        <v>0</v>
      </c>
      <c r="H6124" s="160">
        <v>0</v>
      </c>
      <c r="I6124" s="488">
        <v>0</v>
      </c>
      <c r="J6124" s="489">
        <v>0</v>
      </c>
      <c r="K6124" s="160">
        <v>0</v>
      </c>
      <c r="L6124" s="295">
        <f>I6124+J6124+K6124</f>
        <v>0</v>
      </c>
      <c r="M6124" s="12" t="str">
        <f t="shared" si="1495"/>
        <v/>
      </c>
      <c r="N6124" s="13"/>
    </row>
    <row r="6125" spans="1:14" ht="31.5" hidden="1">
      <c r="A6125" s="10"/>
      <c r="B6125" s="291"/>
      <c r="C6125" s="308">
        <v>590</v>
      </c>
      <c r="D6125" s="309" t="s">
        <v>197</v>
      </c>
      <c r="E6125" s="287">
        <f t="shared" si="1498"/>
        <v>0</v>
      </c>
      <c r="F6125" s="173"/>
      <c r="G6125" s="174"/>
      <c r="H6125" s="1421"/>
      <c r="I6125" s="173"/>
      <c r="J6125" s="174"/>
      <c r="K6125" s="1421"/>
      <c r="L6125" s="287">
        <f t="shared" si="1499"/>
        <v>0</v>
      </c>
      <c r="M6125" s="12" t="str">
        <f t="shared" si="1495"/>
        <v/>
      </c>
      <c r="N6125" s="13"/>
    </row>
    <row r="6126" spans="1:14" hidden="1">
      <c r="A6126" s="22">
        <v>5</v>
      </c>
      <c r="B6126" s="272">
        <v>800</v>
      </c>
      <c r="C6126" s="1868" t="s">
        <v>198</v>
      </c>
      <c r="D6126" s="1869"/>
      <c r="E6126" s="310">
        <f t="shared" si="1498"/>
        <v>0</v>
      </c>
      <c r="F6126" s="1422"/>
      <c r="G6126" s="1423"/>
      <c r="H6126" s="1424"/>
      <c r="I6126" s="1422"/>
      <c r="J6126" s="1423"/>
      <c r="K6126" s="1424"/>
      <c r="L6126" s="310">
        <f t="shared" si="1499"/>
        <v>0</v>
      </c>
      <c r="M6126" s="12" t="str">
        <f t="shared" si="1495"/>
        <v/>
      </c>
      <c r="N6126" s="13"/>
    </row>
    <row r="6127" spans="1:14" hidden="1">
      <c r="A6127" s="23">
        <v>10</v>
      </c>
      <c r="B6127" s="272">
        <v>1000</v>
      </c>
      <c r="C6127" s="1864" t="s">
        <v>199</v>
      </c>
      <c r="D6127" s="1865"/>
      <c r="E6127" s="310">
        <f t="shared" ref="E6127:L6127" si="1500">SUM(E6128:E6144)</f>
        <v>0</v>
      </c>
      <c r="F6127" s="274">
        <f t="shared" si="1500"/>
        <v>0</v>
      </c>
      <c r="G6127" s="275">
        <f t="shared" si="1500"/>
        <v>0</v>
      </c>
      <c r="H6127" s="276">
        <f>SUM(H6128:H6144)</f>
        <v>0</v>
      </c>
      <c r="I6127" s="274">
        <f t="shared" si="1500"/>
        <v>0</v>
      </c>
      <c r="J6127" s="275">
        <f t="shared" si="1500"/>
        <v>0</v>
      </c>
      <c r="K6127" s="276">
        <f t="shared" si="1500"/>
        <v>0</v>
      </c>
      <c r="L6127" s="310">
        <f t="shared" si="1500"/>
        <v>0</v>
      </c>
      <c r="M6127" s="12" t="str">
        <f t="shared" si="1495"/>
        <v/>
      </c>
      <c r="N6127" s="13"/>
    </row>
    <row r="6128" spans="1:14" hidden="1">
      <c r="A6128" s="23">
        <v>15</v>
      </c>
      <c r="B6128" s="292"/>
      <c r="C6128" s="279">
        <v>1011</v>
      </c>
      <c r="D6128" s="311" t="s">
        <v>200</v>
      </c>
      <c r="E6128" s="281">
        <f t="shared" ref="E6128:E6144" si="1501">F6128+G6128+H6128</f>
        <v>0</v>
      </c>
      <c r="F6128" s="152"/>
      <c r="G6128" s="153"/>
      <c r="H6128" s="1418"/>
      <c r="I6128" s="152"/>
      <c r="J6128" s="153"/>
      <c r="K6128" s="1418"/>
      <c r="L6128" s="281">
        <f t="shared" ref="L6128:L6144" si="1502">I6128+J6128+K6128</f>
        <v>0</v>
      </c>
      <c r="M6128" s="12" t="str">
        <f t="shared" si="1495"/>
        <v/>
      </c>
      <c r="N6128" s="13"/>
    </row>
    <row r="6129" spans="1:14" hidden="1">
      <c r="A6129" s="22">
        <v>35</v>
      </c>
      <c r="B6129" s="292"/>
      <c r="C6129" s="293">
        <v>1012</v>
      </c>
      <c r="D6129" s="294" t="s">
        <v>201</v>
      </c>
      <c r="E6129" s="295">
        <f t="shared" si="1501"/>
        <v>0</v>
      </c>
      <c r="F6129" s="158"/>
      <c r="G6129" s="159"/>
      <c r="H6129" s="1420"/>
      <c r="I6129" s="158"/>
      <c r="J6129" s="159"/>
      <c r="K6129" s="1420"/>
      <c r="L6129" s="295">
        <f t="shared" si="1502"/>
        <v>0</v>
      </c>
      <c r="M6129" s="12" t="str">
        <f t="shared" si="1495"/>
        <v/>
      </c>
      <c r="N6129" s="13"/>
    </row>
    <row r="6130" spans="1:14" hidden="1">
      <c r="A6130" s="23">
        <v>40</v>
      </c>
      <c r="B6130" s="292"/>
      <c r="C6130" s="293">
        <v>1013</v>
      </c>
      <c r="D6130" s="294" t="s">
        <v>202</v>
      </c>
      <c r="E6130" s="295">
        <f t="shared" si="1501"/>
        <v>0</v>
      </c>
      <c r="F6130" s="158"/>
      <c r="G6130" s="159"/>
      <c r="H6130" s="1420"/>
      <c r="I6130" s="158"/>
      <c r="J6130" s="159"/>
      <c r="K6130" s="1420"/>
      <c r="L6130" s="295">
        <f t="shared" si="1502"/>
        <v>0</v>
      </c>
      <c r="M6130" s="12" t="str">
        <f t="shared" si="1495"/>
        <v/>
      </c>
      <c r="N6130" s="13"/>
    </row>
    <row r="6131" spans="1:14" hidden="1">
      <c r="A6131" s="23">
        <v>45</v>
      </c>
      <c r="B6131" s="292"/>
      <c r="C6131" s="293">
        <v>1014</v>
      </c>
      <c r="D6131" s="294" t="s">
        <v>203</v>
      </c>
      <c r="E6131" s="295">
        <f t="shared" si="1501"/>
        <v>0</v>
      </c>
      <c r="F6131" s="158"/>
      <c r="G6131" s="159"/>
      <c r="H6131" s="1420"/>
      <c r="I6131" s="158"/>
      <c r="J6131" s="159"/>
      <c r="K6131" s="1420"/>
      <c r="L6131" s="295">
        <f t="shared" si="1502"/>
        <v>0</v>
      </c>
      <c r="M6131" s="12" t="str">
        <f t="shared" si="1495"/>
        <v/>
      </c>
      <c r="N6131" s="13"/>
    </row>
    <row r="6132" spans="1:14" hidden="1">
      <c r="A6132" s="23">
        <v>50</v>
      </c>
      <c r="B6132" s="292"/>
      <c r="C6132" s="293">
        <v>1015</v>
      </c>
      <c r="D6132" s="294" t="s">
        <v>204</v>
      </c>
      <c r="E6132" s="295">
        <f t="shared" si="1501"/>
        <v>0</v>
      </c>
      <c r="F6132" s="158"/>
      <c r="G6132" s="159"/>
      <c r="H6132" s="1420"/>
      <c r="I6132" s="158"/>
      <c r="J6132" s="159"/>
      <c r="K6132" s="1420"/>
      <c r="L6132" s="295">
        <f t="shared" si="1502"/>
        <v>0</v>
      </c>
      <c r="M6132" s="12" t="str">
        <f t="shared" si="1495"/>
        <v/>
      </c>
      <c r="N6132" s="13"/>
    </row>
    <row r="6133" spans="1:14" hidden="1">
      <c r="A6133" s="23">
        <v>55</v>
      </c>
      <c r="B6133" s="292"/>
      <c r="C6133" s="312">
        <v>1016</v>
      </c>
      <c r="D6133" s="313" t="s">
        <v>205</v>
      </c>
      <c r="E6133" s="314">
        <f t="shared" si="1501"/>
        <v>0</v>
      </c>
      <c r="F6133" s="164"/>
      <c r="G6133" s="165"/>
      <c r="H6133" s="1419"/>
      <c r="I6133" s="164"/>
      <c r="J6133" s="165"/>
      <c r="K6133" s="1419"/>
      <c r="L6133" s="314">
        <f t="shared" si="1502"/>
        <v>0</v>
      </c>
      <c r="M6133" s="12" t="str">
        <f t="shared" si="1495"/>
        <v/>
      </c>
      <c r="N6133" s="13"/>
    </row>
    <row r="6134" spans="1:14" hidden="1">
      <c r="A6134" s="23">
        <v>60</v>
      </c>
      <c r="B6134" s="278"/>
      <c r="C6134" s="318">
        <v>1020</v>
      </c>
      <c r="D6134" s="319" t="s">
        <v>206</v>
      </c>
      <c r="E6134" s="320">
        <f t="shared" si="1501"/>
        <v>0</v>
      </c>
      <c r="F6134" s="454"/>
      <c r="G6134" s="455"/>
      <c r="H6134" s="1428"/>
      <c r="I6134" s="454"/>
      <c r="J6134" s="455"/>
      <c r="K6134" s="1428"/>
      <c r="L6134" s="320">
        <f t="shared" si="1502"/>
        <v>0</v>
      </c>
      <c r="M6134" s="12" t="str">
        <f t="shared" si="1495"/>
        <v/>
      </c>
      <c r="N6134" s="13"/>
    </row>
    <row r="6135" spans="1:14" hidden="1">
      <c r="A6135" s="22">
        <v>65</v>
      </c>
      <c r="B6135" s="292"/>
      <c r="C6135" s="324">
        <v>1030</v>
      </c>
      <c r="D6135" s="325" t="s">
        <v>207</v>
      </c>
      <c r="E6135" s="326">
        <f t="shared" si="1501"/>
        <v>0</v>
      </c>
      <c r="F6135" s="449"/>
      <c r="G6135" s="450"/>
      <c r="H6135" s="1425"/>
      <c r="I6135" s="449"/>
      <c r="J6135" s="450"/>
      <c r="K6135" s="1425"/>
      <c r="L6135" s="326">
        <f t="shared" si="1502"/>
        <v>0</v>
      </c>
      <c r="M6135" s="12" t="str">
        <f t="shared" si="1495"/>
        <v/>
      </c>
      <c r="N6135" s="13"/>
    </row>
    <row r="6136" spans="1:14" hidden="1">
      <c r="A6136" s="23">
        <v>70</v>
      </c>
      <c r="B6136" s="292"/>
      <c r="C6136" s="318">
        <v>1051</v>
      </c>
      <c r="D6136" s="331" t="s">
        <v>208</v>
      </c>
      <c r="E6136" s="320">
        <f t="shared" si="1501"/>
        <v>0</v>
      </c>
      <c r="F6136" s="454"/>
      <c r="G6136" s="455"/>
      <c r="H6136" s="1428"/>
      <c r="I6136" s="454"/>
      <c r="J6136" s="455"/>
      <c r="K6136" s="1428"/>
      <c r="L6136" s="320">
        <f t="shared" si="1502"/>
        <v>0</v>
      </c>
      <c r="M6136" s="12" t="str">
        <f t="shared" si="1495"/>
        <v/>
      </c>
      <c r="N6136" s="13"/>
    </row>
    <row r="6137" spans="1:14" hidden="1">
      <c r="A6137" s="23">
        <v>75</v>
      </c>
      <c r="B6137" s="292"/>
      <c r="C6137" s="293">
        <v>1052</v>
      </c>
      <c r="D6137" s="294" t="s">
        <v>209</v>
      </c>
      <c r="E6137" s="295">
        <f t="shared" si="1501"/>
        <v>0</v>
      </c>
      <c r="F6137" s="158"/>
      <c r="G6137" s="159"/>
      <c r="H6137" s="1420"/>
      <c r="I6137" s="158"/>
      <c r="J6137" s="159"/>
      <c r="K6137" s="1420"/>
      <c r="L6137" s="295">
        <f t="shared" si="1502"/>
        <v>0</v>
      </c>
      <c r="M6137" s="12" t="str">
        <f t="shared" si="1495"/>
        <v/>
      </c>
      <c r="N6137" s="13"/>
    </row>
    <row r="6138" spans="1:14" hidden="1">
      <c r="A6138" s="23">
        <v>80</v>
      </c>
      <c r="B6138" s="292"/>
      <c r="C6138" s="324">
        <v>1053</v>
      </c>
      <c r="D6138" s="325" t="s">
        <v>874</v>
      </c>
      <c r="E6138" s="326">
        <f t="shared" si="1501"/>
        <v>0</v>
      </c>
      <c r="F6138" s="449"/>
      <c r="G6138" s="450"/>
      <c r="H6138" s="1425"/>
      <c r="I6138" s="449"/>
      <c r="J6138" s="450"/>
      <c r="K6138" s="1425"/>
      <c r="L6138" s="326">
        <f t="shared" si="1502"/>
        <v>0</v>
      </c>
      <c r="M6138" s="12" t="str">
        <f t="shared" si="1495"/>
        <v/>
      </c>
      <c r="N6138" s="13"/>
    </row>
    <row r="6139" spans="1:14" hidden="1">
      <c r="A6139" s="23">
        <v>80</v>
      </c>
      <c r="B6139" s="292"/>
      <c r="C6139" s="318">
        <v>1062</v>
      </c>
      <c r="D6139" s="319" t="s">
        <v>210</v>
      </c>
      <c r="E6139" s="320">
        <f t="shared" si="1501"/>
        <v>0</v>
      </c>
      <c r="F6139" s="454"/>
      <c r="G6139" s="455"/>
      <c r="H6139" s="1428"/>
      <c r="I6139" s="454"/>
      <c r="J6139" s="455"/>
      <c r="K6139" s="1428"/>
      <c r="L6139" s="320">
        <f t="shared" si="1502"/>
        <v>0</v>
      </c>
      <c r="M6139" s="12" t="str">
        <f t="shared" si="1495"/>
        <v/>
      </c>
      <c r="N6139" s="13"/>
    </row>
    <row r="6140" spans="1:14" hidden="1">
      <c r="A6140" s="23">
        <v>85</v>
      </c>
      <c r="B6140" s="292"/>
      <c r="C6140" s="324">
        <v>1063</v>
      </c>
      <c r="D6140" s="332" t="s">
        <v>801</v>
      </c>
      <c r="E6140" s="326">
        <f t="shared" si="1501"/>
        <v>0</v>
      </c>
      <c r="F6140" s="449"/>
      <c r="G6140" s="450"/>
      <c r="H6140" s="1425"/>
      <c r="I6140" s="449"/>
      <c r="J6140" s="450"/>
      <c r="K6140" s="1425"/>
      <c r="L6140" s="326">
        <f t="shared" si="1502"/>
        <v>0</v>
      </c>
      <c r="M6140" s="12" t="str">
        <f t="shared" si="1495"/>
        <v/>
      </c>
      <c r="N6140" s="13"/>
    </row>
    <row r="6141" spans="1:14" hidden="1">
      <c r="A6141" s="23">
        <v>90</v>
      </c>
      <c r="B6141" s="292"/>
      <c r="C6141" s="333">
        <v>1069</v>
      </c>
      <c r="D6141" s="334" t="s">
        <v>211</v>
      </c>
      <c r="E6141" s="335">
        <f t="shared" si="1501"/>
        <v>0</v>
      </c>
      <c r="F6141" s="600"/>
      <c r="G6141" s="601"/>
      <c r="H6141" s="1427"/>
      <c r="I6141" s="600"/>
      <c r="J6141" s="601"/>
      <c r="K6141" s="1427"/>
      <c r="L6141" s="335">
        <f t="shared" si="1502"/>
        <v>0</v>
      </c>
      <c r="M6141" s="12" t="str">
        <f t="shared" si="1495"/>
        <v/>
      </c>
      <c r="N6141" s="13"/>
    </row>
    <row r="6142" spans="1:14" hidden="1">
      <c r="A6142" s="23">
        <v>90</v>
      </c>
      <c r="B6142" s="278"/>
      <c r="C6142" s="318">
        <v>1091</v>
      </c>
      <c r="D6142" s="331" t="s">
        <v>910</v>
      </c>
      <c r="E6142" s="320">
        <f t="shared" si="1501"/>
        <v>0</v>
      </c>
      <c r="F6142" s="454"/>
      <c r="G6142" s="455"/>
      <c r="H6142" s="1428"/>
      <c r="I6142" s="454"/>
      <c r="J6142" s="455"/>
      <c r="K6142" s="1428"/>
      <c r="L6142" s="320">
        <f t="shared" si="1502"/>
        <v>0</v>
      </c>
      <c r="M6142" s="12" t="str">
        <f t="shared" si="1495"/>
        <v/>
      </c>
      <c r="N6142" s="13"/>
    </row>
    <row r="6143" spans="1:14" hidden="1">
      <c r="A6143" s="22">
        <v>115</v>
      </c>
      <c r="B6143" s="292"/>
      <c r="C6143" s="293">
        <v>1092</v>
      </c>
      <c r="D6143" s="294" t="s">
        <v>305</v>
      </c>
      <c r="E6143" s="295">
        <f t="shared" si="1501"/>
        <v>0</v>
      </c>
      <c r="F6143" s="158"/>
      <c r="G6143" s="159"/>
      <c r="H6143" s="1420"/>
      <c r="I6143" s="158"/>
      <c r="J6143" s="159"/>
      <c r="K6143" s="1420"/>
      <c r="L6143" s="295">
        <f t="shared" si="1502"/>
        <v>0</v>
      </c>
      <c r="M6143" s="12" t="str">
        <f t="shared" si="1495"/>
        <v/>
      </c>
      <c r="N6143" s="13"/>
    </row>
    <row r="6144" spans="1:14" hidden="1">
      <c r="A6144" s="22">
        <v>125</v>
      </c>
      <c r="B6144" s="292"/>
      <c r="C6144" s="285">
        <v>1098</v>
      </c>
      <c r="D6144" s="339" t="s">
        <v>212</v>
      </c>
      <c r="E6144" s="287">
        <f t="shared" si="1501"/>
        <v>0</v>
      </c>
      <c r="F6144" s="173"/>
      <c r="G6144" s="174"/>
      <c r="H6144" s="1421"/>
      <c r="I6144" s="173"/>
      <c r="J6144" s="174"/>
      <c r="K6144" s="1421"/>
      <c r="L6144" s="287">
        <f t="shared" si="1502"/>
        <v>0</v>
      </c>
      <c r="M6144" s="12" t="str">
        <f t="shared" si="1495"/>
        <v/>
      </c>
      <c r="N6144" s="13"/>
    </row>
    <row r="6145" spans="1:14" hidden="1">
      <c r="A6145" s="23">
        <v>130</v>
      </c>
      <c r="B6145" s="272">
        <v>1900</v>
      </c>
      <c r="C6145" s="1856" t="s">
        <v>272</v>
      </c>
      <c r="D6145" s="1857"/>
      <c r="E6145" s="310">
        <f t="shared" ref="E6145:L6145" si="1503">SUM(E6146:E6148)</f>
        <v>0</v>
      </c>
      <c r="F6145" s="274">
        <f t="shared" si="1503"/>
        <v>0</v>
      </c>
      <c r="G6145" s="275">
        <f t="shared" si="1503"/>
        <v>0</v>
      </c>
      <c r="H6145" s="276">
        <f>SUM(H6146:H6148)</f>
        <v>0</v>
      </c>
      <c r="I6145" s="274">
        <f t="shared" si="1503"/>
        <v>0</v>
      </c>
      <c r="J6145" s="275">
        <f t="shared" si="1503"/>
        <v>0</v>
      </c>
      <c r="K6145" s="276">
        <f t="shared" si="1503"/>
        <v>0</v>
      </c>
      <c r="L6145" s="310">
        <f t="shared" si="1503"/>
        <v>0</v>
      </c>
      <c r="M6145" s="12" t="str">
        <f t="shared" si="1495"/>
        <v/>
      </c>
      <c r="N6145" s="13"/>
    </row>
    <row r="6146" spans="1:14" hidden="1">
      <c r="A6146" s="23">
        <v>135</v>
      </c>
      <c r="B6146" s="292"/>
      <c r="C6146" s="279">
        <v>1901</v>
      </c>
      <c r="D6146" s="340" t="s">
        <v>911</v>
      </c>
      <c r="E6146" s="281">
        <f>F6146+G6146+H6146</f>
        <v>0</v>
      </c>
      <c r="F6146" s="152"/>
      <c r="G6146" s="153"/>
      <c r="H6146" s="1418"/>
      <c r="I6146" s="152"/>
      <c r="J6146" s="153"/>
      <c r="K6146" s="1418"/>
      <c r="L6146" s="281">
        <f>I6146+J6146+K6146</f>
        <v>0</v>
      </c>
      <c r="M6146" s="12" t="str">
        <f t="shared" si="1495"/>
        <v/>
      </c>
      <c r="N6146" s="13"/>
    </row>
    <row r="6147" spans="1:14" hidden="1">
      <c r="A6147" s="23">
        <v>140</v>
      </c>
      <c r="B6147" s="341"/>
      <c r="C6147" s="293">
        <v>1981</v>
      </c>
      <c r="D6147" s="342" t="s">
        <v>912</v>
      </c>
      <c r="E6147" s="295">
        <f>F6147+G6147+H6147</f>
        <v>0</v>
      </c>
      <c r="F6147" s="158"/>
      <c r="G6147" s="159"/>
      <c r="H6147" s="1420"/>
      <c r="I6147" s="158"/>
      <c r="J6147" s="159"/>
      <c r="K6147" s="1420"/>
      <c r="L6147" s="295">
        <f>I6147+J6147+K6147</f>
        <v>0</v>
      </c>
      <c r="M6147" s="12" t="str">
        <f t="shared" si="1495"/>
        <v/>
      </c>
      <c r="N6147" s="13"/>
    </row>
    <row r="6148" spans="1:14" hidden="1">
      <c r="A6148" s="23">
        <v>145</v>
      </c>
      <c r="B6148" s="292"/>
      <c r="C6148" s="285">
        <v>1991</v>
      </c>
      <c r="D6148" s="343" t="s">
        <v>913</v>
      </c>
      <c r="E6148" s="287">
        <f>F6148+G6148+H6148</f>
        <v>0</v>
      </c>
      <c r="F6148" s="173"/>
      <c r="G6148" s="174"/>
      <c r="H6148" s="1421"/>
      <c r="I6148" s="173"/>
      <c r="J6148" s="174"/>
      <c r="K6148" s="1421"/>
      <c r="L6148" s="287">
        <f>I6148+J6148+K6148</f>
        <v>0</v>
      </c>
      <c r="M6148" s="12" t="str">
        <f t="shared" si="1495"/>
        <v/>
      </c>
      <c r="N6148" s="13"/>
    </row>
    <row r="6149" spans="1:14" hidden="1">
      <c r="A6149" s="23">
        <v>150</v>
      </c>
      <c r="B6149" s="272">
        <v>2100</v>
      </c>
      <c r="C6149" s="1856" t="s">
        <v>722</v>
      </c>
      <c r="D6149" s="1857"/>
      <c r="E6149" s="310">
        <f t="shared" ref="E6149:L6149" si="1504">SUM(E6150:E6154)</f>
        <v>0</v>
      </c>
      <c r="F6149" s="274">
        <f t="shared" si="1504"/>
        <v>0</v>
      </c>
      <c r="G6149" s="275">
        <f t="shared" si="1504"/>
        <v>0</v>
      </c>
      <c r="H6149" s="276">
        <f>SUM(H6150:H6154)</f>
        <v>0</v>
      </c>
      <c r="I6149" s="274">
        <f t="shared" si="1504"/>
        <v>0</v>
      </c>
      <c r="J6149" s="275">
        <f t="shared" si="1504"/>
        <v>0</v>
      </c>
      <c r="K6149" s="276">
        <f t="shared" si="1504"/>
        <v>0</v>
      </c>
      <c r="L6149" s="310">
        <f t="shared" si="1504"/>
        <v>0</v>
      </c>
      <c r="M6149" s="12" t="str">
        <f t="shared" si="1495"/>
        <v/>
      </c>
      <c r="N6149" s="13"/>
    </row>
    <row r="6150" spans="1:14" hidden="1">
      <c r="A6150" s="23">
        <v>155</v>
      </c>
      <c r="B6150" s="292"/>
      <c r="C6150" s="279">
        <v>2110</v>
      </c>
      <c r="D6150" s="344" t="s">
        <v>213</v>
      </c>
      <c r="E6150" s="281">
        <f>F6150+G6150+H6150</f>
        <v>0</v>
      </c>
      <c r="F6150" s="152"/>
      <c r="G6150" s="153"/>
      <c r="H6150" s="1418"/>
      <c r="I6150" s="152"/>
      <c r="J6150" s="153"/>
      <c r="K6150" s="1418"/>
      <c r="L6150" s="281">
        <f>I6150+J6150+K6150</f>
        <v>0</v>
      </c>
      <c r="M6150" s="12" t="str">
        <f t="shared" si="1495"/>
        <v/>
      </c>
      <c r="N6150" s="13"/>
    </row>
    <row r="6151" spans="1:14" hidden="1">
      <c r="A6151" s="23">
        <v>160</v>
      </c>
      <c r="B6151" s="341"/>
      <c r="C6151" s="293">
        <v>2120</v>
      </c>
      <c r="D6151" s="300" t="s">
        <v>214</v>
      </c>
      <c r="E6151" s="295">
        <f>F6151+G6151+H6151</f>
        <v>0</v>
      </c>
      <c r="F6151" s="158"/>
      <c r="G6151" s="159"/>
      <c r="H6151" s="1420"/>
      <c r="I6151" s="158"/>
      <c r="J6151" s="159"/>
      <c r="K6151" s="1420"/>
      <c r="L6151" s="295">
        <f>I6151+J6151+K6151</f>
        <v>0</v>
      </c>
      <c r="M6151" s="12" t="str">
        <f t="shared" si="1495"/>
        <v/>
      </c>
      <c r="N6151" s="13"/>
    </row>
    <row r="6152" spans="1:14" hidden="1">
      <c r="A6152" s="23">
        <v>165</v>
      </c>
      <c r="B6152" s="341"/>
      <c r="C6152" s="293">
        <v>2125</v>
      </c>
      <c r="D6152" s="300" t="s">
        <v>215</v>
      </c>
      <c r="E6152" s="295">
        <f>F6152+G6152+H6152</f>
        <v>0</v>
      </c>
      <c r="F6152" s="488">
        <v>0</v>
      </c>
      <c r="G6152" s="489">
        <v>0</v>
      </c>
      <c r="H6152" s="160">
        <v>0</v>
      </c>
      <c r="I6152" s="488">
        <v>0</v>
      </c>
      <c r="J6152" s="489">
        <v>0</v>
      </c>
      <c r="K6152" s="160">
        <v>0</v>
      </c>
      <c r="L6152" s="295">
        <f>I6152+J6152+K6152</f>
        <v>0</v>
      </c>
      <c r="M6152" s="12" t="str">
        <f t="shared" si="1495"/>
        <v/>
      </c>
      <c r="N6152" s="13"/>
    </row>
    <row r="6153" spans="1:14" hidden="1">
      <c r="A6153" s="23">
        <v>175</v>
      </c>
      <c r="B6153" s="291"/>
      <c r="C6153" s="293">
        <v>2140</v>
      </c>
      <c r="D6153" s="300" t="s">
        <v>216</v>
      </c>
      <c r="E6153" s="295">
        <f>F6153+G6153+H6153</f>
        <v>0</v>
      </c>
      <c r="F6153" s="488">
        <v>0</v>
      </c>
      <c r="G6153" s="489">
        <v>0</v>
      </c>
      <c r="H6153" s="160">
        <v>0</v>
      </c>
      <c r="I6153" s="488">
        <v>0</v>
      </c>
      <c r="J6153" s="489">
        <v>0</v>
      </c>
      <c r="K6153" s="160">
        <v>0</v>
      </c>
      <c r="L6153" s="295">
        <f>I6153+J6153+K6153</f>
        <v>0</v>
      </c>
      <c r="M6153" s="12" t="str">
        <f t="shared" si="1495"/>
        <v/>
      </c>
      <c r="N6153" s="13"/>
    </row>
    <row r="6154" spans="1:14" hidden="1">
      <c r="A6154" s="23">
        <v>180</v>
      </c>
      <c r="B6154" s="292"/>
      <c r="C6154" s="285">
        <v>2190</v>
      </c>
      <c r="D6154" s="345" t="s">
        <v>217</v>
      </c>
      <c r="E6154" s="287">
        <f>F6154+G6154+H6154</f>
        <v>0</v>
      </c>
      <c r="F6154" s="173"/>
      <c r="G6154" s="174"/>
      <c r="H6154" s="1421"/>
      <c r="I6154" s="173"/>
      <c r="J6154" s="174"/>
      <c r="K6154" s="1421"/>
      <c r="L6154" s="287">
        <f>I6154+J6154+K6154</f>
        <v>0</v>
      </c>
      <c r="M6154" s="12" t="str">
        <f t="shared" si="1495"/>
        <v/>
      </c>
      <c r="N6154" s="13"/>
    </row>
    <row r="6155" spans="1:14" hidden="1">
      <c r="A6155" s="23">
        <v>185</v>
      </c>
      <c r="B6155" s="272">
        <v>2200</v>
      </c>
      <c r="C6155" s="1856" t="s">
        <v>218</v>
      </c>
      <c r="D6155" s="1857"/>
      <c r="E6155" s="310">
        <f t="shared" ref="E6155:L6155" si="1505">SUM(E6156:E6157)</f>
        <v>0</v>
      </c>
      <c r="F6155" s="274">
        <f t="shared" si="1505"/>
        <v>0</v>
      </c>
      <c r="G6155" s="275">
        <f t="shared" si="1505"/>
        <v>0</v>
      </c>
      <c r="H6155" s="276">
        <f>SUM(H6156:H6157)</f>
        <v>0</v>
      </c>
      <c r="I6155" s="274">
        <f t="shared" si="1505"/>
        <v>0</v>
      </c>
      <c r="J6155" s="275">
        <f t="shared" si="1505"/>
        <v>0</v>
      </c>
      <c r="K6155" s="276">
        <f t="shared" si="1505"/>
        <v>0</v>
      </c>
      <c r="L6155" s="310">
        <f t="shared" si="1505"/>
        <v>0</v>
      </c>
      <c r="M6155" s="12" t="str">
        <f t="shared" si="1495"/>
        <v/>
      </c>
      <c r="N6155" s="13"/>
    </row>
    <row r="6156" spans="1:14" hidden="1">
      <c r="A6156" s="23">
        <v>190</v>
      </c>
      <c r="B6156" s="292"/>
      <c r="C6156" s="279">
        <v>2221</v>
      </c>
      <c r="D6156" s="280" t="s">
        <v>306</v>
      </c>
      <c r="E6156" s="281">
        <f t="shared" ref="E6156:E6161" si="1506">F6156+G6156+H6156</f>
        <v>0</v>
      </c>
      <c r="F6156" s="152"/>
      <c r="G6156" s="153"/>
      <c r="H6156" s="1418"/>
      <c r="I6156" s="152"/>
      <c r="J6156" s="153"/>
      <c r="K6156" s="1418"/>
      <c r="L6156" s="281">
        <f t="shared" ref="L6156:L6161" si="1507">I6156+J6156+K6156</f>
        <v>0</v>
      </c>
      <c r="M6156" s="12" t="str">
        <f t="shared" si="1495"/>
        <v/>
      </c>
      <c r="N6156" s="13"/>
    </row>
    <row r="6157" spans="1:14" hidden="1">
      <c r="A6157" s="23">
        <v>200</v>
      </c>
      <c r="B6157" s="292"/>
      <c r="C6157" s="285">
        <v>2224</v>
      </c>
      <c r="D6157" s="286" t="s">
        <v>219</v>
      </c>
      <c r="E6157" s="287">
        <f t="shared" si="1506"/>
        <v>0</v>
      </c>
      <c r="F6157" s="173"/>
      <c r="G6157" s="174"/>
      <c r="H6157" s="1421"/>
      <c r="I6157" s="173"/>
      <c r="J6157" s="174"/>
      <c r="K6157" s="1421"/>
      <c r="L6157" s="287">
        <f t="shared" si="1507"/>
        <v>0</v>
      </c>
      <c r="M6157" s="12" t="str">
        <f t="shared" si="1495"/>
        <v/>
      </c>
      <c r="N6157" s="13"/>
    </row>
    <row r="6158" spans="1:14" hidden="1">
      <c r="A6158" s="23">
        <v>200</v>
      </c>
      <c r="B6158" s="272">
        <v>2500</v>
      </c>
      <c r="C6158" s="1856" t="s">
        <v>220</v>
      </c>
      <c r="D6158" s="1857"/>
      <c r="E6158" s="310">
        <f t="shared" si="1506"/>
        <v>0</v>
      </c>
      <c r="F6158" s="1422"/>
      <c r="G6158" s="1423"/>
      <c r="H6158" s="1424"/>
      <c r="I6158" s="1422"/>
      <c r="J6158" s="1423"/>
      <c r="K6158" s="1424"/>
      <c r="L6158" s="310">
        <f t="shared" si="1507"/>
        <v>0</v>
      </c>
      <c r="M6158" s="12" t="str">
        <f t="shared" si="1495"/>
        <v/>
      </c>
      <c r="N6158" s="13"/>
    </row>
    <row r="6159" spans="1:14" hidden="1">
      <c r="A6159" s="23">
        <v>205</v>
      </c>
      <c r="B6159" s="272">
        <v>2600</v>
      </c>
      <c r="C6159" s="1862" t="s">
        <v>221</v>
      </c>
      <c r="D6159" s="1863"/>
      <c r="E6159" s="310">
        <f t="shared" si="1506"/>
        <v>0</v>
      </c>
      <c r="F6159" s="1422"/>
      <c r="G6159" s="1423"/>
      <c r="H6159" s="1424"/>
      <c r="I6159" s="1422"/>
      <c r="J6159" s="1423"/>
      <c r="K6159" s="1424"/>
      <c r="L6159" s="310">
        <f t="shared" si="1507"/>
        <v>0</v>
      </c>
      <c r="M6159" s="12" t="str">
        <f t="shared" si="1495"/>
        <v/>
      </c>
      <c r="N6159" s="13"/>
    </row>
    <row r="6160" spans="1:14" hidden="1">
      <c r="A6160" s="23">
        <v>210</v>
      </c>
      <c r="B6160" s="272">
        <v>2700</v>
      </c>
      <c r="C6160" s="1862" t="s">
        <v>222</v>
      </c>
      <c r="D6160" s="1863"/>
      <c r="E6160" s="310">
        <f t="shared" si="1506"/>
        <v>0</v>
      </c>
      <c r="F6160" s="1422"/>
      <c r="G6160" s="1423"/>
      <c r="H6160" s="1424"/>
      <c r="I6160" s="1422"/>
      <c r="J6160" s="1423"/>
      <c r="K6160" s="1424"/>
      <c r="L6160" s="310">
        <f t="shared" si="1507"/>
        <v>0</v>
      </c>
      <c r="M6160" s="12" t="str">
        <f t="shared" si="1495"/>
        <v/>
      </c>
      <c r="N6160" s="13"/>
    </row>
    <row r="6161" spans="1:14" ht="36" hidden="1" customHeight="1">
      <c r="A6161" s="23">
        <v>215</v>
      </c>
      <c r="B6161" s="272">
        <v>2800</v>
      </c>
      <c r="C6161" s="1862" t="s">
        <v>1660</v>
      </c>
      <c r="D6161" s="1863"/>
      <c r="E6161" s="310">
        <f t="shared" si="1506"/>
        <v>0</v>
      </c>
      <c r="F6161" s="1422"/>
      <c r="G6161" s="1423"/>
      <c r="H6161" s="1424"/>
      <c r="I6161" s="1422"/>
      <c r="J6161" s="1423"/>
      <c r="K6161" s="1424"/>
      <c r="L6161" s="310">
        <f t="shared" si="1507"/>
        <v>0</v>
      </c>
      <c r="M6161" s="12" t="str">
        <f t="shared" si="1495"/>
        <v/>
      </c>
      <c r="N6161" s="13"/>
    </row>
    <row r="6162" spans="1:14" hidden="1">
      <c r="A6162" s="22">
        <v>220</v>
      </c>
      <c r="B6162" s="272">
        <v>2900</v>
      </c>
      <c r="C6162" s="1856" t="s">
        <v>223</v>
      </c>
      <c r="D6162" s="1857"/>
      <c r="E6162" s="310">
        <f>SUM(E6163:E6170)</f>
        <v>0</v>
      </c>
      <c r="F6162" s="274">
        <f>SUM(F6163:F6170)</f>
        <v>0</v>
      </c>
      <c r="G6162" s="274">
        <f t="shared" ref="G6162:L6162" si="1508">SUM(G6163:G6170)</f>
        <v>0</v>
      </c>
      <c r="H6162" s="274">
        <f t="shared" si="1508"/>
        <v>0</v>
      </c>
      <c r="I6162" s="274">
        <f t="shared" si="1508"/>
        <v>0</v>
      </c>
      <c r="J6162" s="274">
        <f t="shared" si="1508"/>
        <v>0</v>
      </c>
      <c r="K6162" s="274">
        <f t="shared" si="1508"/>
        <v>0</v>
      </c>
      <c r="L6162" s="274">
        <f t="shared" si="1508"/>
        <v>0</v>
      </c>
      <c r="M6162" s="12" t="str">
        <f t="shared" si="1495"/>
        <v/>
      </c>
      <c r="N6162" s="13"/>
    </row>
    <row r="6163" spans="1:14" hidden="1">
      <c r="A6163" s="23">
        <v>225</v>
      </c>
      <c r="B6163" s="346"/>
      <c r="C6163" s="279">
        <v>2910</v>
      </c>
      <c r="D6163" s="347" t="s">
        <v>2048</v>
      </c>
      <c r="E6163" s="281">
        <f>F6163+G6163+H6163</f>
        <v>0</v>
      </c>
      <c r="F6163" s="152"/>
      <c r="G6163" s="153"/>
      <c r="H6163" s="1418"/>
      <c r="I6163" s="152"/>
      <c r="J6163" s="153"/>
      <c r="K6163" s="1418"/>
      <c r="L6163" s="281">
        <f>I6163+J6163+K6163</f>
        <v>0</v>
      </c>
      <c r="M6163" s="12" t="str">
        <f t="shared" si="1495"/>
        <v/>
      </c>
      <c r="N6163" s="13"/>
    </row>
    <row r="6164" spans="1:14" hidden="1">
      <c r="A6164" s="23">
        <v>230</v>
      </c>
      <c r="B6164" s="346"/>
      <c r="C6164" s="279">
        <v>2920</v>
      </c>
      <c r="D6164" s="347" t="s">
        <v>224</v>
      </c>
      <c r="E6164" s="281">
        <f t="shared" ref="E6164:E6170" si="1509">F6164+G6164+H6164</f>
        <v>0</v>
      </c>
      <c r="F6164" s="152"/>
      <c r="G6164" s="153"/>
      <c r="H6164" s="1418"/>
      <c r="I6164" s="152"/>
      <c r="J6164" s="153"/>
      <c r="K6164" s="1418"/>
      <c r="L6164" s="281">
        <f t="shared" ref="L6164:L6170" si="1510">I6164+J6164+K6164</f>
        <v>0</v>
      </c>
      <c r="M6164" s="12" t="str">
        <f t="shared" si="1495"/>
        <v/>
      </c>
      <c r="N6164" s="13"/>
    </row>
    <row r="6165" spans="1:14" ht="31.5" hidden="1">
      <c r="A6165" s="23">
        <v>245</v>
      </c>
      <c r="B6165" s="346"/>
      <c r="C6165" s="324">
        <v>2969</v>
      </c>
      <c r="D6165" s="348" t="s">
        <v>225</v>
      </c>
      <c r="E6165" s="326">
        <f t="shared" si="1509"/>
        <v>0</v>
      </c>
      <c r="F6165" s="449"/>
      <c r="G6165" s="450"/>
      <c r="H6165" s="1425"/>
      <c r="I6165" s="449"/>
      <c r="J6165" s="450"/>
      <c r="K6165" s="1425"/>
      <c r="L6165" s="326">
        <f t="shared" si="1510"/>
        <v>0</v>
      </c>
      <c r="M6165" s="12" t="str">
        <f t="shared" si="1495"/>
        <v/>
      </c>
      <c r="N6165" s="13"/>
    </row>
    <row r="6166" spans="1:14" ht="31.5" hidden="1">
      <c r="A6166" s="22">
        <v>220</v>
      </c>
      <c r="B6166" s="346"/>
      <c r="C6166" s="349">
        <v>2970</v>
      </c>
      <c r="D6166" s="350" t="s">
        <v>226</v>
      </c>
      <c r="E6166" s="351">
        <f t="shared" si="1509"/>
        <v>0</v>
      </c>
      <c r="F6166" s="636"/>
      <c r="G6166" s="637"/>
      <c r="H6166" s="1426"/>
      <c r="I6166" s="636"/>
      <c r="J6166" s="637"/>
      <c r="K6166" s="1426"/>
      <c r="L6166" s="351">
        <f t="shared" si="1510"/>
        <v>0</v>
      </c>
      <c r="M6166" s="12" t="str">
        <f t="shared" si="1495"/>
        <v/>
      </c>
      <c r="N6166" s="13"/>
    </row>
    <row r="6167" spans="1:14" hidden="1">
      <c r="A6167" s="23">
        <v>225</v>
      </c>
      <c r="B6167" s="346"/>
      <c r="C6167" s="333">
        <v>2989</v>
      </c>
      <c r="D6167" s="355" t="s">
        <v>227</v>
      </c>
      <c r="E6167" s="335">
        <f t="shared" si="1509"/>
        <v>0</v>
      </c>
      <c r="F6167" s="600"/>
      <c r="G6167" s="601"/>
      <c r="H6167" s="1427"/>
      <c r="I6167" s="600"/>
      <c r="J6167" s="601"/>
      <c r="K6167" s="1427"/>
      <c r="L6167" s="335">
        <f t="shared" si="1510"/>
        <v>0</v>
      </c>
      <c r="M6167" s="12" t="str">
        <f t="shared" si="1495"/>
        <v/>
      </c>
      <c r="N6167" s="13"/>
    </row>
    <row r="6168" spans="1:14" hidden="1">
      <c r="A6168" s="23">
        <v>230</v>
      </c>
      <c r="B6168" s="292"/>
      <c r="C6168" s="318">
        <v>2990</v>
      </c>
      <c r="D6168" s="356" t="s">
        <v>2067</v>
      </c>
      <c r="E6168" s="320">
        <f>F6168+G6168+H6168</f>
        <v>0</v>
      </c>
      <c r="F6168" s="454"/>
      <c r="G6168" s="455"/>
      <c r="H6168" s="1428"/>
      <c r="I6168" s="454"/>
      <c r="J6168" s="455"/>
      <c r="K6168" s="1428"/>
      <c r="L6168" s="320">
        <f>I6168+J6168+K6168</f>
        <v>0</v>
      </c>
      <c r="M6168" s="12" t="str">
        <f t="shared" si="1495"/>
        <v/>
      </c>
      <c r="N6168" s="13"/>
    </row>
    <row r="6169" spans="1:14" hidden="1">
      <c r="A6169" s="23">
        <v>235</v>
      </c>
      <c r="B6169" s="292"/>
      <c r="C6169" s="318">
        <v>2991</v>
      </c>
      <c r="D6169" s="356" t="s">
        <v>228</v>
      </c>
      <c r="E6169" s="320">
        <f t="shared" si="1509"/>
        <v>0</v>
      </c>
      <c r="F6169" s="454"/>
      <c r="G6169" s="455"/>
      <c r="H6169" s="1428"/>
      <c r="I6169" s="454"/>
      <c r="J6169" s="455"/>
      <c r="K6169" s="1428"/>
      <c r="L6169" s="320">
        <f t="shared" si="1510"/>
        <v>0</v>
      </c>
      <c r="M6169" s="12" t="str">
        <f t="shared" si="1495"/>
        <v/>
      </c>
      <c r="N6169" s="13"/>
    </row>
    <row r="6170" spans="1:14" hidden="1">
      <c r="A6170" s="23">
        <v>240</v>
      </c>
      <c r="B6170" s="292"/>
      <c r="C6170" s="285">
        <v>2992</v>
      </c>
      <c r="D6170" s="357" t="s">
        <v>229</v>
      </c>
      <c r="E6170" s="287">
        <f t="shared" si="1509"/>
        <v>0</v>
      </c>
      <c r="F6170" s="173"/>
      <c r="G6170" s="174"/>
      <c r="H6170" s="1421"/>
      <c r="I6170" s="173"/>
      <c r="J6170" s="174"/>
      <c r="K6170" s="1421"/>
      <c r="L6170" s="287">
        <f t="shared" si="1510"/>
        <v>0</v>
      </c>
      <c r="M6170" s="12" t="str">
        <f t="shared" si="1495"/>
        <v/>
      </c>
      <c r="N6170" s="13"/>
    </row>
    <row r="6171" spans="1:14" hidden="1">
      <c r="A6171" s="23">
        <v>245</v>
      </c>
      <c r="B6171" s="272">
        <v>3300</v>
      </c>
      <c r="C6171" s="358" t="s">
        <v>2098</v>
      </c>
      <c r="D6171" s="1773"/>
      <c r="E6171" s="310">
        <f t="shared" ref="E6171:L6171" si="1511">SUM(E6172:E6176)</f>
        <v>0</v>
      </c>
      <c r="F6171" s="274">
        <f t="shared" si="1511"/>
        <v>0</v>
      </c>
      <c r="G6171" s="275">
        <f t="shared" si="1511"/>
        <v>0</v>
      </c>
      <c r="H6171" s="276">
        <f t="shared" si="1511"/>
        <v>0</v>
      </c>
      <c r="I6171" s="274">
        <f t="shared" si="1511"/>
        <v>0</v>
      </c>
      <c r="J6171" s="275">
        <f t="shared" si="1511"/>
        <v>0</v>
      </c>
      <c r="K6171" s="276">
        <f t="shared" si="1511"/>
        <v>0</v>
      </c>
      <c r="L6171" s="310">
        <f t="shared" si="1511"/>
        <v>0</v>
      </c>
      <c r="M6171" s="12" t="str">
        <f t="shared" si="1495"/>
        <v/>
      </c>
      <c r="N6171" s="13"/>
    </row>
    <row r="6172" spans="1:14" hidden="1">
      <c r="A6172" s="22">
        <v>250</v>
      </c>
      <c r="B6172" s="291"/>
      <c r="C6172" s="279">
        <v>3301</v>
      </c>
      <c r="D6172" s="359" t="s">
        <v>230</v>
      </c>
      <c r="E6172" s="281">
        <f t="shared" ref="E6172:E6179" si="1512">F6172+G6172+H6172</f>
        <v>0</v>
      </c>
      <c r="F6172" s="486">
        <v>0</v>
      </c>
      <c r="G6172" s="487">
        <v>0</v>
      </c>
      <c r="H6172" s="154">
        <v>0</v>
      </c>
      <c r="I6172" s="486">
        <v>0</v>
      </c>
      <c r="J6172" s="487">
        <v>0</v>
      </c>
      <c r="K6172" s="154">
        <v>0</v>
      </c>
      <c r="L6172" s="281">
        <f t="shared" ref="L6172:L6179" si="1513">I6172+J6172+K6172</f>
        <v>0</v>
      </c>
      <c r="M6172" s="12" t="str">
        <f t="shared" si="1495"/>
        <v/>
      </c>
      <c r="N6172" s="13"/>
    </row>
    <row r="6173" spans="1:14" hidden="1">
      <c r="A6173" s="23">
        <v>255</v>
      </c>
      <c r="B6173" s="291"/>
      <c r="C6173" s="293">
        <v>3302</v>
      </c>
      <c r="D6173" s="360" t="s">
        <v>715</v>
      </c>
      <c r="E6173" s="295">
        <f t="shared" si="1512"/>
        <v>0</v>
      </c>
      <c r="F6173" s="488">
        <v>0</v>
      </c>
      <c r="G6173" s="489">
        <v>0</v>
      </c>
      <c r="H6173" s="160">
        <v>0</v>
      </c>
      <c r="I6173" s="488">
        <v>0</v>
      </c>
      <c r="J6173" s="489">
        <v>0</v>
      </c>
      <c r="K6173" s="160">
        <v>0</v>
      </c>
      <c r="L6173" s="295">
        <f t="shared" si="1513"/>
        <v>0</v>
      </c>
      <c r="M6173" s="12" t="str">
        <f t="shared" si="1495"/>
        <v/>
      </c>
      <c r="N6173" s="13"/>
    </row>
    <row r="6174" spans="1:14" hidden="1">
      <c r="A6174" s="23">
        <v>265</v>
      </c>
      <c r="B6174" s="291"/>
      <c r="C6174" s="293">
        <v>3303</v>
      </c>
      <c r="D6174" s="360" t="s">
        <v>231</v>
      </c>
      <c r="E6174" s="295">
        <f t="shared" si="1512"/>
        <v>0</v>
      </c>
      <c r="F6174" s="488">
        <v>0</v>
      </c>
      <c r="G6174" s="489">
        <v>0</v>
      </c>
      <c r="H6174" s="160">
        <v>0</v>
      </c>
      <c r="I6174" s="488">
        <v>0</v>
      </c>
      <c r="J6174" s="489">
        <v>0</v>
      </c>
      <c r="K6174" s="160">
        <v>0</v>
      </c>
      <c r="L6174" s="295">
        <f t="shared" si="1513"/>
        <v>0</v>
      </c>
      <c r="M6174" s="12" t="str">
        <f t="shared" si="1495"/>
        <v/>
      </c>
      <c r="N6174" s="13"/>
    </row>
    <row r="6175" spans="1:14" hidden="1">
      <c r="A6175" s="22">
        <v>270</v>
      </c>
      <c r="B6175" s="291"/>
      <c r="C6175" s="293">
        <v>3304</v>
      </c>
      <c r="D6175" s="360" t="s">
        <v>232</v>
      </c>
      <c r="E6175" s="295">
        <f t="shared" si="1512"/>
        <v>0</v>
      </c>
      <c r="F6175" s="488">
        <v>0</v>
      </c>
      <c r="G6175" s="489">
        <v>0</v>
      </c>
      <c r="H6175" s="160">
        <v>0</v>
      </c>
      <c r="I6175" s="488">
        <v>0</v>
      </c>
      <c r="J6175" s="489">
        <v>0</v>
      </c>
      <c r="K6175" s="160">
        <v>0</v>
      </c>
      <c r="L6175" s="295">
        <f t="shared" si="1513"/>
        <v>0</v>
      </c>
      <c r="M6175" s="12" t="str">
        <f t="shared" si="1495"/>
        <v/>
      </c>
      <c r="N6175" s="13"/>
    </row>
    <row r="6176" spans="1:14" ht="31.5" hidden="1">
      <c r="A6176" s="22">
        <v>290</v>
      </c>
      <c r="B6176" s="291"/>
      <c r="C6176" s="285">
        <v>3306</v>
      </c>
      <c r="D6176" s="361" t="s">
        <v>1657</v>
      </c>
      <c r="E6176" s="287">
        <f t="shared" si="1512"/>
        <v>0</v>
      </c>
      <c r="F6176" s="490">
        <v>0</v>
      </c>
      <c r="G6176" s="491">
        <v>0</v>
      </c>
      <c r="H6176" s="175">
        <v>0</v>
      </c>
      <c r="I6176" s="490">
        <v>0</v>
      </c>
      <c r="J6176" s="491">
        <v>0</v>
      </c>
      <c r="K6176" s="175">
        <v>0</v>
      </c>
      <c r="L6176" s="287">
        <f t="shared" si="1513"/>
        <v>0</v>
      </c>
      <c r="M6176" s="12" t="str">
        <f t="shared" si="1495"/>
        <v/>
      </c>
      <c r="N6176" s="13"/>
    </row>
    <row r="6177" spans="1:14" hidden="1">
      <c r="A6177" s="39">
        <v>320</v>
      </c>
      <c r="B6177" s="272">
        <v>3900</v>
      </c>
      <c r="C6177" s="1856" t="s">
        <v>233</v>
      </c>
      <c r="D6177" s="1857"/>
      <c r="E6177" s="310">
        <f t="shared" si="1512"/>
        <v>0</v>
      </c>
      <c r="F6177" s="1471">
        <v>0</v>
      </c>
      <c r="G6177" s="1472">
        <v>0</v>
      </c>
      <c r="H6177" s="1473">
        <v>0</v>
      </c>
      <c r="I6177" s="1471">
        <v>0</v>
      </c>
      <c r="J6177" s="1472">
        <v>0</v>
      </c>
      <c r="K6177" s="1473">
        <v>0</v>
      </c>
      <c r="L6177" s="310">
        <f t="shared" si="1513"/>
        <v>0</v>
      </c>
      <c r="M6177" s="12" t="str">
        <f t="shared" ref="M6177:M6223" si="1514">(IF($E6177&lt;&gt;0,$M$2,IF($L6177&lt;&gt;0,$M$2,"")))</f>
        <v/>
      </c>
      <c r="N6177" s="13"/>
    </row>
    <row r="6178" spans="1:14" hidden="1">
      <c r="A6178" s="22">
        <v>330</v>
      </c>
      <c r="B6178" s="272">
        <v>4000</v>
      </c>
      <c r="C6178" s="1856" t="s">
        <v>234</v>
      </c>
      <c r="D6178" s="1857"/>
      <c r="E6178" s="310">
        <f t="shared" si="1512"/>
        <v>0</v>
      </c>
      <c r="F6178" s="1422"/>
      <c r="G6178" s="1423"/>
      <c r="H6178" s="1424"/>
      <c r="I6178" s="1422"/>
      <c r="J6178" s="1423"/>
      <c r="K6178" s="1424"/>
      <c r="L6178" s="310">
        <f t="shared" si="1513"/>
        <v>0</v>
      </c>
      <c r="M6178" s="12" t="str">
        <f t="shared" si="1514"/>
        <v/>
      </c>
      <c r="N6178" s="13"/>
    </row>
    <row r="6179" spans="1:14" hidden="1">
      <c r="A6179" s="22">
        <v>350</v>
      </c>
      <c r="B6179" s="272">
        <v>4100</v>
      </c>
      <c r="C6179" s="1856" t="s">
        <v>235</v>
      </c>
      <c r="D6179" s="1857"/>
      <c r="E6179" s="310">
        <f t="shared" si="1512"/>
        <v>0</v>
      </c>
      <c r="F6179" s="1472">
        <v>0</v>
      </c>
      <c r="G6179" s="1472">
        <v>0</v>
      </c>
      <c r="H6179" s="1473">
        <v>0</v>
      </c>
      <c r="I6179" s="1771">
        <v>0</v>
      </c>
      <c r="J6179" s="1472">
        <v>0</v>
      </c>
      <c r="K6179" s="1472">
        <v>0</v>
      </c>
      <c r="L6179" s="310">
        <f t="shared" si="1513"/>
        <v>0</v>
      </c>
      <c r="M6179" s="12" t="str">
        <f t="shared" si="1514"/>
        <v/>
      </c>
      <c r="N6179" s="13"/>
    </row>
    <row r="6180" spans="1:14" hidden="1">
      <c r="A6180" s="23">
        <v>355</v>
      </c>
      <c r="B6180" s="272">
        <v>4200</v>
      </c>
      <c r="C6180" s="1856" t="s">
        <v>236</v>
      </c>
      <c r="D6180" s="1857"/>
      <c r="E6180" s="310">
        <f t="shared" ref="E6180:L6180" si="1515">SUM(E6181:E6186)</f>
        <v>0</v>
      </c>
      <c r="F6180" s="274">
        <f t="shared" si="1515"/>
        <v>0</v>
      </c>
      <c r="G6180" s="275">
        <f t="shared" si="1515"/>
        <v>0</v>
      </c>
      <c r="H6180" s="276">
        <f>SUM(H6181:H6186)</f>
        <v>0</v>
      </c>
      <c r="I6180" s="274">
        <f t="shared" si="1515"/>
        <v>0</v>
      </c>
      <c r="J6180" s="275">
        <f t="shared" si="1515"/>
        <v>0</v>
      </c>
      <c r="K6180" s="276">
        <f t="shared" si="1515"/>
        <v>0</v>
      </c>
      <c r="L6180" s="310">
        <f t="shared" si="1515"/>
        <v>0</v>
      </c>
      <c r="M6180" s="12" t="str">
        <f t="shared" si="1514"/>
        <v/>
      </c>
      <c r="N6180" s="13"/>
    </row>
    <row r="6181" spans="1:14" hidden="1">
      <c r="A6181" s="23">
        <v>355</v>
      </c>
      <c r="B6181" s="362"/>
      <c r="C6181" s="279">
        <v>4201</v>
      </c>
      <c r="D6181" s="280" t="s">
        <v>237</v>
      </c>
      <c r="E6181" s="281">
        <f t="shared" ref="E6181:E6186" si="1516">F6181+G6181+H6181</f>
        <v>0</v>
      </c>
      <c r="F6181" s="152"/>
      <c r="G6181" s="153"/>
      <c r="H6181" s="1418"/>
      <c r="I6181" s="152"/>
      <c r="J6181" s="153"/>
      <c r="K6181" s="1418"/>
      <c r="L6181" s="281">
        <f t="shared" ref="L6181:L6186" si="1517">I6181+J6181+K6181</f>
        <v>0</v>
      </c>
      <c r="M6181" s="12" t="str">
        <f t="shared" si="1514"/>
        <v/>
      </c>
      <c r="N6181" s="13"/>
    </row>
    <row r="6182" spans="1:14" hidden="1">
      <c r="A6182" s="23">
        <v>375</v>
      </c>
      <c r="B6182" s="362"/>
      <c r="C6182" s="293">
        <v>4202</v>
      </c>
      <c r="D6182" s="363" t="s">
        <v>238</v>
      </c>
      <c r="E6182" s="295">
        <f t="shared" si="1516"/>
        <v>0</v>
      </c>
      <c r="F6182" s="158"/>
      <c r="G6182" s="159"/>
      <c r="H6182" s="1420"/>
      <c r="I6182" s="158"/>
      <c r="J6182" s="159"/>
      <c r="K6182" s="1420"/>
      <c r="L6182" s="295">
        <f t="shared" si="1517"/>
        <v>0</v>
      </c>
      <c r="M6182" s="12" t="str">
        <f t="shared" si="1514"/>
        <v/>
      </c>
      <c r="N6182" s="13"/>
    </row>
    <row r="6183" spans="1:14" hidden="1">
      <c r="A6183" s="23">
        <v>380</v>
      </c>
      <c r="B6183" s="362"/>
      <c r="C6183" s="293">
        <v>4214</v>
      </c>
      <c r="D6183" s="363" t="s">
        <v>239</v>
      </c>
      <c r="E6183" s="295">
        <f t="shared" si="1516"/>
        <v>0</v>
      </c>
      <c r="F6183" s="158"/>
      <c r="G6183" s="159"/>
      <c r="H6183" s="1420"/>
      <c r="I6183" s="158"/>
      <c r="J6183" s="159"/>
      <c r="K6183" s="1420"/>
      <c r="L6183" s="295">
        <f t="shared" si="1517"/>
        <v>0</v>
      </c>
      <c r="M6183" s="12" t="str">
        <f t="shared" si="1514"/>
        <v/>
      </c>
      <c r="N6183" s="13"/>
    </row>
    <row r="6184" spans="1:14" hidden="1">
      <c r="A6184" s="23">
        <v>385</v>
      </c>
      <c r="B6184" s="362"/>
      <c r="C6184" s="293">
        <v>4217</v>
      </c>
      <c r="D6184" s="363" t="s">
        <v>240</v>
      </c>
      <c r="E6184" s="295">
        <f t="shared" si="1516"/>
        <v>0</v>
      </c>
      <c r="F6184" s="158"/>
      <c r="G6184" s="159"/>
      <c r="H6184" s="1420"/>
      <c r="I6184" s="158"/>
      <c r="J6184" s="159"/>
      <c r="K6184" s="1420"/>
      <c r="L6184" s="295">
        <f t="shared" si="1517"/>
        <v>0</v>
      </c>
      <c r="M6184" s="12" t="str">
        <f t="shared" si="1514"/>
        <v/>
      </c>
      <c r="N6184" s="13"/>
    </row>
    <row r="6185" spans="1:14" hidden="1">
      <c r="A6185" s="23">
        <v>390</v>
      </c>
      <c r="B6185" s="362"/>
      <c r="C6185" s="293">
        <v>4218</v>
      </c>
      <c r="D6185" s="294" t="s">
        <v>241</v>
      </c>
      <c r="E6185" s="295">
        <f t="shared" si="1516"/>
        <v>0</v>
      </c>
      <c r="F6185" s="158"/>
      <c r="G6185" s="159"/>
      <c r="H6185" s="1420"/>
      <c r="I6185" s="158"/>
      <c r="J6185" s="159"/>
      <c r="K6185" s="1420"/>
      <c r="L6185" s="295">
        <f t="shared" si="1517"/>
        <v>0</v>
      </c>
      <c r="M6185" s="12" t="str">
        <f t="shared" si="1514"/>
        <v/>
      </c>
      <c r="N6185" s="13"/>
    </row>
    <row r="6186" spans="1:14" hidden="1">
      <c r="A6186" s="23">
        <v>390</v>
      </c>
      <c r="B6186" s="362"/>
      <c r="C6186" s="285">
        <v>4219</v>
      </c>
      <c r="D6186" s="343" t="s">
        <v>242</v>
      </c>
      <c r="E6186" s="287">
        <f t="shared" si="1516"/>
        <v>0</v>
      </c>
      <c r="F6186" s="173"/>
      <c r="G6186" s="174"/>
      <c r="H6186" s="1421"/>
      <c r="I6186" s="173"/>
      <c r="J6186" s="174"/>
      <c r="K6186" s="1421"/>
      <c r="L6186" s="287">
        <f t="shared" si="1517"/>
        <v>0</v>
      </c>
      <c r="M6186" s="12" t="str">
        <f t="shared" si="1514"/>
        <v/>
      </c>
      <c r="N6186" s="13"/>
    </row>
    <row r="6187" spans="1:14" hidden="1">
      <c r="A6187" s="23">
        <v>395</v>
      </c>
      <c r="B6187" s="272">
        <v>4300</v>
      </c>
      <c r="C6187" s="1856" t="s">
        <v>1661</v>
      </c>
      <c r="D6187" s="1857"/>
      <c r="E6187" s="310">
        <f t="shared" ref="E6187:L6187" si="1518">SUM(E6188:E6190)</f>
        <v>0</v>
      </c>
      <c r="F6187" s="274">
        <f t="shared" si="1518"/>
        <v>0</v>
      </c>
      <c r="G6187" s="275">
        <f t="shared" si="1518"/>
        <v>0</v>
      </c>
      <c r="H6187" s="276">
        <f>SUM(H6188:H6190)</f>
        <v>0</v>
      </c>
      <c r="I6187" s="274">
        <f t="shared" si="1518"/>
        <v>0</v>
      </c>
      <c r="J6187" s="275">
        <f t="shared" si="1518"/>
        <v>0</v>
      </c>
      <c r="K6187" s="276">
        <f t="shared" si="1518"/>
        <v>0</v>
      </c>
      <c r="L6187" s="310">
        <f t="shared" si="1518"/>
        <v>0</v>
      </c>
      <c r="M6187" s="12" t="str">
        <f t="shared" si="1514"/>
        <v/>
      </c>
      <c r="N6187" s="13"/>
    </row>
    <row r="6188" spans="1:14" hidden="1">
      <c r="A6188" s="18">
        <v>397</v>
      </c>
      <c r="B6188" s="362"/>
      <c r="C6188" s="279">
        <v>4301</v>
      </c>
      <c r="D6188" s="311" t="s">
        <v>243</v>
      </c>
      <c r="E6188" s="281">
        <f t="shared" ref="E6188:E6193" si="1519">F6188+G6188+H6188</f>
        <v>0</v>
      </c>
      <c r="F6188" s="152"/>
      <c r="G6188" s="153"/>
      <c r="H6188" s="1418"/>
      <c r="I6188" s="152"/>
      <c r="J6188" s="153"/>
      <c r="K6188" s="1418"/>
      <c r="L6188" s="281">
        <f t="shared" ref="L6188:L6193" si="1520">I6188+J6188+K6188</f>
        <v>0</v>
      </c>
      <c r="M6188" s="12" t="str">
        <f t="shared" si="1514"/>
        <v/>
      </c>
      <c r="N6188" s="13"/>
    </row>
    <row r="6189" spans="1:14" hidden="1">
      <c r="A6189" s="14">
        <v>398</v>
      </c>
      <c r="B6189" s="362"/>
      <c r="C6189" s="293">
        <v>4302</v>
      </c>
      <c r="D6189" s="363" t="s">
        <v>244</v>
      </c>
      <c r="E6189" s="295">
        <f t="shared" si="1519"/>
        <v>0</v>
      </c>
      <c r="F6189" s="158"/>
      <c r="G6189" s="159"/>
      <c r="H6189" s="1420"/>
      <c r="I6189" s="158"/>
      <c r="J6189" s="159"/>
      <c r="K6189" s="1420"/>
      <c r="L6189" s="295">
        <f t="shared" si="1520"/>
        <v>0</v>
      </c>
      <c r="M6189" s="12" t="str">
        <f t="shared" si="1514"/>
        <v/>
      </c>
      <c r="N6189" s="13"/>
    </row>
    <row r="6190" spans="1:14" hidden="1">
      <c r="A6190" s="14">
        <v>399</v>
      </c>
      <c r="B6190" s="362"/>
      <c r="C6190" s="285">
        <v>4309</v>
      </c>
      <c r="D6190" s="301" t="s">
        <v>245</v>
      </c>
      <c r="E6190" s="287">
        <f t="shared" si="1519"/>
        <v>0</v>
      </c>
      <c r="F6190" s="173"/>
      <c r="G6190" s="174"/>
      <c r="H6190" s="1421"/>
      <c r="I6190" s="173"/>
      <c r="J6190" s="174"/>
      <c r="K6190" s="1421"/>
      <c r="L6190" s="287">
        <f t="shared" si="1520"/>
        <v>0</v>
      </c>
      <c r="M6190" s="12" t="str">
        <f t="shared" si="1514"/>
        <v/>
      </c>
      <c r="N6190" s="13"/>
    </row>
    <row r="6191" spans="1:14" hidden="1">
      <c r="A6191" s="14">
        <v>400</v>
      </c>
      <c r="B6191" s="272">
        <v>4400</v>
      </c>
      <c r="C6191" s="1856" t="s">
        <v>1658</v>
      </c>
      <c r="D6191" s="1857"/>
      <c r="E6191" s="310">
        <f t="shared" si="1519"/>
        <v>0</v>
      </c>
      <c r="F6191" s="1422"/>
      <c r="G6191" s="1423"/>
      <c r="H6191" s="1424"/>
      <c r="I6191" s="1422"/>
      <c r="J6191" s="1423"/>
      <c r="K6191" s="1424"/>
      <c r="L6191" s="310">
        <f t="shared" si="1520"/>
        <v>0</v>
      </c>
      <c r="M6191" s="12" t="str">
        <f t="shared" si="1514"/>
        <v/>
      </c>
      <c r="N6191" s="13"/>
    </row>
    <row r="6192" spans="1:14" hidden="1">
      <c r="A6192" s="14">
        <v>401</v>
      </c>
      <c r="B6192" s="272">
        <v>4500</v>
      </c>
      <c r="C6192" s="1856" t="s">
        <v>1659</v>
      </c>
      <c r="D6192" s="1857"/>
      <c r="E6192" s="310">
        <f t="shared" si="1519"/>
        <v>0</v>
      </c>
      <c r="F6192" s="1422"/>
      <c r="G6192" s="1423"/>
      <c r="H6192" s="1424"/>
      <c r="I6192" s="1422"/>
      <c r="J6192" s="1423"/>
      <c r="K6192" s="1424"/>
      <c r="L6192" s="310">
        <f t="shared" si="1520"/>
        <v>0</v>
      </c>
      <c r="M6192" s="12" t="str">
        <f t="shared" si="1514"/>
        <v/>
      </c>
      <c r="N6192" s="13"/>
    </row>
    <row r="6193" spans="1:14" hidden="1">
      <c r="A6193" s="40">
        <v>404</v>
      </c>
      <c r="B6193" s="272">
        <v>4600</v>
      </c>
      <c r="C6193" s="1862" t="s">
        <v>246</v>
      </c>
      <c r="D6193" s="1863"/>
      <c r="E6193" s="310">
        <f t="shared" si="1519"/>
        <v>0</v>
      </c>
      <c r="F6193" s="1422"/>
      <c r="G6193" s="1423"/>
      <c r="H6193" s="1424"/>
      <c r="I6193" s="1422"/>
      <c r="J6193" s="1423"/>
      <c r="K6193" s="1424"/>
      <c r="L6193" s="310">
        <f t="shared" si="1520"/>
        <v>0</v>
      </c>
      <c r="M6193" s="12" t="str">
        <f t="shared" si="1514"/>
        <v/>
      </c>
      <c r="N6193" s="13"/>
    </row>
    <row r="6194" spans="1:14" hidden="1">
      <c r="A6194" s="40">
        <v>404</v>
      </c>
      <c r="B6194" s="272">
        <v>4900</v>
      </c>
      <c r="C6194" s="1856" t="s">
        <v>273</v>
      </c>
      <c r="D6194" s="1857"/>
      <c r="E6194" s="310">
        <f t="shared" ref="E6194:L6194" si="1521">+E6195+E6196</f>
        <v>0</v>
      </c>
      <c r="F6194" s="274">
        <f t="shared" si="1521"/>
        <v>0</v>
      </c>
      <c r="G6194" s="275">
        <f t="shared" si="1521"/>
        <v>0</v>
      </c>
      <c r="H6194" s="276">
        <f>+H6195+H6196</f>
        <v>0</v>
      </c>
      <c r="I6194" s="274">
        <f t="shared" si="1521"/>
        <v>0</v>
      </c>
      <c r="J6194" s="275">
        <f t="shared" si="1521"/>
        <v>0</v>
      </c>
      <c r="K6194" s="276">
        <f t="shared" si="1521"/>
        <v>0</v>
      </c>
      <c r="L6194" s="310">
        <f t="shared" si="1521"/>
        <v>0</v>
      </c>
      <c r="M6194" s="12" t="str">
        <f t="shared" si="1514"/>
        <v/>
      </c>
      <c r="N6194" s="13"/>
    </row>
    <row r="6195" spans="1:14" hidden="1">
      <c r="A6195" s="22">
        <v>440</v>
      </c>
      <c r="B6195" s="362"/>
      <c r="C6195" s="279">
        <v>4901</v>
      </c>
      <c r="D6195" s="364" t="s">
        <v>274</v>
      </c>
      <c r="E6195" s="281">
        <f>F6195+G6195+H6195</f>
        <v>0</v>
      </c>
      <c r="F6195" s="152"/>
      <c r="G6195" s="153"/>
      <c r="H6195" s="1418"/>
      <c r="I6195" s="152"/>
      <c r="J6195" s="153"/>
      <c r="K6195" s="1418"/>
      <c r="L6195" s="281">
        <f>I6195+J6195+K6195</f>
        <v>0</v>
      </c>
      <c r="M6195" s="12" t="str">
        <f t="shared" si="1514"/>
        <v/>
      </c>
      <c r="N6195" s="13"/>
    </row>
    <row r="6196" spans="1:14" hidden="1">
      <c r="A6196" s="22">
        <v>450</v>
      </c>
      <c r="B6196" s="362"/>
      <c r="C6196" s="285">
        <v>4902</v>
      </c>
      <c r="D6196" s="301" t="s">
        <v>275</v>
      </c>
      <c r="E6196" s="287">
        <f>F6196+G6196+H6196</f>
        <v>0</v>
      </c>
      <c r="F6196" s="173"/>
      <c r="G6196" s="174"/>
      <c r="H6196" s="1421"/>
      <c r="I6196" s="173"/>
      <c r="J6196" s="174"/>
      <c r="K6196" s="1421"/>
      <c r="L6196" s="287">
        <f>I6196+J6196+K6196</f>
        <v>0</v>
      </c>
      <c r="M6196" s="12" t="str">
        <f t="shared" si="1514"/>
        <v/>
      </c>
      <c r="N6196" s="13"/>
    </row>
    <row r="6197" spans="1:14" hidden="1">
      <c r="A6197" s="22">
        <v>495</v>
      </c>
      <c r="B6197" s="365">
        <v>5100</v>
      </c>
      <c r="C6197" s="1854" t="s">
        <v>247</v>
      </c>
      <c r="D6197" s="1855"/>
      <c r="E6197" s="310">
        <f>F6197+G6197+H6197</f>
        <v>0</v>
      </c>
      <c r="F6197" s="1422"/>
      <c r="G6197" s="1423"/>
      <c r="H6197" s="1424"/>
      <c r="I6197" s="1422"/>
      <c r="J6197" s="1423"/>
      <c r="K6197" s="1424"/>
      <c r="L6197" s="310">
        <f>I6197+J6197+K6197</f>
        <v>0</v>
      </c>
      <c r="M6197" s="12" t="str">
        <f t="shared" si="1514"/>
        <v/>
      </c>
      <c r="N6197" s="13"/>
    </row>
    <row r="6198" spans="1:14" hidden="1">
      <c r="A6198" s="23">
        <v>500</v>
      </c>
      <c r="B6198" s="365">
        <v>5200</v>
      </c>
      <c r="C6198" s="1854" t="s">
        <v>248</v>
      </c>
      <c r="D6198" s="1855"/>
      <c r="E6198" s="310">
        <f t="shared" ref="E6198:L6198" si="1522">SUM(E6199:E6205)</f>
        <v>0</v>
      </c>
      <c r="F6198" s="274">
        <f t="shared" si="1522"/>
        <v>0</v>
      </c>
      <c r="G6198" s="275">
        <f t="shared" si="1522"/>
        <v>0</v>
      </c>
      <c r="H6198" s="276">
        <f>SUM(H6199:H6205)</f>
        <v>0</v>
      </c>
      <c r="I6198" s="274">
        <f t="shared" si="1522"/>
        <v>0</v>
      </c>
      <c r="J6198" s="275">
        <f t="shared" si="1522"/>
        <v>0</v>
      </c>
      <c r="K6198" s="276">
        <f t="shared" si="1522"/>
        <v>0</v>
      </c>
      <c r="L6198" s="310">
        <f t="shared" si="1522"/>
        <v>0</v>
      </c>
      <c r="M6198" s="12" t="str">
        <f t="shared" si="1514"/>
        <v/>
      </c>
      <c r="N6198" s="13"/>
    </row>
    <row r="6199" spans="1:14" hidden="1">
      <c r="A6199" s="23">
        <v>505</v>
      </c>
      <c r="B6199" s="366"/>
      <c r="C6199" s="367">
        <v>5201</v>
      </c>
      <c r="D6199" s="368" t="s">
        <v>249</v>
      </c>
      <c r="E6199" s="281">
        <f t="shared" ref="E6199:E6205" si="1523">F6199+G6199+H6199</f>
        <v>0</v>
      </c>
      <c r="F6199" s="152"/>
      <c r="G6199" s="153"/>
      <c r="H6199" s="1418"/>
      <c r="I6199" s="152"/>
      <c r="J6199" s="153"/>
      <c r="K6199" s="1418"/>
      <c r="L6199" s="281">
        <f t="shared" ref="L6199:L6205" si="1524">I6199+J6199+K6199</f>
        <v>0</v>
      </c>
      <c r="M6199" s="12" t="str">
        <f t="shared" si="1514"/>
        <v/>
      </c>
      <c r="N6199" s="13"/>
    </row>
    <row r="6200" spans="1:14" hidden="1">
      <c r="A6200" s="23">
        <v>510</v>
      </c>
      <c r="B6200" s="366"/>
      <c r="C6200" s="369">
        <v>5202</v>
      </c>
      <c r="D6200" s="370" t="s">
        <v>250</v>
      </c>
      <c r="E6200" s="295">
        <f t="shared" si="1523"/>
        <v>0</v>
      </c>
      <c r="F6200" s="158"/>
      <c r="G6200" s="159"/>
      <c r="H6200" s="1420"/>
      <c r="I6200" s="158"/>
      <c r="J6200" s="159"/>
      <c r="K6200" s="1420"/>
      <c r="L6200" s="295">
        <f t="shared" si="1524"/>
        <v>0</v>
      </c>
      <c r="M6200" s="12" t="str">
        <f t="shared" si="1514"/>
        <v/>
      </c>
      <c r="N6200" s="13"/>
    </row>
    <row r="6201" spans="1:14" hidden="1">
      <c r="A6201" s="23">
        <v>515</v>
      </c>
      <c r="B6201" s="366"/>
      <c r="C6201" s="369">
        <v>5203</v>
      </c>
      <c r="D6201" s="370" t="s">
        <v>618</v>
      </c>
      <c r="E6201" s="295">
        <f t="shared" si="1523"/>
        <v>0</v>
      </c>
      <c r="F6201" s="158"/>
      <c r="G6201" s="159"/>
      <c r="H6201" s="1420"/>
      <c r="I6201" s="158"/>
      <c r="J6201" s="159"/>
      <c r="K6201" s="1420"/>
      <c r="L6201" s="295">
        <f t="shared" si="1524"/>
        <v>0</v>
      </c>
      <c r="M6201" s="12" t="str">
        <f t="shared" si="1514"/>
        <v/>
      </c>
      <c r="N6201" s="13"/>
    </row>
    <row r="6202" spans="1:14" hidden="1">
      <c r="A6202" s="23">
        <v>520</v>
      </c>
      <c r="B6202" s="366"/>
      <c r="C6202" s="369">
        <v>5204</v>
      </c>
      <c r="D6202" s="370" t="s">
        <v>619</v>
      </c>
      <c r="E6202" s="295">
        <f t="shared" si="1523"/>
        <v>0</v>
      </c>
      <c r="F6202" s="158"/>
      <c r="G6202" s="159"/>
      <c r="H6202" s="1420"/>
      <c r="I6202" s="158"/>
      <c r="J6202" s="159"/>
      <c r="K6202" s="1420"/>
      <c r="L6202" s="295">
        <f t="shared" si="1524"/>
        <v>0</v>
      </c>
      <c r="M6202" s="12" t="str">
        <f t="shared" si="1514"/>
        <v/>
      </c>
      <c r="N6202" s="13"/>
    </row>
    <row r="6203" spans="1:14" hidden="1">
      <c r="A6203" s="23">
        <v>525</v>
      </c>
      <c r="B6203" s="366"/>
      <c r="C6203" s="369">
        <v>5205</v>
      </c>
      <c r="D6203" s="370" t="s">
        <v>620</v>
      </c>
      <c r="E6203" s="295">
        <f t="shared" si="1523"/>
        <v>0</v>
      </c>
      <c r="F6203" s="158"/>
      <c r="G6203" s="159"/>
      <c r="H6203" s="1420"/>
      <c r="I6203" s="158"/>
      <c r="J6203" s="159"/>
      <c r="K6203" s="1420"/>
      <c r="L6203" s="295">
        <f t="shared" si="1524"/>
        <v>0</v>
      </c>
      <c r="M6203" s="12" t="str">
        <f t="shared" si="1514"/>
        <v/>
      </c>
      <c r="N6203" s="13"/>
    </row>
    <row r="6204" spans="1:14" hidden="1">
      <c r="A6204" s="22">
        <v>635</v>
      </c>
      <c r="B6204" s="366"/>
      <c r="C6204" s="369">
        <v>5206</v>
      </c>
      <c r="D6204" s="370" t="s">
        <v>621</v>
      </c>
      <c r="E6204" s="295">
        <f t="shared" si="1523"/>
        <v>0</v>
      </c>
      <c r="F6204" s="158"/>
      <c r="G6204" s="159"/>
      <c r="H6204" s="1420"/>
      <c r="I6204" s="158"/>
      <c r="J6204" s="159"/>
      <c r="K6204" s="1420"/>
      <c r="L6204" s="295">
        <f t="shared" si="1524"/>
        <v>0</v>
      </c>
      <c r="M6204" s="12" t="str">
        <f t="shared" si="1514"/>
        <v/>
      </c>
      <c r="N6204" s="13"/>
    </row>
    <row r="6205" spans="1:14" hidden="1">
      <c r="A6205" s="23">
        <v>640</v>
      </c>
      <c r="B6205" s="366"/>
      <c r="C6205" s="371">
        <v>5219</v>
      </c>
      <c r="D6205" s="372" t="s">
        <v>622</v>
      </c>
      <c r="E6205" s="287">
        <f t="shared" si="1523"/>
        <v>0</v>
      </c>
      <c r="F6205" s="173"/>
      <c r="G6205" s="174"/>
      <c r="H6205" s="1421"/>
      <c r="I6205" s="173"/>
      <c r="J6205" s="174"/>
      <c r="K6205" s="1421"/>
      <c r="L6205" s="287">
        <f t="shared" si="1524"/>
        <v>0</v>
      </c>
      <c r="M6205" s="12" t="str">
        <f t="shared" si="1514"/>
        <v/>
      </c>
      <c r="N6205" s="13"/>
    </row>
    <row r="6206" spans="1:14" hidden="1">
      <c r="A6206" s="23">
        <v>645</v>
      </c>
      <c r="B6206" s="365">
        <v>5300</v>
      </c>
      <c r="C6206" s="1854" t="s">
        <v>623</v>
      </c>
      <c r="D6206" s="1855"/>
      <c r="E6206" s="310">
        <f t="shared" ref="E6206:L6206" si="1525">SUM(E6207:E6208)</f>
        <v>0</v>
      </c>
      <c r="F6206" s="274">
        <f t="shared" si="1525"/>
        <v>0</v>
      </c>
      <c r="G6206" s="275">
        <f t="shared" si="1525"/>
        <v>0</v>
      </c>
      <c r="H6206" s="276">
        <f>SUM(H6207:H6208)</f>
        <v>0</v>
      </c>
      <c r="I6206" s="274">
        <f t="shared" si="1525"/>
        <v>0</v>
      </c>
      <c r="J6206" s="275">
        <f t="shared" si="1525"/>
        <v>0</v>
      </c>
      <c r="K6206" s="276">
        <f t="shared" si="1525"/>
        <v>0</v>
      </c>
      <c r="L6206" s="310">
        <f t="shared" si="1525"/>
        <v>0</v>
      </c>
      <c r="M6206" s="12" t="str">
        <f t="shared" si="1514"/>
        <v/>
      </c>
      <c r="N6206" s="13"/>
    </row>
    <row r="6207" spans="1:14" hidden="1">
      <c r="A6207" s="23">
        <v>650</v>
      </c>
      <c r="B6207" s="366"/>
      <c r="C6207" s="367">
        <v>5301</v>
      </c>
      <c r="D6207" s="368" t="s">
        <v>307</v>
      </c>
      <c r="E6207" s="281">
        <f>F6207+G6207+H6207</f>
        <v>0</v>
      </c>
      <c r="F6207" s="152"/>
      <c r="G6207" s="153"/>
      <c r="H6207" s="1418"/>
      <c r="I6207" s="152"/>
      <c r="J6207" s="153"/>
      <c r="K6207" s="1418"/>
      <c r="L6207" s="281">
        <f>I6207+J6207+K6207</f>
        <v>0</v>
      </c>
      <c r="M6207" s="12" t="str">
        <f t="shared" si="1514"/>
        <v/>
      </c>
      <c r="N6207" s="13"/>
    </row>
    <row r="6208" spans="1:14" hidden="1">
      <c r="A6208" s="22">
        <v>655</v>
      </c>
      <c r="B6208" s="366"/>
      <c r="C6208" s="371">
        <v>5309</v>
      </c>
      <c r="D6208" s="372" t="s">
        <v>624</v>
      </c>
      <c r="E6208" s="287">
        <f>F6208+G6208+H6208</f>
        <v>0</v>
      </c>
      <c r="F6208" s="173"/>
      <c r="G6208" s="174"/>
      <c r="H6208" s="1421"/>
      <c r="I6208" s="173"/>
      <c r="J6208" s="174"/>
      <c r="K6208" s="1421"/>
      <c r="L6208" s="287">
        <f>I6208+J6208+K6208</f>
        <v>0</v>
      </c>
      <c r="M6208" s="12" t="str">
        <f t="shared" si="1514"/>
        <v/>
      </c>
      <c r="N6208" s="13"/>
    </row>
    <row r="6209" spans="1:14" hidden="1">
      <c r="A6209" s="22">
        <v>665</v>
      </c>
      <c r="B6209" s="365">
        <v>5400</v>
      </c>
      <c r="C6209" s="1854" t="s">
        <v>685</v>
      </c>
      <c r="D6209" s="1855"/>
      <c r="E6209" s="310">
        <f>F6209+G6209+H6209</f>
        <v>0</v>
      </c>
      <c r="F6209" s="1422"/>
      <c r="G6209" s="1423"/>
      <c r="H6209" s="1424"/>
      <c r="I6209" s="1422"/>
      <c r="J6209" s="1423"/>
      <c r="K6209" s="1424"/>
      <c r="L6209" s="310">
        <f>I6209+J6209+K6209</f>
        <v>0</v>
      </c>
      <c r="M6209" s="12" t="str">
        <f t="shared" si="1514"/>
        <v/>
      </c>
      <c r="N6209" s="13"/>
    </row>
    <row r="6210" spans="1:14" hidden="1">
      <c r="A6210" s="22">
        <v>675</v>
      </c>
      <c r="B6210" s="272">
        <v>5500</v>
      </c>
      <c r="C6210" s="1856" t="s">
        <v>686</v>
      </c>
      <c r="D6210" s="1857"/>
      <c r="E6210" s="310">
        <f t="shared" ref="E6210:L6210" si="1526">SUM(E6211:E6214)</f>
        <v>0</v>
      </c>
      <c r="F6210" s="274">
        <f t="shared" si="1526"/>
        <v>0</v>
      </c>
      <c r="G6210" s="275">
        <f t="shared" si="1526"/>
        <v>0</v>
      </c>
      <c r="H6210" s="276">
        <f>SUM(H6211:H6214)</f>
        <v>0</v>
      </c>
      <c r="I6210" s="274">
        <f t="shared" si="1526"/>
        <v>0</v>
      </c>
      <c r="J6210" s="275">
        <f t="shared" si="1526"/>
        <v>0</v>
      </c>
      <c r="K6210" s="276">
        <f t="shared" si="1526"/>
        <v>0</v>
      </c>
      <c r="L6210" s="310">
        <f t="shared" si="1526"/>
        <v>0</v>
      </c>
      <c r="M6210" s="12" t="str">
        <f t="shared" si="1514"/>
        <v/>
      </c>
      <c r="N6210" s="13"/>
    </row>
    <row r="6211" spans="1:14" hidden="1">
      <c r="A6211" s="22">
        <v>685</v>
      </c>
      <c r="B6211" s="362"/>
      <c r="C6211" s="279">
        <v>5501</v>
      </c>
      <c r="D6211" s="311" t="s">
        <v>687</v>
      </c>
      <c r="E6211" s="281">
        <f>F6211+G6211+H6211</f>
        <v>0</v>
      </c>
      <c r="F6211" s="152"/>
      <c r="G6211" s="153"/>
      <c r="H6211" s="1418"/>
      <c r="I6211" s="152"/>
      <c r="J6211" s="153"/>
      <c r="K6211" s="1418"/>
      <c r="L6211" s="281">
        <f>I6211+J6211+K6211</f>
        <v>0</v>
      </c>
      <c r="M6211" s="12" t="str">
        <f t="shared" si="1514"/>
        <v/>
      </c>
      <c r="N6211" s="13"/>
    </row>
    <row r="6212" spans="1:14" hidden="1">
      <c r="A6212" s="23">
        <v>690</v>
      </c>
      <c r="B6212" s="362"/>
      <c r="C6212" s="293">
        <v>5502</v>
      </c>
      <c r="D6212" s="294" t="s">
        <v>688</v>
      </c>
      <c r="E6212" s="295">
        <f>F6212+G6212+H6212</f>
        <v>0</v>
      </c>
      <c r="F6212" s="158"/>
      <c r="G6212" s="159"/>
      <c r="H6212" s="1420"/>
      <c r="I6212" s="158"/>
      <c r="J6212" s="159"/>
      <c r="K6212" s="1420"/>
      <c r="L6212" s="295">
        <f>I6212+J6212+K6212</f>
        <v>0</v>
      </c>
      <c r="M6212" s="12" t="str">
        <f t="shared" si="1514"/>
        <v/>
      </c>
      <c r="N6212" s="13"/>
    </row>
    <row r="6213" spans="1:14" hidden="1">
      <c r="A6213" s="23">
        <v>695</v>
      </c>
      <c r="B6213" s="362"/>
      <c r="C6213" s="293">
        <v>5503</v>
      </c>
      <c r="D6213" s="363" t="s">
        <v>689</v>
      </c>
      <c r="E6213" s="295">
        <f>F6213+G6213+H6213</f>
        <v>0</v>
      </c>
      <c r="F6213" s="158"/>
      <c r="G6213" s="159"/>
      <c r="H6213" s="1420"/>
      <c r="I6213" s="158"/>
      <c r="J6213" s="159"/>
      <c r="K6213" s="1420"/>
      <c r="L6213" s="295">
        <f>I6213+J6213+K6213</f>
        <v>0</v>
      </c>
      <c r="M6213" s="12" t="str">
        <f t="shared" si="1514"/>
        <v/>
      </c>
      <c r="N6213" s="13"/>
    </row>
    <row r="6214" spans="1:14" hidden="1">
      <c r="A6214" s="22">
        <v>700</v>
      </c>
      <c r="B6214" s="362"/>
      <c r="C6214" s="285">
        <v>5504</v>
      </c>
      <c r="D6214" s="339" t="s">
        <v>690</v>
      </c>
      <c r="E6214" s="287">
        <f>F6214+G6214+H6214</f>
        <v>0</v>
      </c>
      <c r="F6214" s="173"/>
      <c r="G6214" s="174"/>
      <c r="H6214" s="1421"/>
      <c r="I6214" s="173"/>
      <c r="J6214" s="174"/>
      <c r="K6214" s="1421"/>
      <c r="L6214" s="287">
        <f>I6214+J6214+K6214</f>
        <v>0</v>
      </c>
      <c r="M6214" s="12" t="str">
        <f t="shared" si="1514"/>
        <v/>
      </c>
      <c r="N6214" s="13"/>
    </row>
    <row r="6215" spans="1:14" hidden="1">
      <c r="A6215" s="22">
        <v>710</v>
      </c>
      <c r="B6215" s="365">
        <v>5700</v>
      </c>
      <c r="C6215" s="1858" t="s">
        <v>914</v>
      </c>
      <c r="D6215" s="1859"/>
      <c r="E6215" s="310">
        <f>SUM(E6216:E6218)</f>
        <v>0</v>
      </c>
      <c r="F6215" s="1471">
        <v>0</v>
      </c>
      <c r="G6215" s="1471">
        <v>0</v>
      </c>
      <c r="H6215" s="1471">
        <v>0</v>
      </c>
      <c r="I6215" s="1471">
        <v>0</v>
      </c>
      <c r="J6215" s="1471">
        <v>0</v>
      </c>
      <c r="K6215" s="1471">
        <v>0</v>
      </c>
      <c r="L6215" s="310">
        <f>SUM(L6216:L6218)</f>
        <v>0</v>
      </c>
      <c r="M6215" s="12" t="str">
        <f t="shared" si="1514"/>
        <v/>
      </c>
      <c r="N6215" s="13"/>
    </row>
    <row r="6216" spans="1:14" hidden="1">
      <c r="A6216" s="23">
        <v>715</v>
      </c>
      <c r="B6216" s="366"/>
      <c r="C6216" s="367">
        <v>5701</v>
      </c>
      <c r="D6216" s="368" t="s">
        <v>691</v>
      </c>
      <c r="E6216" s="281">
        <f>F6216+G6216+H6216</f>
        <v>0</v>
      </c>
      <c r="F6216" s="1472">
        <v>0</v>
      </c>
      <c r="G6216" s="1472">
        <v>0</v>
      </c>
      <c r="H6216" s="1473">
        <v>0</v>
      </c>
      <c r="I6216" s="1771">
        <v>0</v>
      </c>
      <c r="J6216" s="1472">
        <v>0</v>
      </c>
      <c r="K6216" s="1472">
        <v>0</v>
      </c>
      <c r="L6216" s="281">
        <f>I6216+J6216+K6216</f>
        <v>0</v>
      </c>
      <c r="M6216" s="12" t="str">
        <f t="shared" si="1514"/>
        <v/>
      </c>
      <c r="N6216" s="13"/>
    </row>
    <row r="6217" spans="1:14" hidden="1">
      <c r="A6217" s="23">
        <v>720</v>
      </c>
      <c r="B6217" s="366"/>
      <c r="C6217" s="373">
        <v>5702</v>
      </c>
      <c r="D6217" s="374" t="s">
        <v>692</v>
      </c>
      <c r="E6217" s="314">
        <f>F6217+G6217+H6217</f>
        <v>0</v>
      </c>
      <c r="F6217" s="1472">
        <v>0</v>
      </c>
      <c r="G6217" s="1472">
        <v>0</v>
      </c>
      <c r="H6217" s="1473">
        <v>0</v>
      </c>
      <c r="I6217" s="1771">
        <v>0</v>
      </c>
      <c r="J6217" s="1472">
        <v>0</v>
      </c>
      <c r="K6217" s="1472">
        <v>0</v>
      </c>
      <c r="L6217" s="314">
        <f>I6217+J6217+K6217</f>
        <v>0</v>
      </c>
      <c r="M6217" s="12" t="str">
        <f t="shared" si="1514"/>
        <v/>
      </c>
      <c r="N6217" s="13"/>
    </row>
    <row r="6218" spans="1:14" hidden="1">
      <c r="A6218" s="23">
        <v>725</v>
      </c>
      <c r="B6218" s="292"/>
      <c r="C6218" s="375">
        <v>4071</v>
      </c>
      <c r="D6218" s="376" t="s">
        <v>693</v>
      </c>
      <c r="E6218" s="377">
        <f>F6218+G6218+H6218</f>
        <v>0</v>
      </c>
      <c r="F6218" s="1472">
        <v>0</v>
      </c>
      <c r="G6218" s="1472">
        <v>0</v>
      </c>
      <c r="H6218" s="1473">
        <v>0</v>
      </c>
      <c r="I6218" s="1771">
        <v>0</v>
      </c>
      <c r="J6218" s="1472">
        <v>0</v>
      </c>
      <c r="K6218" s="1472">
        <v>0</v>
      </c>
      <c r="L6218" s="377">
        <f>I6218+J6218+K6218</f>
        <v>0</v>
      </c>
      <c r="M6218" s="12" t="str">
        <f t="shared" si="1514"/>
        <v/>
      </c>
      <c r="N6218" s="13"/>
    </row>
    <row r="6219" spans="1:14" hidden="1">
      <c r="A6219" s="23">
        <v>730</v>
      </c>
      <c r="B6219" s="582"/>
      <c r="C6219" s="1860" t="s">
        <v>694</v>
      </c>
      <c r="D6219" s="1861"/>
      <c r="E6219" s="1438"/>
      <c r="F6219" s="1438"/>
      <c r="G6219" s="1438"/>
      <c r="H6219" s="1438"/>
      <c r="I6219" s="1438"/>
      <c r="J6219" s="1438"/>
      <c r="K6219" s="1438"/>
      <c r="L6219" s="1439"/>
      <c r="M6219" s="12" t="str">
        <f t="shared" si="1514"/>
        <v/>
      </c>
      <c r="N6219" s="13"/>
    </row>
    <row r="6220" spans="1:14" hidden="1">
      <c r="A6220" s="23">
        <v>735</v>
      </c>
      <c r="B6220" s="381">
        <v>98</v>
      </c>
      <c r="C6220" s="1860" t="s">
        <v>694</v>
      </c>
      <c r="D6220" s="1861"/>
      <c r="E6220" s="382">
        <f>F6220+G6220+H6220</f>
        <v>0</v>
      </c>
      <c r="F6220" s="1429"/>
      <c r="G6220" s="1430"/>
      <c r="H6220" s="1431"/>
      <c r="I6220" s="1461">
        <v>0</v>
      </c>
      <c r="J6220" s="1462">
        <v>0</v>
      </c>
      <c r="K6220" s="1463">
        <v>0</v>
      </c>
      <c r="L6220" s="382">
        <f>I6220+J6220+K6220</f>
        <v>0</v>
      </c>
      <c r="M6220" s="12" t="str">
        <f t="shared" si="1514"/>
        <v/>
      </c>
      <c r="N6220" s="13"/>
    </row>
    <row r="6221" spans="1:14" hidden="1">
      <c r="A6221" s="23">
        <v>740</v>
      </c>
      <c r="B6221" s="1433"/>
      <c r="C6221" s="1434"/>
      <c r="D6221" s="1435"/>
      <c r="E6221" s="269"/>
      <c r="F6221" s="269"/>
      <c r="G6221" s="269"/>
      <c r="H6221" s="269"/>
      <c r="I6221" s="269"/>
      <c r="J6221" s="269"/>
      <c r="K6221" s="269"/>
      <c r="L6221" s="270"/>
      <c r="M6221" s="12" t="str">
        <f t="shared" si="1514"/>
        <v/>
      </c>
      <c r="N6221" s="13"/>
    </row>
    <row r="6222" spans="1:14" hidden="1">
      <c r="A6222" s="23">
        <v>745</v>
      </c>
      <c r="B6222" s="1436"/>
      <c r="C6222" s="111"/>
      <c r="D6222" s="1437"/>
      <c r="E6222" s="218"/>
      <c r="F6222" s="218"/>
      <c r="G6222" s="218"/>
      <c r="H6222" s="218"/>
      <c r="I6222" s="218"/>
      <c r="J6222" s="218"/>
      <c r="K6222" s="218"/>
      <c r="L6222" s="389"/>
      <c r="M6222" s="12" t="str">
        <f t="shared" si="1514"/>
        <v/>
      </c>
      <c r="N6222" s="13"/>
    </row>
    <row r="6223" spans="1:14" hidden="1">
      <c r="A6223" s="22">
        <v>750</v>
      </c>
      <c r="B6223" s="1436"/>
      <c r="C6223" s="111"/>
      <c r="D6223" s="1437"/>
      <c r="E6223" s="218"/>
      <c r="F6223" s="218"/>
      <c r="G6223" s="218"/>
      <c r="H6223" s="218"/>
      <c r="I6223" s="218"/>
      <c r="J6223" s="218"/>
      <c r="K6223" s="218"/>
      <c r="L6223" s="389"/>
      <c r="M6223" s="12" t="str">
        <f t="shared" si="1514"/>
        <v/>
      </c>
      <c r="N6223" s="13"/>
    </row>
    <row r="6224" spans="1:14" ht="16.5" hidden="1" thickBot="1">
      <c r="A6224" s="23">
        <v>755</v>
      </c>
      <c r="B6224" s="1464"/>
      <c r="C6224" s="393" t="s">
        <v>741</v>
      </c>
      <c r="D6224" s="1432">
        <f>+B6224</f>
        <v>0</v>
      </c>
      <c r="E6224" s="395">
        <f t="shared" ref="E6224:L6224" si="1527">SUM(E6109,E6112,E6118,E6126,E6127,E6145,E6149,E6155,E6158,E6159,E6160,E6161,E6162,E6171,E6177,E6178,E6179,E6180,E6187,E6191,E6192,E6193,E6194,E6197,E6198,E6206,E6209,E6210,E6215)+E6220</f>
        <v>0</v>
      </c>
      <c r="F6224" s="396">
        <f t="shared" si="1527"/>
        <v>0</v>
      </c>
      <c r="G6224" s="397">
        <f t="shared" si="1527"/>
        <v>0</v>
      </c>
      <c r="H6224" s="398">
        <f t="shared" si="1527"/>
        <v>0</v>
      </c>
      <c r="I6224" s="396">
        <f t="shared" si="1527"/>
        <v>0</v>
      </c>
      <c r="J6224" s="397">
        <f t="shared" si="1527"/>
        <v>0</v>
      </c>
      <c r="K6224" s="398">
        <f t="shared" si="1527"/>
        <v>0</v>
      </c>
      <c r="L6224" s="395">
        <f t="shared" si="1527"/>
        <v>0</v>
      </c>
      <c r="M6224" s="12" t="str">
        <f>(IF($E6224&lt;&gt;0,$M$2,IF($L6224&lt;&gt;0,$M$2,"")))</f>
        <v/>
      </c>
      <c r="N6224" s="73" t="str">
        <f>LEFT(C6106,1)</f>
        <v>9</v>
      </c>
    </row>
    <row r="6225" spans="1:14" hidden="1">
      <c r="A6225" s="23">
        <v>760</v>
      </c>
      <c r="B6225" s="79" t="s">
        <v>120</v>
      </c>
      <c r="C6225" s="1"/>
      <c r="L6225" s="6"/>
      <c r="M6225" s="7" t="str">
        <f>(IF($E6224&lt;&gt;0,$M$2,IF($L6224&lt;&gt;0,$M$2,"")))</f>
        <v/>
      </c>
    </row>
    <row r="6226" spans="1:14" hidden="1">
      <c r="A6226" s="22">
        <v>765</v>
      </c>
      <c r="B6226" s="1367"/>
      <c r="C6226" s="1367"/>
      <c r="D6226" s="1368"/>
      <c r="E6226" s="1367"/>
      <c r="F6226" s="1367"/>
      <c r="G6226" s="1367"/>
      <c r="H6226" s="1367"/>
      <c r="I6226" s="1367"/>
      <c r="J6226" s="1367"/>
      <c r="K6226" s="1367"/>
      <c r="L6226" s="1369"/>
      <c r="M6226" s="7" t="str">
        <f>(IF($E6224&lt;&gt;0,$M$2,IF($L6224&lt;&gt;0,$M$2,"")))</f>
        <v/>
      </c>
    </row>
    <row r="6227" spans="1:14" ht="18.75" hidden="1">
      <c r="A6227" s="22">
        <v>775</v>
      </c>
      <c r="B6227" s="65"/>
      <c r="C6227" s="65"/>
      <c r="D6227" s="65"/>
      <c r="E6227" s="65"/>
      <c r="F6227" s="65"/>
      <c r="G6227" s="65"/>
      <c r="H6227" s="65"/>
      <c r="I6227" s="65"/>
      <c r="J6227" s="65"/>
      <c r="K6227" s="65"/>
      <c r="L6227" s="77"/>
      <c r="M6227" s="74" t="str">
        <f>(IF(E6222&lt;&gt;0,$G$2,IF(L6222&lt;&gt;0,$G$2,"")))</f>
        <v/>
      </c>
      <c r="N6227" s="65"/>
    </row>
    <row r="6228" spans="1:14" hidden="1">
      <c r="A6228" s="23">
        <v>780</v>
      </c>
      <c r="B6228" s="6"/>
      <c r="C6228" s="6"/>
      <c r="D6228" s="521"/>
      <c r="E6228" s="38"/>
      <c r="F6228" s="38"/>
      <c r="G6228" s="38"/>
      <c r="H6228" s="38"/>
      <c r="I6228" s="38"/>
      <c r="J6228" s="38"/>
      <c r="K6228" s="38"/>
      <c r="L6228" s="38"/>
      <c r="M6228" s="7" t="str">
        <f>(IF($E6361&lt;&gt;0,$M$2,IF($L6361&lt;&gt;0,$M$2,"")))</f>
        <v/>
      </c>
    </row>
    <row r="6229" spans="1:14" hidden="1">
      <c r="A6229" s="23">
        <v>785</v>
      </c>
      <c r="B6229" s="6"/>
      <c r="C6229" s="1365"/>
      <c r="D6229" s="1366"/>
      <c r="E6229" s="38"/>
      <c r="F6229" s="38"/>
      <c r="G6229" s="38"/>
      <c r="H6229" s="38"/>
      <c r="I6229" s="38"/>
      <c r="J6229" s="38"/>
      <c r="K6229" s="38"/>
      <c r="L6229" s="38"/>
      <c r="M6229" s="7" t="str">
        <f>(IF($E6361&lt;&gt;0,$M$2,IF($L6361&lt;&gt;0,$M$2,"")))</f>
        <v/>
      </c>
    </row>
    <row r="6230" spans="1:14" hidden="1">
      <c r="A6230" s="23">
        <v>790</v>
      </c>
      <c r="B6230" s="1870" t="str">
        <f>$B$7</f>
        <v>ОТЧЕТНИ ДАННИ ПО ЕБК ЗА ИЗПЪЛНЕНИЕТО НА БЮДЖЕТА</v>
      </c>
      <c r="C6230" s="1871"/>
      <c r="D6230" s="1871"/>
      <c r="E6230" s="242"/>
      <c r="F6230" s="242"/>
      <c r="G6230" s="237"/>
      <c r="H6230" s="237"/>
      <c r="I6230" s="237"/>
      <c r="J6230" s="237"/>
      <c r="K6230" s="237"/>
      <c r="L6230" s="237"/>
      <c r="M6230" s="7" t="str">
        <f>(IF($E6361&lt;&gt;0,$M$2,IF($L6361&lt;&gt;0,$M$2,"")))</f>
        <v/>
      </c>
    </row>
    <row r="6231" spans="1:14" hidden="1">
      <c r="A6231" s="23">
        <v>795</v>
      </c>
      <c r="B6231" s="228"/>
      <c r="C6231" s="391"/>
      <c r="D6231" s="400"/>
      <c r="E6231" s="406" t="s">
        <v>464</v>
      </c>
      <c r="F6231" s="406" t="s">
        <v>835</v>
      </c>
      <c r="G6231" s="237"/>
      <c r="H6231" s="1362" t="s">
        <v>1251</v>
      </c>
      <c r="I6231" s="1363"/>
      <c r="J6231" s="1364"/>
      <c r="K6231" s="237"/>
      <c r="L6231" s="237"/>
      <c r="M6231" s="7" t="str">
        <f>(IF($E6361&lt;&gt;0,$M$2,IF($L6361&lt;&gt;0,$M$2,"")))</f>
        <v/>
      </c>
    </row>
    <row r="6232" spans="1:14" ht="18.75" hidden="1">
      <c r="A6232" s="22">
        <v>805</v>
      </c>
      <c r="B6232" s="1872" t="str">
        <f>$B$9</f>
        <v>ДГ ЩАСТЛИВО ДЕТСТВО</v>
      </c>
      <c r="C6232" s="1873"/>
      <c r="D6232" s="1874"/>
      <c r="E6232" s="115">
        <f>$E$9</f>
        <v>43831</v>
      </c>
      <c r="F6232" s="226" t="str">
        <f>$F$9</f>
        <v>30.06.2020</v>
      </c>
      <c r="G6232" s="237"/>
      <c r="H6232" s="237"/>
      <c r="I6232" s="237"/>
      <c r="J6232" s="237"/>
      <c r="K6232" s="237"/>
      <c r="L6232" s="237"/>
      <c r="M6232" s="7" t="str">
        <f>(IF($E6361&lt;&gt;0,$M$2,IF($L6361&lt;&gt;0,$M$2,"")))</f>
        <v/>
      </c>
    </row>
    <row r="6233" spans="1:14" hidden="1">
      <c r="A6233" s="23">
        <v>810</v>
      </c>
      <c r="B6233" s="227" t="str">
        <f>$B$10</f>
        <v>(наименование на разпоредителя с бюджет)</v>
      </c>
      <c r="C6233" s="228"/>
      <c r="D6233" s="229"/>
      <c r="E6233" s="237"/>
      <c r="F6233" s="237"/>
      <c r="G6233" s="237"/>
      <c r="H6233" s="237"/>
      <c r="I6233" s="237"/>
      <c r="J6233" s="237"/>
      <c r="K6233" s="237"/>
      <c r="L6233" s="237"/>
      <c r="M6233" s="7" t="str">
        <f>(IF($E6361&lt;&gt;0,$M$2,IF($L6361&lt;&gt;0,$M$2,"")))</f>
        <v/>
      </c>
    </row>
    <row r="6234" spans="1:14" hidden="1">
      <c r="A6234" s="23">
        <v>815</v>
      </c>
      <c r="B6234" s="227"/>
      <c r="C6234" s="228"/>
      <c r="D6234" s="229"/>
      <c r="E6234" s="237"/>
      <c r="F6234" s="237"/>
      <c r="G6234" s="237"/>
      <c r="H6234" s="237"/>
      <c r="I6234" s="237"/>
      <c r="J6234" s="237"/>
      <c r="K6234" s="237"/>
      <c r="L6234" s="237"/>
      <c r="M6234" s="7" t="str">
        <f>(IF($E6361&lt;&gt;0,$M$2,IF($L6361&lt;&gt;0,$M$2,"")))</f>
        <v/>
      </c>
    </row>
    <row r="6235" spans="1:14" ht="19.5" hidden="1">
      <c r="A6235" s="28">
        <v>525</v>
      </c>
      <c r="B6235" s="1875" t="str">
        <f>$B$12</f>
        <v>Раковски</v>
      </c>
      <c r="C6235" s="1876"/>
      <c r="D6235" s="1877"/>
      <c r="E6235" s="410" t="s">
        <v>890</v>
      </c>
      <c r="F6235" s="1360" t="str">
        <f>$F$12</f>
        <v>6611</v>
      </c>
      <c r="G6235" s="237"/>
      <c r="H6235" s="237"/>
      <c r="I6235" s="237"/>
      <c r="J6235" s="237"/>
      <c r="K6235" s="237"/>
      <c r="L6235" s="237"/>
      <c r="M6235" s="7" t="str">
        <f>(IF($E6361&lt;&gt;0,$M$2,IF($L6361&lt;&gt;0,$M$2,"")))</f>
        <v/>
      </c>
    </row>
    <row r="6236" spans="1:14" hidden="1">
      <c r="A6236" s="22">
        <v>820</v>
      </c>
      <c r="B6236" s="233" t="str">
        <f>$B$13</f>
        <v>(наименование на първостепенния разпоредител с бюджет)</v>
      </c>
      <c r="C6236" s="228"/>
      <c r="D6236" s="229"/>
      <c r="E6236" s="1361"/>
      <c r="F6236" s="242"/>
      <c r="G6236" s="237"/>
      <c r="H6236" s="237"/>
      <c r="I6236" s="237"/>
      <c r="J6236" s="237"/>
      <c r="K6236" s="237"/>
      <c r="L6236" s="237"/>
      <c r="M6236" s="7" t="str">
        <f>(IF($E6361&lt;&gt;0,$M$2,IF($L6361&lt;&gt;0,$M$2,"")))</f>
        <v/>
      </c>
    </row>
    <row r="6237" spans="1:14" ht="19.5" hidden="1">
      <c r="A6237" s="23">
        <v>821</v>
      </c>
      <c r="B6237" s="236"/>
      <c r="C6237" s="237"/>
      <c r="D6237" s="124" t="s">
        <v>891</v>
      </c>
      <c r="E6237" s="238">
        <f>$E$15</f>
        <v>0</v>
      </c>
      <c r="F6237" s="414" t="str">
        <f>$F$15</f>
        <v>БЮДЖЕТ</v>
      </c>
      <c r="G6237" s="218"/>
      <c r="H6237" s="218"/>
      <c r="I6237" s="218"/>
      <c r="J6237" s="218"/>
      <c r="K6237" s="218"/>
      <c r="L6237" s="218"/>
      <c r="M6237" s="7" t="str">
        <f>(IF($E6361&lt;&gt;0,$M$2,IF($L6361&lt;&gt;0,$M$2,"")))</f>
        <v/>
      </c>
    </row>
    <row r="6238" spans="1:14" hidden="1">
      <c r="A6238" s="23">
        <v>822</v>
      </c>
      <c r="B6238" s="228"/>
      <c r="C6238" s="391"/>
      <c r="D6238" s="400"/>
      <c r="E6238" s="237"/>
      <c r="F6238" s="409"/>
      <c r="G6238" s="409"/>
      <c r="H6238" s="409"/>
      <c r="I6238" s="409"/>
      <c r="J6238" s="409"/>
      <c r="K6238" s="409"/>
      <c r="L6238" s="1377" t="s">
        <v>465</v>
      </c>
      <c r="M6238" s="7" t="str">
        <f>(IF($E6361&lt;&gt;0,$M$2,IF($L6361&lt;&gt;0,$M$2,"")))</f>
        <v/>
      </c>
    </row>
    <row r="6239" spans="1:14" ht="24.95" hidden="1" customHeight="1">
      <c r="A6239" s="23">
        <v>823</v>
      </c>
      <c r="B6239" s="247"/>
      <c r="C6239" s="248"/>
      <c r="D6239" s="249" t="s">
        <v>712</v>
      </c>
      <c r="E6239" s="1878" t="s">
        <v>2108</v>
      </c>
      <c r="F6239" s="1879"/>
      <c r="G6239" s="1879"/>
      <c r="H6239" s="1880"/>
      <c r="I6239" s="1881" t="s">
        <v>2109</v>
      </c>
      <c r="J6239" s="1882"/>
      <c r="K6239" s="1882"/>
      <c r="L6239" s="1883"/>
      <c r="M6239" s="7" t="str">
        <f>(IF($E6361&lt;&gt;0,$M$2,IF($L6361&lt;&gt;0,$M$2,"")))</f>
        <v/>
      </c>
    </row>
    <row r="6240" spans="1:14" ht="54.95" hidden="1" customHeight="1" thickBot="1">
      <c r="A6240" s="23">
        <v>825</v>
      </c>
      <c r="B6240" s="250" t="s">
        <v>62</v>
      </c>
      <c r="C6240" s="251" t="s">
        <v>466</v>
      </c>
      <c r="D6240" s="252" t="s">
        <v>713</v>
      </c>
      <c r="E6240" s="1403" t="str">
        <f>$E$20</f>
        <v>Уточнен план                Общо</v>
      </c>
      <c r="F6240" s="1407" t="str">
        <f>$F$20</f>
        <v>държавни дейности</v>
      </c>
      <c r="G6240" s="1408" t="str">
        <f>$G$20</f>
        <v>местни дейности</v>
      </c>
      <c r="H6240" s="1409" t="str">
        <f>$H$20</f>
        <v>дофинансиране</v>
      </c>
      <c r="I6240" s="253" t="str">
        <f>$I$20</f>
        <v>държавни дейности -ОТЧЕТ</v>
      </c>
      <c r="J6240" s="254" t="str">
        <f>$J$20</f>
        <v>местни дейности - ОТЧЕТ</v>
      </c>
      <c r="K6240" s="255" t="str">
        <f>$K$20</f>
        <v>дофинансиране - ОТЧЕТ</v>
      </c>
      <c r="L6240" s="1735" t="str">
        <f>$L$20</f>
        <v>ОТЧЕТ                                    ОБЩО</v>
      </c>
      <c r="M6240" s="7" t="str">
        <f>(IF($E6361&lt;&gt;0,$M$2,IF($L6361&lt;&gt;0,$M$2,"")))</f>
        <v/>
      </c>
    </row>
    <row r="6241" spans="1:14" ht="18.75" hidden="1">
      <c r="A6241" s="23"/>
      <c r="B6241" s="258"/>
      <c r="C6241" s="259"/>
      <c r="D6241" s="260" t="s">
        <v>743</v>
      </c>
      <c r="E6241" s="1455" t="str">
        <f>$E$21</f>
        <v>(1)</v>
      </c>
      <c r="F6241" s="143" t="str">
        <f>$F$21</f>
        <v>(2)</v>
      </c>
      <c r="G6241" s="144" t="str">
        <f>$G$21</f>
        <v>(3)</v>
      </c>
      <c r="H6241" s="145" t="str">
        <f>$H$21</f>
        <v>(4)</v>
      </c>
      <c r="I6241" s="261" t="str">
        <f>$I$21</f>
        <v>(5)</v>
      </c>
      <c r="J6241" s="262" t="str">
        <f>$J$21</f>
        <v>(6)</v>
      </c>
      <c r="K6241" s="263" t="str">
        <f>$K$21</f>
        <v>(7)</v>
      </c>
      <c r="L6241" s="264" t="str">
        <f>$L$21</f>
        <v>(8)</v>
      </c>
      <c r="M6241" s="7" t="str">
        <f>(IF($E6361&lt;&gt;0,$M$2,IF($L6361&lt;&gt;0,$M$2,"")))</f>
        <v/>
      </c>
    </row>
    <row r="6242" spans="1:14" hidden="1">
      <c r="A6242" s="23"/>
      <c r="B6242" s="1451"/>
      <c r="C6242" s="1598" t="e">
        <f>VLOOKUP(D6242,OP_LIST2,2,FALSE)</f>
        <v>#N/A</v>
      </c>
      <c r="D6242" s="1458"/>
      <c r="E6242" s="389"/>
      <c r="F6242" s="1441"/>
      <c r="G6242" s="1442"/>
      <c r="H6242" s="1443"/>
      <c r="I6242" s="1441"/>
      <c r="J6242" s="1442"/>
      <c r="K6242" s="1443"/>
      <c r="L6242" s="1440"/>
      <c r="M6242" s="7" t="str">
        <f>(IF($E6361&lt;&gt;0,$M$2,IF($L6361&lt;&gt;0,$M$2,"")))</f>
        <v/>
      </c>
    </row>
    <row r="6243" spans="1:14" hidden="1">
      <c r="A6243" s="23"/>
      <c r="B6243" s="1454"/>
      <c r="C6243" s="1459">
        <f>VLOOKUP(D6244,EBK_DEIN2,2,FALSE)</f>
        <v>9997</v>
      </c>
      <c r="D6243" s="1458" t="s">
        <v>792</v>
      </c>
      <c r="E6243" s="389"/>
      <c r="F6243" s="1444"/>
      <c r="G6243" s="1445"/>
      <c r="H6243" s="1446"/>
      <c r="I6243" s="1444"/>
      <c r="J6243" s="1445"/>
      <c r="K6243" s="1446"/>
      <c r="L6243" s="1440"/>
      <c r="M6243" s="7" t="str">
        <f>(IF($E6361&lt;&gt;0,$M$2,IF($L6361&lt;&gt;0,$M$2,"")))</f>
        <v/>
      </c>
    </row>
    <row r="6244" spans="1:14" hidden="1">
      <c r="A6244" s="23"/>
      <c r="B6244" s="1450"/>
      <c r="C6244" s="1587">
        <f>+C6243</f>
        <v>9997</v>
      </c>
      <c r="D6244" s="1452" t="s">
        <v>636</v>
      </c>
      <c r="E6244" s="389"/>
      <c r="F6244" s="1444"/>
      <c r="G6244" s="1445"/>
      <c r="H6244" s="1446"/>
      <c r="I6244" s="1444"/>
      <c r="J6244" s="1445"/>
      <c r="K6244" s="1446"/>
      <c r="L6244" s="1440"/>
      <c r="M6244" s="7" t="str">
        <f>(IF($E6361&lt;&gt;0,$M$2,IF($L6361&lt;&gt;0,$M$2,"")))</f>
        <v/>
      </c>
    </row>
    <row r="6245" spans="1:14" hidden="1">
      <c r="A6245" s="23"/>
      <c r="B6245" s="1456"/>
      <c r="C6245" s="1453"/>
      <c r="D6245" s="1457" t="s">
        <v>714</v>
      </c>
      <c r="E6245" s="389"/>
      <c r="F6245" s="1447"/>
      <c r="G6245" s="1448"/>
      <c r="H6245" s="1449"/>
      <c r="I6245" s="1447"/>
      <c r="J6245" s="1448"/>
      <c r="K6245" s="1449"/>
      <c r="L6245" s="1440"/>
      <c r="M6245" s="7" t="str">
        <f>(IF($E6361&lt;&gt;0,$M$2,IF($L6361&lt;&gt;0,$M$2,"")))</f>
        <v/>
      </c>
    </row>
    <row r="6246" spans="1:14" hidden="1">
      <c r="A6246" s="23"/>
      <c r="B6246" s="272">
        <v>100</v>
      </c>
      <c r="C6246" s="1884" t="s">
        <v>744</v>
      </c>
      <c r="D6246" s="1885"/>
      <c r="E6246" s="273">
        <f t="shared" ref="E6246:L6246" si="1528">SUM(E6247:E6248)</f>
        <v>0</v>
      </c>
      <c r="F6246" s="274">
        <f t="shared" si="1528"/>
        <v>0</v>
      </c>
      <c r="G6246" s="275">
        <f t="shared" si="1528"/>
        <v>0</v>
      </c>
      <c r="H6246" s="276">
        <f>SUM(H6247:H6248)</f>
        <v>0</v>
      </c>
      <c r="I6246" s="274">
        <f t="shared" si="1528"/>
        <v>0</v>
      </c>
      <c r="J6246" s="275">
        <f t="shared" si="1528"/>
        <v>0</v>
      </c>
      <c r="K6246" s="276">
        <f t="shared" si="1528"/>
        <v>0</v>
      </c>
      <c r="L6246" s="273">
        <f t="shared" si="1528"/>
        <v>0</v>
      </c>
      <c r="M6246" s="12" t="str">
        <f>(IF($E6246&lt;&gt;0,$M$2,IF($L6246&lt;&gt;0,$M$2,"")))</f>
        <v/>
      </c>
      <c r="N6246" s="13"/>
    </row>
    <row r="6247" spans="1:14" hidden="1">
      <c r="A6247" s="23"/>
      <c r="B6247" s="278"/>
      <c r="C6247" s="279">
        <v>101</v>
      </c>
      <c r="D6247" s="280" t="s">
        <v>745</v>
      </c>
      <c r="E6247" s="281">
        <f>F6247+G6247+H6247</f>
        <v>0</v>
      </c>
      <c r="F6247" s="152"/>
      <c r="G6247" s="153"/>
      <c r="H6247" s="1418"/>
      <c r="I6247" s="152"/>
      <c r="J6247" s="153"/>
      <c r="K6247" s="1418"/>
      <c r="L6247" s="281">
        <f>I6247+J6247+K6247</f>
        <v>0</v>
      </c>
      <c r="M6247" s="12" t="str">
        <f t="shared" ref="M6247:M6313" si="1529">(IF($E6247&lt;&gt;0,$M$2,IF($L6247&lt;&gt;0,$M$2,"")))</f>
        <v/>
      </c>
      <c r="N6247" s="13"/>
    </row>
    <row r="6248" spans="1:14" hidden="1">
      <c r="A6248" s="10"/>
      <c r="B6248" s="278"/>
      <c r="C6248" s="285">
        <v>102</v>
      </c>
      <c r="D6248" s="286" t="s">
        <v>746</v>
      </c>
      <c r="E6248" s="287">
        <f>F6248+G6248+H6248</f>
        <v>0</v>
      </c>
      <c r="F6248" s="173"/>
      <c r="G6248" s="174"/>
      <c r="H6248" s="1421"/>
      <c r="I6248" s="173"/>
      <c r="J6248" s="174"/>
      <c r="K6248" s="1421"/>
      <c r="L6248" s="287">
        <f>I6248+J6248+K6248</f>
        <v>0</v>
      </c>
      <c r="M6248" s="12" t="str">
        <f t="shared" si="1529"/>
        <v/>
      </c>
      <c r="N6248" s="13"/>
    </row>
    <row r="6249" spans="1:14" hidden="1">
      <c r="A6249" s="10"/>
      <c r="B6249" s="272">
        <v>200</v>
      </c>
      <c r="C6249" s="1864" t="s">
        <v>747</v>
      </c>
      <c r="D6249" s="1865"/>
      <c r="E6249" s="273">
        <f t="shared" ref="E6249:L6249" si="1530">SUM(E6250:E6254)</f>
        <v>0</v>
      </c>
      <c r="F6249" s="274">
        <f t="shared" si="1530"/>
        <v>0</v>
      </c>
      <c r="G6249" s="275">
        <f t="shared" si="1530"/>
        <v>0</v>
      </c>
      <c r="H6249" s="276">
        <f>SUM(H6250:H6254)</f>
        <v>0</v>
      </c>
      <c r="I6249" s="274">
        <f t="shared" si="1530"/>
        <v>0</v>
      </c>
      <c r="J6249" s="275">
        <f t="shared" si="1530"/>
        <v>0</v>
      </c>
      <c r="K6249" s="276">
        <f t="shared" si="1530"/>
        <v>0</v>
      </c>
      <c r="L6249" s="273">
        <f t="shared" si="1530"/>
        <v>0</v>
      </c>
      <c r="M6249" s="12" t="str">
        <f t="shared" si="1529"/>
        <v/>
      </c>
      <c r="N6249" s="13"/>
    </row>
    <row r="6250" spans="1:14" hidden="1">
      <c r="A6250" s="10"/>
      <c r="B6250" s="291"/>
      <c r="C6250" s="279">
        <v>201</v>
      </c>
      <c r="D6250" s="280" t="s">
        <v>748</v>
      </c>
      <c r="E6250" s="281">
        <f>F6250+G6250+H6250</f>
        <v>0</v>
      </c>
      <c r="F6250" s="152"/>
      <c r="G6250" s="153"/>
      <c r="H6250" s="1418"/>
      <c r="I6250" s="152"/>
      <c r="J6250" s="153"/>
      <c r="K6250" s="1418"/>
      <c r="L6250" s="281">
        <f>I6250+J6250+K6250</f>
        <v>0</v>
      </c>
      <c r="M6250" s="12" t="str">
        <f t="shared" si="1529"/>
        <v/>
      </c>
      <c r="N6250" s="13"/>
    </row>
    <row r="6251" spans="1:14" hidden="1">
      <c r="A6251" s="10"/>
      <c r="B6251" s="292"/>
      <c r="C6251" s="293">
        <v>202</v>
      </c>
      <c r="D6251" s="294" t="s">
        <v>749</v>
      </c>
      <c r="E6251" s="295">
        <f>F6251+G6251+H6251</f>
        <v>0</v>
      </c>
      <c r="F6251" s="158"/>
      <c r="G6251" s="159"/>
      <c r="H6251" s="1420"/>
      <c r="I6251" s="158"/>
      <c r="J6251" s="159"/>
      <c r="K6251" s="1420"/>
      <c r="L6251" s="295">
        <f>I6251+J6251+K6251</f>
        <v>0</v>
      </c>
      <c r="M6251" s="12" t="str">
        <f t="shared" si="1529"/>
        <v/>
      </c>
      <c r="N6251" s="13"/>
    </row>
    <row r="6252" spans="1:14" ht="31.5" hidden="1">
      <c r="A6252" s="10"/>
      <c r="B6252" s="299"/>
      <c r="C6252" s="293">
        <v>205</v>
      </c>
      <c r="D6252" s="294" t="s">
        <v>595</v>
      </c>
      <c r="E6252" s="295">
        <f>F6252+G6252+H6252</f>
        <v>0</v>
      </c>
      <c r="F6252" s="158"/>
      <c r="G6252" s="159"/>
      <c r="H6252" s="1420"/>
      <c r="I6252" s="158"/>
      <c r="J6252" s="159"/>
      <c r="K6252" s="1420"/>
      <c r="L6252" s="295">
        <f>I6252+J6252+K6252</f>
        <v>0</v>
      </c>
      <c r="M6252" s="12" t="str">
        <f t="shared" si="1529"/>
        <v/>
      </c>
      <c r="N6252" s="13"/>
    </row>
    <row r="6253" spans="1:14" hidden="1">
      <c r="A6253" s="10"/>
      <c r="B6253" s="299"/>
      <c r="C6253" s="293">
        <v>208</v>
      </c>
      <c r="D6253" s="300" t="s">
        <v>596</v>
      </c>
      <c r="E6253" s="295">
        <f>F6253+G6253+H6253</f>
        <v>0</v>
      </c>
      <c r="F6253" s="158"/>
      <c r="G6253" s="159"/>
      <c r="H6253" s="1420"/>
      <c r="I6253" s="158"/>
      <c r="J6253" s="159"/>
      <c r="K6253" s="1420"/>
      <c r="L6253" s="295">
        <f>I6253+J6253+K6253</f>
        <v>0</v>
      </c>
      <c r="M6253" s="12" t="str">
        <f t="shared" si="1529"/>
        <v/>
      </c>
      <c r="N6253" s="13"/>
    </row>
    <row r="6254" spans="1:14" hidden="1">
      <c r="A6254" s="10"/>
      <c r="B6254" s="291"/>
      <c r="C6254" s="285">
        <v>209</v>
      </c>
      <c r="D6254" s="301" t="s">
        <v>597</v>
      </c>
      <c r="E6254" s="287">
        <f>F6254+G6254+H6254</f>
        <v>0</v>
      </c>
      <c r="F6254" s="173"/>
      <c r="G6254" s="174"/>
      <c r="H6254" s="1421"/>
      <c r="I6254" s="173"/>
      <c r="J6254" s="174"/>
      <c r="K6254" s="1421"/>
      <c r="L6254" s="287">
        <f>I6254+J6254+K6254</f>
        <v>0</v>
      </c>
      <c r="M6254" s="12" t="str">
        <f t="shared" si="1529"/>
        <v/>
      </c>
      <c r="N6254" s="13"/>
    </row>
    <row r="6255" spans="1:14" hidden="1">
      <c r="A6255" s="10"/>
      <c r="B6255" s="272">
        <v>500</v>
      </c>
      <c r="C6255" s="1866" t="s">
        <v>193</v>
      </c>
      <c r="D6255" s="1867"/>
      <c r="E6255" s="273">
        <f t="shared" ref="E6255:L6255" si="1531">SUM(E6256:E6262)</f>
        <v>0</v>
      </c>
      <c r="F6255" s="274">
        <f t="shared" si="1531"/>
        <v>0</v>
      </c>
      <c r="G6255" s="275">
        <f t="shared" si="1531"/>
        <v>0</v>
      </c>
      <c r="H6255" s="276">
        <f>SUM(H6256:H6262)</f>
        <v>0</v>
      </c>
      <c r="I6255" s="274">
        <f t="shared" si="1531"/>
        <v>0</v>
      </c>
      <c r="J6255" s="275">
        <f t="shared" si="1531"/>
        <v>0</v>
      </c>
      <c r="K6255" s="276">
        <f t="shared" si="1531"/>
        <v>0</v>
      </c>
      <c r="L6255" s="273">
        <f t="shared" si="1531"/>
        <v>0</v>
      </c>
      <c r="M6255" s="12" t="str">
        <f t="shared" si="1529"/>
        <v/>
      </c>
      <c r="N6255" s="13"/>
    </row>
    <row r="6256" spans="1:14" ht="18" hidden="1" customHeight="1">
      <c r="A6256" s="10"/>
      <c r="B6256" s="291"/>
      <c r="C6256" s="302">
        <v>551</v>
      </c>
      <c r="D6256" s="303" t="s">
        <v>194</v>
      </c>
      <c r="E6256" s="281">
        <f t="shared" ref="E6256:E6263" si="1532">F6256+G6256+H6256</f>
        <v>0</v>
      </c>
      <c r="F6256" s="152"/>
      <c r="G6256" s="153"/>
      <c r="H6256" s="1418"/>
      <c r="I6256" s="152"/>
      <c r="J6256" s="153"/>
      <c r="K6256" s="1418"/>
      <c r="L6256" s="281">
        <f t="shared" ref="L6256:L6263" si="1533">I6256+J6256+K6256</f>
        <v>0</v>
      </c>
      <c r="M6256" s="12" t="str">
        <f t="shared" si="1529"/>
        <v/>
      </c>
      <c r="N6256" s="13"/>
    </row>
    <row r="6257" spans="1:14" hidden="1">
      <c r="A6257" s="10"/>
      <c r="B6257" s="291"/>
      <c r="C6257" s="304">
        <v>552</v>
      </c>
      <c r="D6257" s="305" t="s">
        <v>909</v>
      </c>
      <c r="E6257" s="295">
        <f t="shared" si="1532"/>
        <v>0</v>
      </c>
      <c r="F6257" s="158"/>
      <c r="G6257" s="159"/>
      <c r="H6257" s="1420"/>
      <c r="I6257" s="158"/>
      <c r="J6257" s="159"/>
      <c r="K6257" s="1420"/>
      <c r="L6257" s="295">
        <f t="shared" si="1533"/>
        <v>0</v>
      </c>
      <c r="M6257" s="12" t="str">
        <f t="shared" si="1529"/>
        <v/>
      </c>
      <c r="N6257" s="13"/>
    </row>
    <row r="6258" spans="1:14" hidden="1">
      <c r="A6258" s="10"/>
      <c r="B6258" s="306"/>
      <c r="C6258" s="304">
        <v>558</v>
      </c>
      <c r="D6258" s="307" t="s">
        <v>871</v>
      </c>
      <c r="E6258" s="295">
        <f>F6258+G6258+H6258</f>
        <v>0</v>
      </c>
      <c r="F6258" s="488">
        <v>0</v>
      </c>
      <c r="G6258" s="489">
        <v>0</v>
      </c>
      <c r="H6258" s="160">
        <v>0</v>
      </c>
      <c r="I6258" s="488">
        <v>0</v>
      </c>
      <c r="J6258" s="489">
        <v>0</v>
      </c>
      <c r="K6258" s="160">
        <v>0</v>
      </c>
      <c r="L6258" s="295">
        <f>I6258+J6258+K6258</f>
        <v>0</v>
      </c>
      <c r="M6258" s="12" t="str">
        <f t="shared" si="1529"/>
        <v/>
      </c>
      <c r="N6258" s="13"/>
    </row>
    <row r="6259" spans="1:14" hidden="1">
      <c r="A6259" s="10"/>
      <c r="B6259" s="306"/>
      <c r="C6259" s="304">
        <v>560</v>
      </c>
      <c r="D6259" s="307" t="s">
        <v>195</v>
      </c>
      <c r="E6259" s="295">
        <f t="shared" si="1532"/>
        <v>0</v>
      </c>
      <c r="F6259" s="158"/>
      <c r="G6259" s="159"/>
      <c r="H6259" s="1420"/>
      <c r="I6259" s="158"/>
      <c r="J6259" s="159"/>
      <c r="K6259" s="1420"/>
      <c r="L6259" s="295">
        <f t="shared" si="1533"/>
        <v>0</v>
      </c>
      <c r="M6259" s="12" t="str">
        <f t="shared" si="1529"/>
        <v/>
      </c>
      <c r="N6259" s="13"/>
    </row>
    <row r="6260" spans="1:14" hidden="1">
      <c r="A6260" s="10"/>
      <c r="B6260" s="306"/>
      <c r="C6260" s="304">
        <v>580</v>
      </c>
      <c r="D6260" s="305" t="s">
        <v>196</v>
      </c>
      <c r="E6260" s="295">
        <f t="shared" si="1532"/>
        <v>0</v>
      </c>
      <c r="F6260" s="158"/>
      <c r="G6260" s="159"/>
      <c r="H6260" s="1420"/>
      <c r="I6260" s="158"/>
      <c r="J6260" s="159"/>
      <c r="K6260" s="1420"/>
      <c r="L6260" s="295">
        <f t="shared" si="1533"/>
        <v>0</v>
      </c>
      <c r="M6260" s="12" t="str">
        <f t="shared" si="1529"/>
        <v/>
      </c>
      <c r="N6260" s="13"/>
    </row>
    <row r="6261" spans="1:14" hidden="1">
      <c r="A6261" s="10"/>
      <c r="B6261" s="291"/>
      <c r="C6261" s="304">
        <v>588</v>
      </c>
      <c r="D6261" s="305" t="s">
        <v>873</v>
      </c>
      <c r="E6261" s="295">
        <f>F6261+G6261+H6261</f>
        <v>0</v>
      </c>
      <c r="F6261" s="488">
        <v>0</v>
      </c>
      <c r="G6261" s="489">
        <v>0</v>
      </c>
      <c r="H6261" s="160">
        <v>0</v>
      </c>
      <c r="I6261" s="488">
        <v>0</v>
      </c>
      <c r="J6261" s="489">
        <v>0</v>
      </c>
      <c r="K6261" s="160">
        <v>0</v>
      </c>
      <c r="L6261" s="295">
        <f>I6261+J6261+K6261</f>
        <v>0</v>
      </c>
      <c r="M6261" s="12" t="str">
        <f t="shared" si="1529"/>
        <v/>
      </c>
      <c r="N6261" s="13"/>
    </row>
    <row r="6262" spans="1:14" ht="31.5" hidden="1">
      <c r="A6262" s="10"/>
      <c r="B6262" s="291"/>
      <c r="C6262" s="308">
        <v>590</v>
      </c>
      <c r="D6262" s="309" t="s">
        <v>197</v>
      </c>
      <c r="E6262" s="287">
        <f t="shared" si="1532"/>
        <v>0</v>
      </c>
      <c r="F6262" s="173"/>
      <c r="G6262" s="174"/>
      <c r="H6262" s="1421"/>
      <c r="I6262" s="173"/>
      <c r="J6262" s="174"/>
      <c r="K6262" s="1421"/>
      <c r="L6262" s="287">
        <f t="shared" si="1533"/>
        <v>0</v>
      </c>
      <c r="M6262" s="12" t="str">
        <f t="shared" si="1529"/>
        <v/>
      </c>
      <c r="N6262" s="13"/>
    </row>
    <row r="6263" spans="1:14" hidden="1">
      <c r="A6263" s="22">
        <v>5</v>
      </c>
      <c r="B6263" s="272">
        <v>800</v>
      </c>
      <c r="C6263" s="1868" t="s">
        <v>198</v>
      </c>
      <c r="D6263" s="1869"/>
      <c r="E6263" s="310">
        <f t="shared" si="1532"/>
        <v>0</v>
      </c>
      <c r="F6263" s="1422"/>
      <c r="G6263" s="1423"/>
      <c r="H6263" s="1424"/>
      <c r="I6263" s="1422"/>
      <c r="J6263" s="1423"/>
      <c r="K6263" s="1424"/>
      <c r="L6263" s="310">
        <f t="shared" si="1533"/>
        <v>0</v>
      </c>
      <c r="M6263" s="12" t="str">
        <f t="shared" si="1529"/>
        <v/>
      </c>
      <c r="N6263" s="13"/>
    </row>
    <row r="6264" spans="1:14" hidden="1">
      <c r="A6264" s="23">
        <v>10</v>
      </c>
      <c r="B6264" s="272">
        <v>1000</v>
      </c>
      <c r="C6264" s="1864" t="s">
        <v>199</v>
      </c>
      <c r="D6264" s="1865"/>
      <c r="E6264" s="310">
        <f t="shared" ref="E6264:L6264" si="1534">SUM(E6265:E6281)</f>
        <v>0</v>
      </c>
      <c r="F6264" s="274">
        <f t="shared" si="1534"/>
        <v>0</v>
      </c>
      <c r="G6264" s="275">
        <f t="shared" si="1534"/>
        <v>0</v>
      </c>
      <c r="H6264" s="276">
        <f>SUM(H6265:H6281)</f>
        <v>0</v>
      </c>
      <c r="I6264" s="274">
        <f t="shared" si="1534"/>
        <v>0</v>
      </c>
      <c r="J6264" s="275">
        <f t="shared" si="1534"/>
        <v>0</v>
      </c>
      <c r="K6264" s="276">
        <f t="shared" si="1534"/>
        <v>0</v>
      </c>
      <c r="L6264" s="310">
        <f t="shared" si="1534"/>
        <v>0</v>
      </c>
      <c r="M6264" s="12" t="str">
        <f t="shared" si="1529"/>
        <v/>
      </c>
      <c r="N6264" s="13"/>
    </row>
    <row r="6265" spans="1:14" hidden="1">
      <c r="A6265" s="23">
        <v>15</v>
      </c>
      <c r="B6265" s="292"/>
      <c r="C6265" s="279">
        <v>1011</v>
      </c>
      <c r="D6265" s="311" t="s">
        <v>200</v>
      </c>
      <c r="E6265" s="281">
        <f t="shared" ref="E6265:E6281" si="1535">F6265+G6265+H6265</f>
        <v>0</v>
      </c>
      <c r="F6265" s="152"/>
      <c r="G6265" s="153"/>
      <c r="H6265" s="1418"/>
      <c r="I6265" s="152"/>
      <c r="J6265" s="153"/>
      <c r="K6265" s="1418"/>
      <c r="L6265" s="281">
        <f t="shared" ref="L6265:L6281" si="1536">I6265+J6265+K6265</f>
        <v>0</v>
      </c>
      <c r="M6265" s="12" t="str">
        <f t="shared" si="1529"/>
        <v/>
      </c>
      <c r="N6265" s="13"/>
    </row>
    <row r="6266" spans="1:14" hidden="1">
      <c r="A6266" s="22">
        <v>35</v>
      </c>
      <c r="B6266" s="292"/>
      <c r="C6266" s="293">
        <v>1012</v>
      </c>
      <c r="D6266" s="294" t="s">
        <v>201</v>
      </c>
      <c r="E6266" s="295">
        <f t="shared" si="1535"/>
        <v>0</v>
      </c>
      <c r="F6266" s="158"/>
      <c r="G6266" s="159"/>
      <c r="H6266" s="1420"/>
      <c r="I6266" s="158"/>
      <c r="J6266" s="159"/>
      <c r="K6266" s="1420"/>
      <c r="L6266" s="295">
        <f t="shared" si="1536"/>
        <v>0</v>
      </c>
      <c r="M6266" s="12" t="str">
        <f t="shared" si="1529"/>
        <v/>
      </c>
      <c r="N6266" s="13"/>
    </row>
    <row r="6267" spans="1:14" hidden="1">
      <c r="A6267" s="23">
        <v>40</v>
      </c>
      <c r="B6267" s="292"/>
      <c r="C6267" s="293">
        <v>1013</v>
      </c>
      <c r="D6267" s="294" t="s">
        <v>202</v>
      </c>
      <c r="E6267" s="295">
        <f t="shared" si="1535"/>
        <v>0</v>
      </c>
      <c r="F6267" s="158"/>
      <c r="G6267" s="159"/>
      <c r="H6267" s="1420"/>
      <c r="I6267" s="158"/>
      <c r="J6267" s="159"/>
      <c r="K6267" s="1420"/>
      <c r="L6267" s="295">
        <f t="shared" si="1536"/>
        <v>0</v>
      </c>
      <c r="M6267" s="12" t="str">
        <f t="shared" si="1529"/>
        <v/>
      </c>
      <c r="N6267" s="13"/>
    </row>
    <row r="6268" spans="1:14" hidden="1">
      <c r="A6268" s="23">
        <v>45</v>
      </c>
      <c r="B6268" s="292"/>
      <c r="C6268" s="293">
        <v>1014</v>
      </c>
      <c r="D6268" s="294" t="s">
        <v>203</v>
      </c>
      <c r="E6268" s="295">
        <f t="shared" si="1535"/>
        <v>0</v>
      </c>
      <c r="F6268" s="158"/>
      <c r="G6268" s="159"/>
      <c r="H6268" s="1420"/>
      <c r="I6268" s="158"/>
      <c r="J6268" s="159"/>
      <c r="K6268" s="1420"/>
      <c r="L6268" s="295">
        <f t="shared" si="1536"/>
        <v>0</v>
      </c>
      <c r="M6268" s="12" t="str">
        <f t="shared" si="1529"/>
        <v/>
      </c>
      <c r="N6268" s="13"/>
    </row>
    <row r="6269" spans="1:14" hidden="1">
      <c r="A6269" s="23">
        <v>50</v>
      </c>
      <c r="B6269" s="292"/>
      <c r="C6269" s="293">
        <v>1015</v>
      </c>
      <c r="D6269" s="294" t="s">
        <v>204</v>
      </c>
      <c r="E6269" s="295">
        <f t="shared" si="1535"/>
        <v>0</v>
      </c>
      <c r="F6269" s="158"/>
      <c r="G6269" s="159"/>
      <c r="H6269" s="1420"/>
      <c r="I6269" s="158"/>
      <c r="J6269" s="159"/>
      <c r="K6269" s="1420"/>
      <c r="L6269" s="295">
        <f t="shared" si="1536"/>
        <v>0</v>
      </c>
      <c r="M6269" s="12" t="str">
        <f t="shared" si="1529"/>
        <v/>
      </c>
      <c r="N6269" s="13"/>
    </row>
    <row r="6270" spans="1:14" hidden="1">
      <c r="A6270" s="23">
        <v>55</v>
      </c>
      <c r="B6270" s="292"/>
      <c r="C6270" s="312">
        <v>1016</v>
      </c>
      <c r="D6270" s="313" t="s">
        <v>205</v>
      </c>
      <c r="E6270" s="314">
        <f t="shared" si="1535"/>
        <v>0</v>
      </c>
      <c r="F6270" s="164"/>
      <c r="G6270" s="165"/>
      <c r="H6270" s="1419"/>
      <c r="I6270" s="164"/>
      <c r="J6270" s="165"/>
      <c r="K6270" s="1419"/>
      <c r="L6270" s="314">
        <f t="shared" si="1536"/>
        <v>0</v>
      </c>
      <c r="M6270" s="12" t="str">
        <f t="shared" si="1529"/>
        <v/>
      </c>
      <c r="N6270" s="13"/>
    </row>
    <row r="6271" spans="1:14" hidden="1">
      <c r="A6271" s="23">
        <v>60</v>
      </c>
      <c r="B6271" s="278"/>
      <c r="C6271" s="318">
        <v>1020</v>
      </c>
      <c r="D6271" s="319" t="s">
        <v>206</v>
      </c>
      <c r="E6271" s="320">
        <f t="shared" si="1535"/>
        <v>0</v>
      </c>
      <c r="F6271" s="454"/>
      <c r="G6271" s="455"/>
      <c r="H6271" s="1428"/>
      <c r="I6271" s="454"/>
      <c r="J6271" s="455"/>
      <c r="K6271" s="1428"/>
      <c r="L6271" s="320">
        <f t="shared" si="1536"/>
        <v>0</v>
      </c>
      <c r="M6271" s="12" t="str">
        <f t="shared" si="1529"/>
        <v/>
      </c>
      <c r="N6271" s="13"/>
    </row>
    <row r="6272" spans="1:14" hidden="1">
      <c r="A6272" s="22">
        <v>65</v>
      </c>
      <c r="B6272" s="292"/>
      <c r="C6272" s="324">
        <v>1030</v>
      </c>
      <c r="D6272" s="325" t="s">
        <v>207</v>
      </c>
      <c r="E6272" s="326">
        <f t="shared" si="1535"/>
        <v>0</v>
      </c>
      <c r="F6272" s="449"/>
      <c r="G6272" s="450"/>
      <c r="H6272" s="1425"/>
      <c r="I6272" s="449"/>
      <c r="J6272" s="450"/>
      <c r="K6272" s="1425"/>
      <c r="L6272" s="326">
        <f t="shared" si="1536"/>
        <v>0</v>
      </c>
      <c r="M6272" s="12" t="str">
        <f t="shared" si="1529"/>
        <v/>
      </c>
      <c r="N6272" s="13"/>
    </row>
    <row r="6273" spans="1:14" hidden="1">
      <c r="A6273" s="23">
        <v>70</v>
      </c>
      <c r="B6273" s="292"/>
      <c r="C6273" s="318">
        <v>1051</v>
      </c>
      <c r="D6273" s="331" t="s">
        <v>208</v>
      </c>
      <c r="E6273" s="320">
        <f t="shared" si="1535"/>
        <v>0</v>
      </c>
      <c r="F6273" s="454"/>
      <c r="G6273" s="455"/>
      <c r="H6273" s="1428"/>
      <c r="I6273" s="454"/>
      <c r="J6273" s="455"/>
      <c r="K6273" s="1428"/>
      <c r="L6273" s="320">
        <f t="shared" si="1536"/>
        <v>0</v>
      </c>
      <c r="M6273" s="12" t="str">
        <f t="shared" si="1529"/>
        <v/>
      </c>
      <c r="N6273" s="13"/>
    </row>
    <row r="6274" spans="1:14" hidden="1">
      <c r="A6274" s="23">
        <v>75</v>
      </c>
      <c r="B6274" s="292"/>
      <c r="C6274" s="293">
        <v>1052</v>
      </c>
      <c r="D6274" s="294" t="s">
        <v>209</v>
      </c>
      <c r="E6274" s="295">
        <f t="shared" si="1535"/>
        <v>0</v>
      </c>
      <c r="F6274" s="158"/>
      <c r="G6274" s="159"/>
      <c r="H6274" s="1420"/>
      <c r="I6274" s="158"/>
      <c r="J6274" s="159"/>
      <c r="K6274" s="1420"/>
      <c r="L6274" s="295">
        <f t="shared" si="1536"/>
        <v>0</v>
      </c>
      <c r="M6274" s="12" t="str">
        <f t="shared" si="1529"/>
        <v/>
      </c>
      <c r="N6274" s="13"/>
    </row>
    <row r="6275" spans="1:14" hidden="1">
      <c r="A6275" s="23">
        <v>80</v>
      </c>
      <c r="B6275" s="292"/>
      <c r="C6275" s="324">
        <v>1053</v>
      </c>
      <c r="D6275" s="325" t="s">
        <v>874</v>
      </c>
      <c r="E6275" s="326">
        <f t="shared" si="1535"/>
        <v>0</v>
      </c>
      <c r="F6275" s="449"/>
      <c r="G6275" s="450"/>
      <c r="H6275" s="1425"/>
      <c r="I6275" s="449"/>
      <c r="J6275" s="450"/>
      <c r="K6275" s="1425"/>
      <c r="L6275" s="326">
        <f t="shared" si="1536"/>
        <v>0</v>
      </c>
      <c r="M6275" s="12" t="str">
        <f t="shared" si="1529"/>
        <v/>
      </c>
      <c r="N6275" s="13"/>
    </row>
    <row r="6276" spans="1:14" hidden="1">
      <c r="A6276" s="23">
        <v>80</v>
      </c>
      <c r="B6276" s="292"/>
      <c r="C6276" s="318">
        <v>1062</v>
      </c>
      <c r="D6276" s="319" t="s">
        <v>210</v>
      </c>
      <c r="E6276" s="320">
        <f t="shared" si="1535"/>
        <v>0</v>
      </c>
      <c r="F6276" s="454"/>
      <c r="G6276" s="455"/>
      <c r="H6276" s="1428"/>
      <c r="I6276" s="454"/>
      <c r="J6276" s="455"/>
      <c r="K6276" s="1428"/>
      <c r="L6276" s="320">
        <f t="shared" si="1536"/>
        <v>0</v>
      </c>
      <c r="M6276" s="12" t="str">
        <f t="shared" si="1529"/>
        <v/>
      </c>
      <c r="N6276" s="13"/>
    </row>
    <row r="6277" spans="1:14" hidden="1">
      <c r="A6277" s="23">
        <v>85</v>
      </c>
      <c r="B6277" s="292"/>
      <c r="C6277" s="324">
        <v>1063</v>
      </c>
      <c r="D6277" s="332" t="s">
        <v>801</v>
      </c>
      <c r="E6277" s="326">
        <f t="shared" si="1535"/>
        <v>0</v>
      </c>
      <c r="F6277" s="449"/>
      <c r="G6277" s="450"/>
      <c r="H6277" s="1425"/>
      <c r="I6277" s="449"/>
      <c r="J6277" s="450"/>
      <c r="K6277" s="1425"/>
      <c r="L6277" s="326">
        <f t="shared" si="1536"/>
        <v>0</v>
      </c>
      <c r="M6277" s="12" t="str">
        <f t="shared" si="1529"/>
        <v/>
      </c>
      <c r="N6277" s="13"/>
    </row>
    <row r="6278" spans="1:14" hidden="1">
      <c r="A6278" s="23">
        <v>90</v>
      </c>
      <c r="B6278" s="292"/>
      <c r="C6278" s="333">
        <v>1069</v>
      </c>
      <c r="D6278" s="334" t="s">
        <v>211</v>
      </c>
      <c r="E6278" s="335">
        <f t="shared" si="1535"/>
        <v>0</v>
      </c>
      <c r="F6278" s="600"/>
      <c r="G6278" s="601"/>
      <c r="H6278" s="1427"/>
      <c r="I6278" s="600"/>
      <c r="J6278" s="601"/>
      <c r="K6278" s="1427"/>
      <c r="L6278" s="335">
        <f t="shared" si="1536"/>
        <v>0</v>
      </c>
      <c r="M6278" s="12" t="str">
        <f t="shared" si="1529"/>
        <v/>
      </c>
      <c r="N6278" s="13"/>
    </row>
    <row r="6279" spans="1:14" hidden="1">
      <c r="A6279" s="23">
        <v>90</v>
      </c>
      <c r="B6279" s="278"/>
      <c r="C6279" s="318">
        <v>1091</v>
      </c>
      <c r="D6279" s="331" t="s">
        <v>910</v>
      </c>
      <c r="E6279" s="320">
        <f t="shared" si="1535"/>
        <v>0</v>
      </c>
      <c r="F6279" s="454"/>
      <c r="G6279" s="455"/>
      <c r="H6279" s="1428"/>
      <c r="I6279" s="454"/>
      <c r="J6279" s="455"/>
      <c r="K6279" s="1428"/>
      <c r="L6279" s="320">
        <f t="shared" si="1536"/>
        <v>0</v>
      </c>
      <c r="M6279" s="12" t="str">
        <f t="shared" si="1529"/>
        <v/>
      </c>
      <c r="N6279" s="13"/>
    </row>
    <row r="6280" spans="1:14" hidden="1">
      <c r="A6280" s="22">
        <v>115</v>
      </c>
      <c r="B6280" s="292"/>
      <c r="C6280" s="293">
        <v>1092</v>
      </c>
      <c r="D6280" s="294" t="s">
        <v>305</v>
      </c>
      <c r="E6280" s="295">
        <f t="shared" si="1535"/>
        <v>0</v>
      </c>
      <c r="F6280" s="158"/>
      <c r="G6280" s="159"/>
      <c r="H6280" s="1420"/>
      <c r="I6280" s="158"/>
      <c r="J6280" s="159"/>
      <c r="K6280" s="1420"/>
      <c r="L6280" s="295">
        <f t="shared" si="1536"/>
        <v>0</v>
      </c>
      <c r="M6280" s="12" t="str">
        <f t="shared" si="1529"/>
        <v/>
      </c>
      <c r="N6280" s="13"/>
    </row>
    <row r="6281" spans="1:14" hidden="1">
      <c r="A6281" s="22">
        <v>125</v>
      </c>
      <c r="B6281" s="292"/>
      <c r="C6281" s="285">
        <v>1098</v>
      </c>
      <c r="D6281" s="339" t="s">
        <v>212</v>
      </c>
      <c r="E6281" s="287">
        <f t="shared" si="1535"/>
        <v>0</v>
      </c>
      <c r="F6281" s="173"/>
      <c r="G6281" s="174"/>
      <c r="H6281" s="1421"/>
      <c r="I6281" s="173"/>
      <c r="J6281" s="174"/>
      <c r="K6281" s="1421"/>
      <c r="L6281" s="287">
        <f t="shared" si="1536"/>
        <v>0</v>
      </c>
      <c r="M6281" s="12" t="str">
        <f t="shared" si="1529"/>
        <v/>
      </c>
      <c r="N6281" s="13"/>
    </row>
    <row r="6282" spans="1:14" hidden="1">
      <c r="A6282" s="23">
        <v>130</v>
      </c>
      <c r="B6282" s="272">
        <v>1900</v>
      </c>
      <c r="C6282" s="1856" t="s">
        <v>272</v>
      </c>
      <c r="D6282" s="1857"/>
      <c r="E6282" s="310">
        <f t="shared" ref="E6282:L6282" si="1537">SUM(E6283:E6285)</f>
        <v>0</v>
      </c>
      <c r="F6282" s="274">
        <f t="shared" si="1537"/>
        <v>0</v>
      </c>
      <c r="G6282" s="275">
        <f t="shared" si="1537"/>
        <v>0</v>
      </c>
      <c r="H6282" s="276">
        <f>SUM(H6283:H6285)</f>
        <v>0</v>
      </c>
      <c r="I6282" s="274">
        <f t="shared" si="1537"/>
        <v>0</v>
      </c>
      <c r="J6282" s="275">
        <f t="shared" si="1537"/>
        <v>0</v>
      </c>
      <c r="K6282" s="276">
        <f t="shared" si="1537"/>
        <v>0</v>
      </c>
      <c r="L6282" s="310">
        <f t="shared" si="1537"/>
        <v>0</v>
      </c>
      <c r="M6282" s="12" t="str">
        <f t="shared" si="1529"/>
        <v/>
      </c>
      <c r="N6282" s="13"/>
    </row>
    <row r="6283" spans="1:14" hidden="1">
      <c r="A6283" s="23">
        <v>135</v>
      </c>
      <c r="B6283" s="292"/>
      <c r="C6283" s="279">
        <v>1901</v>
      </c>
      <c r="D6283" s="340" t="s">
        <v>911</v>
      </c>
      <c r="E6283" s="281">
        <f>F6283+G6283+H6283</f>
        <v>0</v>
      </c>
      <c r="F6283" s="152"/>
      <c r="G6283" s="153"/>
      <c r="H6283" s="1418"/>
      <c r="I6283" s="152"/>
      <c r="J6283" s="153"/>
      <c r="K6283" s="1418"/>
      <c r="L6283" s="281">
        <f>I6283+J6283+K6283</f>
        <v>0</v>
      </c>
      <c r="M6283" s="12" t="str">
        <f t="shared" si="1529"/>
        <v/>
      </c>
      <c r="N6283" s="13"/>
    </row>
    <row r="6284" spans="1:14" hidden="1">
      <c r="A6284" s="23">
        <v>140</v>
      </c>
      <c r="B6284" s="341"/>
      <c r="C6284" s="293">
        <v>1981</v>
      </c>
      <c r="D6284" s="342" t="s">
        <v>912</v>
      </c>
      <c r="E6284" s="295">
        <f>F6284+G6284+H6284</f>
        <v>0</v>
      </c>
      <c r="F6284" s="158"/>
      <c r="G6284" s="159"/>
      <c r="H6284" s="1420"/>
      <c r="I6284" s="158"/>
      <c r="J6284" s="159"/>
      <c r="K6284" s="1420"/>
      <c r="L6284" s="295">
        <f>I6284+J6284+K6284</f>
        <v>0</v>
      </c>
      <c r="M6284" s="12" t="str">
        <f t="shared" si="1529"/>
        <v/>
      </c>
      <c r="N6284" s="13"/>
    </row>
    <row r="6285" spans="1:14" hidden="1">
      <c r="A6285" s="23">
        <v>145</v>
      </c>
      <c r="B6285" s="292"/>
      <c r="C6285" s="285">
        <v>1991</v>
      </c>
      <c r="D6285" s="343" t="s">
        <v>913</v>
      </c>
      <c r="E6285" s="287">
        <f>F6285+G6285+H6285</f>
        <v>0</v>
      </c>
      <c r="F6285" s="173"/>
      <c r="G6285" s="174"/>
      <c r="H6285" s="1421"/>
      <c r="I6285" s="173"/>
      <c r="J6285" s="174"/>
      <c r="K6285" s="1421"/>
      <c r="L6285" s="287">
        <f>I6285+J6285+K6285</f>
        <v>0</v>
      </c>
      <c r="M6285" s="12" t="str">
        <f t="shared" si="1529"/>
        <v/>
      </c>
      <c r="N6285" s="13"/>
    </row>
    <row r="6286" spans="1:14" hidden="1">
      <c r="A6286" s="23">
        <v>150</v>
      </c>
      <c r="B6286" s="272">
        <v>2100</v>
      </c>
      <c r="C6286" s="1856" t="s">
        <v>722</v>
      </c>
      <c r="D6286" s="1857"/>
      <c r="E6286" s="310">
        <f t="shared" ref="E6286:L6286" si="1538">SUM(E6287:E6291)</f>
        <v>0</v>
      </c>
      <c r="F6286" s="274">
        <f t="shared" si="1538"/>
        <v>0</v>
      </c>
      <c r="G6286" s="275">
        <f t="shared" si="1538"/>
        <v>0</v>
      </c>
      <c r="H6286" s="276">
        <f>SUM(H6287:H6291)</f>
        <v>0</v>
      </c>
      <c r="I6286" s="274">
        <f t="shared" si="1538"/>
        <v>0</v>
      </c>
      <c r="J6286" s="275">
        <f t="shared" si="1538"/>
        <v>0</v>
      </c>
      <c r="K6286" s="276">
        <f t="shared" si="1538"/>
        <v>0</v>
      </c>
      <c r="L6286" s="310">
        <f t="shared" si="1538"/>
        <v>0</v>
      </c>
      <c r="M6286" s="12" t="str">
        <f t="shared" si="1529"/>
        <v/>
      </c>
      <c r="N6286" s="13"/>
    </row>
    <row r="6287" spans="1:14" hidden="1">
      <c r="A6287" s="23">
        <v>155</v>
      </c>
      <c r="B6287" s="292"/>
      <c r="C6287" s="279">
        <v>2110</v>
      </c>
      <c r="D6287" s="344" t="s">
        <v>213</v>
      </c>
      <c r="E6287" s="281">
        <f>F6287+G6287+H6287</f>
        <v>0</v>
      </c>
      <c r="F6287" s="152"/>
      <c r="G6287" s="153"/>
      <c r="H6287" s="1418"/>
      <c r="I6287" s="152"/>
      <c r="J6287" s="153"/>
      <c r="K6287" s="1418"/>
      <c r="L6287" s="281">
        <f>I6287+J6287+K6287</f>
        <v>0</v>
      </c>
      <c r="M6287" s="12" t="str">
        <f t="shared" si="1529"/>
        <v/>
      </c>
      <c r="N6287" s="13"/>
    </row>
    <row r="6288" spans="1:14" hidden="1">
      <c r="A6288" s="23">
        <v>160</v>
      </c>
      <c r="B6288" s="341"/>
      <c r="C6288" s="293">
        <v>2120</v>
      </c>
      <c r="D6288" s="300" t="s">
        <v>214</v>
      </c>
      <c r="E6288" s="295">
        <f>F6288+G6288+H6288</f>
        <v>0</v>
      </c>
      <c r="F6288" s="158"/>
      <c r="G6288" s="159"/>
      <c r="H6288" s="1420"/>
      <c r="I6288" s="158"/>
      <c r="J6288" s="159"/>
      <c r="K6288" s="1420"/>
      <c r="L6288" s="295">
        <f>I6288+J6288+K6288</f>
        <v>0</v>
      </c>
      <c r="M6288" s="12" t="str">
        <f t="shared" si="1529"/>
        <v/>
      </c>
      <c r="N6288" s="13"/>
    </row>
    <row r="6289" spans="1:14" hidden="1">
      <c r="A6289" s="23">
        <v>165</v>
      </c>
      <c r="B6289" s="341"/>
      <c r="C6289" s="293">
        <v>2125</v>
      </c>
      <c r="D6289" s="300" t="s">
        <v>215</v>
      </c>
      <c r="E6289" s="295">
        <f>F6289+G6289+H6289</f>
        <v>0</v>
      </c>
      <c r="F6289" s="488">
        <v>0</v>
      </c>
      <c r="G6289" s="489">
        <v>0</v>
      </c>
      <c r="H6289" s="160">
        <v>0</v>
      </c>
      <c r="I6289" s="488">
        <v>0</v>
      </c>
      <c r="J6289" s="489">
        <v>0</v>
      </c>
      <c r="K6289" s="160">
        <v>0</v>
      </c>
      <c r="L6289" s="295">
        <f>I6289+J6289+K6289</f>
        <v>0</v>
      </c>
      <c r="M6289" s="12" t="str">
        <f t="shared" si="1529"/>
        <v/>
      </c>
      <c r="N6289" s="13"/>
    </row>
    <row r="6290" spans="1:14" hidden="1">
      <c r="A6290" s="23">
        <v>175</v>
      </c>
      <c r="B6290" s="291"/>
      <c r="C6290" s="293">
        <v>2140</v>
      </c>
      <c r="D6290" s="300" t="s">
        <v>216</v>
      </c>
      <c r="E6290" s="295">
        <f>F6290+G6290+H6290</f>
        <v>0</v>
      </c>
      <c r="F6290" s="488">
        <v>0</v>
      </c>
      <c r="G6290" s="489">
        <v>0</v>
      </c>
      <c r="H6290" s="160">
        <v>0</v>
      </c>
      <c r="I6290" s="488">
        <v>0</v>
      </c>
      <c r="J6290" s="489">
        <v>0</v>
      </c>
      <c r="K6290" s="160">
        <v>0</v>
      </c>
      <c r="L6290" s="295">
        <f>I6290+J6290+K6290</f>
        <v>0</v>
      </c>
      <c r="M6290" s="12" t="str">
        <f t="shared" si="1529"/>
        <v/>
      </c>
      <c r="N6290" s="13"/>
    </row>
    <row r="6291" spans="1:14" hidden="1">
      <c r="A6291" s="23">
        <v>180</v>
      </c>
      <c r="B6291" s="292"/>
      <c r="C6291" s="285">
        <v>2190</v>
      </c>
      <c r="D6291" s="345" t="s">
        <v>217</v>
      </c>
      <c r="E6291" s="287">
        <f>F6291+G6291+H6291</f>
        <v>0</v>
      </c>
      <c r="F6291" s="173"/>
      <c r="G6291" s="174"/>
      <c r="H6291" s="1421"/>
      <c r="I6291" s="173"/>
      <c r="J6291" s="174"/>
      <c r="K6291" s="1421"/>
      <c r="L6291" s="287">
        <f>I6291+J6291+K6291</f>
        <v>0</v>
      </c>
      <c r="M6291" s="12" t="str">
        <f t="shared" si="1529"/>
        <v/>
      </c>
      <c r="N6291" s="13"/>
    </row>
    <row r="6292" spans="1:14" hidden="1">
      <c r="A6292" s="23">
        <v>185</v>
      </c>
      <c r="B6292" s="272">
        <v>2200</v>
      </c>
      <c r="C6292" s="1856" t="s">
        <v>218</v>
      </c>
      <c r="D6292" s="1857"/>
      <c r="E6292" s="310">
        <f t="shared" ref="E6292:L6292" si="1539">SUM(E6293:E6294)</f>
        <v>0</v>
      </c>
      <c r="F6292" s="274">
        <f t="shared" si="1539"/>
        <v>0</v>
      </c>
      <c r="G6292" s="275">
        <f t="shared" si="1539"/>
        <v>0</v>
      </c>
      <c r="H6292" s="276">
        <f>SUM(H6293:H6294)</f>
        <v>0</v>
      </c>
      <c r="I6292" s="274">
        <f t="shared" si="1539"/>
        <v>0</v>
      </c>
      <c r="J6292" s="275">
        <f t="shared" si="1539"/>
        <v>0</v>
      </c>
      <c r="K6292" s="276">
        <f t="shared" si="1539"/>
        <v>0</v>
      </c>
      <c r="L6292" s="310">
        <f t="shared" si="1539"/>
        <v>0</v>
      </c>
      <c r="M6292" s="12" t="str">
        <f t="shared" si="1529"/>
        <v/>
      </c>
      <c r="N6292" s="13"/>
    </row>
    <row r="6293" spans="1:14" hidden="1">
      <c r="A6293" s="23">
        <v>190</v>
      </c>
      <c r="B6293" s="292"/>
      <c r="C6293" s="279">
        <v>2221</v>
      </c>
      <c r="D6293" s="280" t="s">
        <v>306</v>
      </c>
      <c r="E6293" s="281">
        <f t="shared" ref="E6293:E6298" si="1540">F6293+G6293+H6293</f>
        <v>0</v>
      </c>
      <c r="F6293" s="152"/>
      <c r="G6293" s="153"/>
      <c r="H6293" s="1418"/>
      <c r="I6293" s="152"/>
      <c r="J6293" s="153"/>
      <c r="K6293" s="1418"/>
      <c r="L6293" s="281">
        <f t="shared" ref="L6293:L6298" si="1541">I6293+J6293+K6293</f>
        <v>0</v>
      </c>
      <c r="M6293" s="12" t="str">
        <f t="shared" si="1529"/>
        <v/>
      </c>
      <c r="N6293" s="13"/>
    </row>
    <row r="6294" spans="1:14" hidden="1">
      <c r="A6294" s="23">
        <v>200</v>
      </c>
      <c r="B6294" s="292"/>
      <c r="C6294" s="285">
        <v>2224</v>
      </c>
      <c r="D6294" s="286" t="s">
        <v>219</v>
      </c>
      <c r="E6294" s="287">
        <f t="shared" si="1540"/>
        <v>0</v>
      </c>
      <c r="F6294" s="173"/>
      <c r="G6294" s="174"/>
      <c r="H6294" s="1421"/>
      <c r="I6294" s="173"/>
      <c r="J6294" s="174"/>
      <c r="K6294" s="1421"/>
      <c r="L6294" s="287">
        <f t="shared" si="1541"/>
        <v>0</v>
      </c>
      <c r="M6294" s="12" t="str">
        <f t="shared" si="1529"/>
        <v/>
      </c>
      <c r="N6294" s="13"/>
    </row>
    <row r="6295" spans="1:14" hidden="1">
      <c r="A6295" s="23">
        <v>200</v>
      </c>
      <c r="B6295" s="272">
        <v>2500</v>
      </c>
      <c r="C6295" s="1856" t="s">
        <v>220</v>
      </c>
      <c r="D6295" s="1857"/>
      <c r="E6295" s="310">
        <f t="shared" si="1540"/>
        <v>0</v>
      </c>
      <c r="F6295" s="1422"/>
      <c r="G6295" s="1423"/>
      <c r="H6295" s="1424"/>
      <c r="I6295" s="1422"/>
      <c r="J6295" s="1423"/>
      <c r="K6295" s="1424"/>
      <c r="L6295" s="310">
        <f t="shared" si="1541"/>
        <v>0</v>
      </c>
      <c r="M6295" s="12" t="str">
        <f t="shared" si="1529"/>
        <v/>
      </c>
      <c r="N6295" s="13"/>
    </row>
    <row r="6296" spans="1:14" hidden="1">
      <c r="A6296" s="23">
        <v>205</v>
      </c>
      <c r="B6296" s="272">
        <v>2600</v>
      </c>
      <c r="C6296" s="1862" t="s">
        <v>221</v>
      </c>
      <c r="D6296" s="1863"/>
      <c r="E6296" s="310">
        <f t="shared" si="1540"/>
        <v>0</v>
      </c>
      <c r="F6296" s="1422"/>
      <c r="G6296" s="1423"/>
      <c r="H6296" s="1424"/>
      <c r="I6296" s="1422"/>
      <c r="J6296" s="1423"/>
      <c r="K6296" s="1424"/>
      <c r="L6296" s="310">
        <f t="shared" si="1541"/>
        <v>0</v>
      </c>
      <c r="M6296" s="12" t="str">
        <f t="shared" si="1529"/>
        <v/>
      </c>
      <c r="N6296" s="13"/>
    </row>
    <row r="6297" spans="1:14" hidden="1">
      <c r="A6297" s="23">
        <v>210</v>
      </c>
      <c r="B6297" s="272">
        <v>2700</v>
      </c>
      <c r="C6297" s="1862" t="s">
        <v>222</v>
      </c>
      <c r="D6297" s="1863"/>
      <c r="E6297" s="310">
        <f t="shared" si="1540"/>
        <v>0</v>
      </c>
      <c r="F6297" s="1422"/>
      <c r="G6297" s="1423"/>
      <c r="H6297" s="1424"/>
      <c r="I6297" s="1422"/>
      <c r="J6297" s="1423"/>
      <c r="K6297" s="1424"/>
      <c r="L6297" s="310">
        <f t="shared" si="1541"/>
        <v>0</v>
      </c>
      <c r="M6297" s="12" t="str">
        <f t="shared" si="1529"/>
        <v/>
      </c>
      <c r="N6297" s="13"/>
    </row>
    <row r="6298" spans="1:14" ht="36" hidden="1" customHeight="1">
      <c r="A6298" s="23">
        <v>215</v>
      </c>
      <c r="B6298" s="272">
        <v>2800</v>
      </c>
      <c r="C6298" s="1862" t="s">
        <v>1660</v>
      </c>
      <c r="D6298" s="1863"/>
      <c r="E6298" s="310">
        <f t="shared" si="1540"/>
        <v>0</v>
      </c>
      <c r="F6298" s="1422"/>
      <c r="G6298" s="1423"/>
      <c r="H6298" s="1424"/>
      <c r="I6298" s="1422"/>
      <c r="J6298" s="1423"/>
      <c r="K6298" s="1424"/>
      <c r="L6298" s="310">
        <f t="shared" si="1541"/>
        <v>0</v>
      </c>
      <c r="M6298" s="12" t="str">
        <f t="shared" si="1529"/>
        <v/>
      </c>
      <c r="N6298" s="13"/>
    </row>
    <row r="6299" spans="1:14" hidden="1">
      <c r="A6299" s="22">
        <v>220</v>
      </c>
      <c r="B6299" s="272">
        <v>2900</v>
      </c>
      <c r="C6299" s="1856" t="s">
        <v>223</v>
      </c>
      <c r="D6299" s="1857"/>
      <c r="E6299" s="310">
        <f>SUM(E6300:E6307)</f>
        <v>0</v>
      </c>
      <c r="F6299" s="274">
        <f>SUM(F6300:F6307)</f>
        <v>0</v>
      </c>
      <c r="G6299" s="274">
        <f t="shared" ref="G6299:L6299" si="1542">SUM(G6300:G6307)</f>
        <v>0</v>
      </c>
      <c r="H6299" s="274">
        <f t="shared" si="1542"/>
        <v>0</v>
      </c>
      <c r="I6299" s="274">
        <f t="shared" si="1542"/>
        <v>0</v>
      </c>
      <c r="J6299" s="274">
        <f t="shared" si="1542"/>
        <v>0</v>
      </c>
      <c r="K6299" s="274">
        <f t="shared" si="1542"/>
        <v>0</v>
      </c>
      <c r="L6299" s="274">
        <f t="shared" si="1542"/>
        <v>0</v>
      </c>
      <c r="M6299" s="12" t="str">
        <f t="shared" si="1529"/>
        <v/>
      </c>
      <c r="N6299" s="13"/>
    </row>
    <row r="6300" spans="1:14" hidden="1">
      <c r="A6300" s="23">
        <v>225</v>
      </c>
      <c r="B6300" s="346"/>
      <c r="C6300" s="279">
        <v>2910</v>
      </c>
      <c r="D6300" s="347" t="s">
        <v>2048</v>
      </c>
      <c r="E6300" s="281">
        <f>F6300+G6300+H6300</f>
        <v>0</v>
      </c>
      <c r="F6300" s="152"/>
      <c r="G6300" s="153"/>
      <c r="H6300" s="1418"/>
      <c r="I6300" s="152"/>
      <c r="J6300" s="153"/>
      <c r="K6300" s="1418"/>
      <c r="L6300" s="281">
        <f>I6300+J6300+K6300</f>
        <v>0</v>
      </c>
      <c r="M6300" s="12" t="str">
        <f t="shared" si="1529"/>
        <v/>
      </c>
      <c r="N6300" s="13"/>
    </row>
    <row r="6301" spans="1:14" hidden="1">
      <c r="A6301" s="23">
        <v>230</v>
      </c>
      <c r="B6301" s="346"/>
      <c r="C6301" s="279">
        <v>2920</v>
      </c>
      <c r="D6301" s="347" t="s">
        <v>224</v>
      </c>
      <c r="E6301" s="281">
        <f t="shared" ref="E6301:E6307" si="1543">F6301+G6301+H6301</f>
        <v>0</v>
      </c>
      <c r="F6301" s="152"/>
      <c r="G6301" s="153"/>
      <c r="H6301" s="1418"/>
      <c r="I6301" s="152"/>
      <c r="J6301" s="153"/>
      <c r="K6301" s="1418"/>
      <c r="L6301" s="281">
        <f t="shared" ref="L6301:L6307" si="1544">I6301+J6301+K6301</f>
        <v>0</v>
      </c>
      <c r="M6301" s="12" t="str">
        <f t="shared" si="1529"/>
        <v/>
      </c>
      <c r="N6301" s="13"/>
    </row>
    <row r="6302" spans="1:14" ht="31.5" hidden="1">
      <c r="A6302" s="23">
        <v>245</v>
      </c>
      <c r="B6302" s="346"/>
      <c r="C6302" s="324">
        <v>2969</v>
      </c>
      <c r="D6302" s="348" t="s">
        <v>225</v>
      </c>
      <c r="E6302" s="326">
        <f t="shared" si="1543"/>
        <v>0</v>
      </c>
      <c r="F6302" s="449"/>
      <c r="G6302" s="450"/>
      <c r="H6302" s="1425"/>
      <c r="I6302" s="449"/>
      <c r="J6302" s="450"/>
      <c r="K6302" s="1425"/>
      <c r="L6302" s="326">
        <f t="shared" si="1544"/>
        <v>0</v>
      </c>
      <c r="M6302" s="12" t="str">
        <f t="shared" si="1529"/>
        <v/>
      </c>
      <c r="N6302" s="13"/>
    </row>
    <row r="6303" spans="1:14" ht="31.5" hidden="1">
      <c r="A6303" s="22">
        <v>220</v>
      </c>
      <c r="B6303" s="346"/>
      <c r="C6303" s="349">
        <v>2970</v>
      </c>
      <c r="D6303" s="350" t="s">
        <v>226</v>
      </c>
      <c r="E6303" s="351">
        <f t="shared" si="1543"/>
        <v>0</v>
      </c>
      <c r="F6303" s="636"/>
      <c r="G6303" s="637"/>
      <c r="H6303" s="1426"/>
      <c r="I6303" s="636"/>
      <c r="J6303" s="637"/>
      <c r="K6303" s="1426"/>
      <c r="L6303" s="351">
        <f t="shared" si="1544"/>
        <v>0</v>
      </c>
      <c r="M6303" s="12" t="str">
        <f t="shared" si="1529"/>
        <v/>
      </c>
      <c r="N6303" s="13"/>
    </row>
    <row r="6304" spans="1:14" hidden="1">
      <c r="A6304" s="23">
        <v>225</v>
      </c>
      <c r="B6304" s="346"/>
      <c r="C6304" s="333">
        <v>2989</v>
      </c>
      <c r="D6304" s="355" t="s">
        <v>227</v>
      </c>
      <c r="E6304" s="335">
        <f t="shared" si="1543"/>
        <v>0</v>
      </c>
      <c r="F6304" s="600"/>
      <c r="G6304" s="601"/>
      <c r="H6304" s="1427"/>
      <c r="I6304" s="600"/>
      <c r="J6304" s="601"/>
      <c r="K6304" s="1427"/>
      <c r="L6304" s="335">
        <f t="shared" si="1544"/>
        <v>0</v>
      </c>
      <c r="M6304" s="12" t="str">
        <f t="shared" si="1529"/>
        <v/>
      </c>
      <c r="N6304" s="13"/>
    </row>
    <row r="6305" spans="1:14" hidden="1">
      <c r="A6305" s="23">
        <v>230</v>
      </c>
      <c r="B6305" s="292"/>
      <c r="C6305" s="318">
        <v>2990</v>
      </c>
      <c r="D6305" s="356" t="s">
        <v>2067</v>
      </c>
      <c r="E6305" s="320">
        <f>F6305+G6305+H6305</f>
        <v>0</v>
      </c>
      <c r="F6305" s="454"/>
      <c r="G6305" s="455"/>
      <c r="H6305" s="1428"/>
      <c r="I6305" s="454"/>
      <c r="J6305" s="455"/>
      <c r="K6305" s="1428"/>
      <c r="L6305" s="320">
        <f>I6305+J6305+K6305</f>
        <v>0</v>
      </c>
      <c r="M6305" s="12" t="str">
        <f t="shared" si="1529"/>
        <v/>
      </c>
      <c r="N6305" s="13"/>
    </row>
    <row r="6306" spans="1:14" hidden="1">
      <c r="A6306" s="23">
        <v>235</v>
      </c>
      <c r="B6306" s="292"/>
      <c r="C6306" s="318">
        <v>2991</v>
      </c>
      <c r="D6306" s="356" t="s">
        <v>228</v>
      </c>
      <c r="E6306" s="320">
        <f t="shared" si="1543"/>
        <v>0</v>
      </c>
      <c r="F6306" s="454"/>
      <c r="G6306" s="455"/>
      <c r="H6306" s="1428"/>
      <c r="I6306" s="454"/>
      <c r="J6306" s="455"/>
      <c r="K6306" s="1428"/>
      <c r="L6306" s="320">
        <f t="shared" si="1544"/>
        <v>0</v>
      </c>
      <c r="M6306" s="12" t="str">
        <f t="shared" si="1529"/>
        <v/>
      </c>
      <c r="N6306" s="13"/>
    </row>
    <row r="6307" spans="1:14" hidden="1">
      <c r="A6307" s="23">
        <v>240</v>
      </c>
      <c r="B6307" s="292"/>
      <c r="C6307" s="285">
        <v>2992</v>
      </c>
      <c r="D6307" s="357" t="s">
        <v>229</v>
      </c>
      <c r="E6307" s="287">
        <f t="shared" si="1543"/>
        <v>0</v>
      </c>
      <c r="F6307" s="173"/>
      <c r="G6307" s="174"/>
      <c r="H6307" s="1421"/>
      <c r="I6307" s="173"/>
      <c r="J6307" s="174"/>
      <c r="K6307" s="1421"/>
      <c r="L6307" s="287">
        <f t="shared" si="1544"/>
        <v>0</v>
      </c>
      <c r="M6307" s="12" t="str">
        <f t="shared" si="1529"/>
        <v/>
      </c>
      <c r="N6307" s="13"/>
    </row>
    <row r="6308" spans="1:14" hidden="1">
      <c r="A6308" s="23">
        <v>245</v>
      </c>
      <c r="B6308" s="272">
        <v>3300</v>
      </c>
      <c r="C6308" s="358" t="s">
        <v>2098</v>
      </c>
      <c r="D6308" s="1773"/>
      <c r="E6308" s="310">
        <f t="shared" ref="E6308:L6308" si="1545">SUM(E6309:E6313)</f>
        <v>0</v>
      </c>
      <c r="F6308" s="274">
        <f t="shared" si="1545"/>
        <v>0</v>
      </c>
      <c r="G6308" s="275">
        <f t="shared" si="1545"/>
        <v>0</v>
      </c>
      <c r="H6308" s="276">
        <f t="shared" si="1545"/>
        <v>0</v>
      </c>
      <c r="I6308" s="274">
        <f t="shared" si="1545"/>
        <v>0</v>
      </c>
      <c r="J6308" s="275">
        <f t="shared" si="1545"/>
        <v>0</v>
      </c>
      <c r="K6308" s="276">
        <f t="shared" si="1545"/>
        <v>0</v>
      </c>
      <c r="L6308" s="310">
        <f t="shared" si="1545"/>
        <v>0</v>
      </c>
      <c r="M6308" s="12" t="str">
        <f t="shared" si="1529"/>
        <v/>
      </c>
      <c r="N6308" s="13"/>
    </row>
    <row r="6309" spans="1:14" hidden="1">
      <c r="A6309" s="22">
        <v>250</v>
      </c>
      <c r="B6309" s="291"/>
      <c r="C6309" s="279">
        <v>3301</v>
      </c>
      <c r="D6309" s="359" t="s">
        <v>230</v>
      </c>
      <c r="E6309" s="281">
        <f t="shared" ref="E6309:E6316" si="1546">F6309+G6309+H6309</f>
        <v>0</v>
      </c>
      <c r="F6309" s="486">
        <v>0</v>
      </c>
      <c r="G6309" s="487">
        <v>0</v>
      </c>
      <c r="H6309" s="154">
        <v>0</v>
      </c>
      <c r="I6309" s="486">
        <v>0</v>
      </c>
      <c r="J6309" s="487">
        <v>0</v>
      </c>
      <c r="K6309" s="154">
        <v>0</v>
      </c>
      <c r="L6309" s="281">
        <f t="shared" ref="L6309:L6316" si="1547">I6309+J6309+K6309</f>
        <v>0</v>
      </c>
      <c r="M6309" s="12" t="str">
        <f t="shared" si="1529"/>
        <v/>
      </c>
      <c r="N6309" s="13"/>
    </row>
    <row r="6310" spans="1:14" hidden="1">
      <c r="A6310" s="23">
        <v>255</v>
      </c>
      <c r="B6310" s="291"/>
      <c r="C6310" s="293">
        <v>3302</v>
      </c>
      <c r="D6310" s="360" t="s">
        <v>715</v>
      </c>
      <c r="E6310" s="295">
        <f t="shared" si="1546"/>
        <v>0</v>
      </c>
      <c r="F6310" s="488">
        <v>0</v>
      </c>
      <c r="G6310" s="489">
        <v>0</v>
      </c>
      <c r="H6310" s="160">
        <v>0</v>
      </c>
      <c r="I6310" s="488">
        <v>0</v>
      </c>
      <c r="J6310" s="489">
        <v>0</v>
      </c>
      <c r="K6310" s="160">
        <v>0</v>
      </c>
      <c r="L6310" s="295">
        <f t="shared" si="1547"/>
        <v>0</v>
      </c>
      <c r="M6310" s="12" t="str">
        <f t="shared" si="1529"/>
        <v/>
      </c>
      <c r="N6310" s="13"/>
    </row>
    <row r="6311" spans="1:14" hidden="1">
      <c r="A6311" s="23">
        <v>265</v>
      </c>
      <c r="B6311" s="291"/>
      <c r="C6311" s="293">
        <v>3303</v>
      </c>
      <c r="D6311" s="360" t="s">
        <v>231</v>
      </c>
      <c r="E6311" s="295">
        <f t="shared" si="1546"/>
        <v>0</v>
      </c>
      <c r="F6311" s="488">
        <v>0</v>
      </c>
      <c r="G6311" s="489">
        <v>0</v>
      </c>
      <c r="H6311" s="160">
        <v>0</v>
      </c>
      <c r="I6311" s="488">
        <v>0</v>
      </c>
      <c r="J6311" s="489">
        <v>0</v>
      </c>
      <c r="K6311" s="160">
        <v>0</v>
      </c>
      <c r="L6311" s="295">
        <f t="shared" si="1547"/>
        <v>0</v>
      </c>
      <c r="M6311" s="12" t="str">
        <f t="shared" si="1529"/>
        <v/>
      </c>
      <c r="N6311" s="13"/>
    </row>
    <row r="6312" spans="1:14" hidden="1">
      <c r="A6312" s="22">
        <v>270</v>
      </c>
      <c r="B6312" s="291"/>
      <c r="C6312" s="293">
        <v>3304</v>
      </c>
      <c r="D6312" s="360" t="s">
        <v>232</v>
      </c>
      <c r="E6312" s="295">
        <f t="shared" si="1546"/>
        <v>0</v>
      </c>
      <c r="F6312" s="488">
        <v>0</v>
      </c>
      <c r="G6312" s="489">
        <v>0</v>
      </c>
      <c r="H6312" s="160">
        <v>0</v>
      </c>
      <c r="I6312" s="488">
        <v>0</v>
      </c>
      <c r="J6312" s="489">
        <v>0</v>
      </c>
      <c r="K6312" s="160">
        <v>0</v>
      </c>
      <c r="L6312" s="295">
        <f t="shared" si="1547"/>
        <v>0</v>
      </c>
      <c r="M6312" s="12" t="str">
        <f t="shared" si="1529"/>
        <v/>
      </c>
      <c r="N6312" s="13"/>
    </row>
    <row r="6313" spans="1:14" ht="31.5" hidden="1">
      <c r="A6313" s="22">
        <v>290</v>
      </c>
      <c r="B6313" s="291"/>
      <c r="C6313" s="285">
        <v>3306</v>
      </c>
      <c r="D6313" s="361" t="s">
        <v>1657</v>
      </c>
      <c r="E6313" s="287">
        <f t="shared" si="1546"/>
        <v>0</v>
      </c>
      <c r="F6313" s="490">
        <v>0</v>
      </c>
      <c r="G6313" s="491">
        <v>0</v>
      </c>
      <c r="H6313" s="175">
        <v>0</v>
      </c>
      <c r="I6313" s="490">
        <v>0</v>
      </c>
      <c r="J6313" s="491">
        <v>0</v>
      </c>
      <c r="K6313" s="175">
        <v>0</v>
      </c>
      <c r="L6313" s="287">
        <f t="shared" si="1547"/>
        <v>0</v>
      </c>
      <c r="M6313" s="12" t="str">
        <f t="shared" si="1529"/>
        <v/>
      </c>
      <c r="N6313" s="13"/>
    </row>
    <row r="6314" spans="1:14" hidden="1">
      <c r="A6314" s="39">
        <v>320</v>
      </c>
      <c r="B6314" s="272">
        <v>3900</v>
      </c>
      <c r="C6314" s="1856" t="s">
        <v>233</v>
      </c>
      <c r="D6314" s="1857"/>
      <c r="E6314" s="310">
        <f t="shared" si="1546"/>
        <v>0</v>
      </c>
      <c r="F6314" s="1471">
        <v>0</v>
      </c>
      <c r="G6314" s="1472">
        <v>0</v>
      </c>
      <c r="H6314" s="1473">
        <v>0</v>
      </c>
      <c r="I6314" s="1471">
        <v>0</v>
      </c>
      <c r="J6314" s="1472">
        <v>0</v>
      </c>
      <c r="K6314" s="1473">
        <v>0</v>
      </c>
      <c r="L6314" s="310">
        <f t="shared" si="1547"/>
        <v>0</v>
      </c>
      <c r="M6314" s="12" t="str">
        <f t="shared" ref="M6314:M6360" si="1548">(IF($E6314&lt;&gt;0,$M$2,IF($L6314&lt;&gt;0,$M$2,"")))</f>
        <v/>
      </c>
      <c r="N6314" s="13"/>
    </row>
    <row r="6315" spans="1:14" hidden="1">
      <c r="A6315" s="22">
        <v>330</v>
      </c>
      <c r="B6315" s="272">
        <v>4000</v>
      </c>
      <c r="C6315" s="1856" t="s">
        <v>234</v>
      </c>
      <c r="D6315" s="1857"/>
      <c r="E6315" s="310">
        <f t="shared" si="1546"/>
        <v>0</v>
      </c>
      <c r="F6315" s="1422"/>
      <c r="G6315" s="1423"/>
      <c r="H6315" s="1424"/>
      <c r="I6315" s="1422"/>
      <c r="J6315" s="1423"/>
      <c r="K6315" s="1424"/>
      <c r="L6315" s="310">
        <f t="shared" si="1547"/>
        <v>0</v>
      </c>
      <c r="M6315" s="12" t="str">
        <f t="shared" si="1548"/>
        <v/>
      </c>
      <c r="N6315" s="13"/>
    </row>
    <row r="6316" spans="1:14" hidden="1">
      <c r="A6316" s="22">
        <v>350</v>
      </c>
      <c r="B6316" s="272">
        <v>4100</v>
      </c>
      <c r="C6316" s="1856" t="s">
        <v>235</v>
      </c>
      <c r="D6316" s="1857"/>
      <c r="E6316" s="310">
        <f t="shared" si="1546"/>
        <v>0</v>
      </c>
      <c r="F6316" s="1472">
        <v>0</v>
      </c>
      <c r="G6316" s="1472">
        <v>0</v>
      </c>
      <c r="H6316" s="1473">
        <v>0</v>
      </c>
      <c r="I6316" s="1771">
        <v>0</v>
      </c>
      <c r="J6316" s="1472">
        <v>0</v>
      </c>
      <c r="K6316" s="1472">
        <v>0</v>
      </c>
      <c r="L6316" s="310">
        <f t="shared" si="1547"/>
        <v>0</v>
      </c>
      <c r="M6316" s="12" t="str">
        <f t="shared" si="1548"/>
        <v/>
      </c>
      <c r="N6316" s="13"/>
    </row>
    <row r="6317" spans="1:14" hidden="1">
      <c r="A6317" s="23">
        <v>355</v>
      </c>
      <c r="B6317" s="272">
        <v>4200</v>
      </c>
      <c r="C6317" s="1856" t="s">
        <v>236</v>
      </c>
      <c r="D6317" s="1857"/>
      <c r="E6317" s="310">
        <f t="shared" ref="E6317:L6317" si="1549">SUM(E6318:E6323)</f>
        <v>0</v>
      </c>
      <c r="F6317" s="274">
        <f t="shared" si="1549"/>
        <v>0</v>
      </c>
      <c r="G6317" s="275">
        <f t="shared" si="1549"/>
        <v>0</v>
      </c>
      <c r="H6317" s="276">
        <f>SUM(H6318:H6323)</f>
        <v>0</v>
      </c>
      <c r="I6317" s="274">
        <f t="shared" si="1549"/>
        <v>0</v>
      </c>
      <c r="J6317" s="275">
        <f t="shared" si="1549"/>
        <v>0</v>
      </c>
      <c r="K6317" s="276">
        <f t="shared" si="1549"/>
        <v>0</v>
      </c>
      <c r="L6317" s="310">
        <f t="shared" si="1549"/>
        <v>0</v>
      </c>
      <c r="M6317" s="12" t="str">
        <f t="shared" si="1548"/>
        <v/>
      </c>
      <c r="N6317" s="13"/>
    </row>
    <row r="6318" spans="1:14" hidden="1">
      <c r="A6318" s="23">
        <v>355</v>
      </c>
      <c r="B6318" s="362"/>
      <c r="C6318" s="279">
        <v>4201</v>
      </c>
      <c r="D6318" s="280" t="s">
        <v>237</v>
      </c>
      <c r="E6318" s="281">
        <f t="shared" ref="E6318:E6323" si="1550">F6318+G6318+H6318</f>
        <v>0</v>
      </c>
      <c r="F6318" s="152"/>
      <c r="G6318" s="153"/>
      <c r="H6318" s="1418"/>
      <c r="I6318" s="152"/>
      <c r="J6318" s="153"/>
      <c r="K6318" s="1418"/>
      <c r="L6318" s="281">
        <f t="shared" ref="L6318:L6323" si="1551">I6318+J6318+K6318</f>
        <v>0</v>
      </c>
      <c r="M6318" s="12" t="str">
        <f t="shared" si="1548"/>
        <v/>
      </c>
      <c r="N6318" s="13"/>
    </row>
    <row r="6319" spans="1:14" hidden="1">
      <c r="A6319" s="23">
        <v>375</v>
      </c>
      <c r="B6319" s="362"/>
      <c r="C6319" s="293">
        <v>4202</v>
      </c>
      <c r="D6319" s="363" t="s">
        <v>238</v>
      </c>
      <c r="E6319" s="295">
        <f t="shared" si="1550"/>
        <v>0</v>
      </c>
      <c r="F6319" s="158"/>
      <c r="G6319" s="159"/>
      <c r="H6319" s="1420"/>
      <c r="I6319" s="158"/>
      <c r="J6319" s="159"/>
      <c r="K6319" s="1420"/>
      <c r="L6319" s="295">
        <f t="shared" si="1551"/>
        <v>0</v>
      </c>
      <c r="M6319" s="12" t="str">
        <f t="shared" si="1548"/>
        <v/>
      </c>
      <c r="N6319" s="13"/>
    </row>
    <row r="6320" spans="1:14" hidden="1">
      <c r="A6320" s="23">
        <v>380</v>
      </c>
      <c r="B6320" s="362"/>
      <c r="C6320" s="293">
        <v>4214</v>
      </c>
      <c r="D6320" s="363" t="s">
        <v>239</v>
      </c>
      <c r="E6320" s="295">
        <f t="shared" si="1550"/>
        <v>0</v>
      </c>
      <c r="F6320" s="158"/>
      <c r="G6320" s="159"/>
      <c r="H6320" s="1420"/>
      <c r="I6320" s="158"/>
      <c r="J6320" s="159"/>
      <c r="K6320" s="1420"/>
      <c r="L6320" s="295">
        <f t="shared" si="1551"/>
        <v>0</v>
      </c>
      <c r="M6320" s="12" t="str">
        <f t="shared" si="1548"/>
        <v/>
      </c>
      <c r="N6320" s="13"/>
    </row>
    <row r="6321" spans="1:14" hidden="1">
      <c r="A6321" s="23">
        <v>385</v>
      </c>
      <c r="B6321" s="362"/>
      <c r="C6321" s="293">
        <v>4217</v>
      </c>
      <c r="D6321" s="363" t="s">
        <v>240</v>
      </c>
      <c r="E6321" s="295">
        <f t="shared" si="1550"/>
        <v>0</v>
      </c>
      <c r="F6321" s="158"/>
      <c r="G6321" s="159"/>
      <c r="H6321" s="1420"/>
      <c r="I6321" s="158"/>
      <c r="J6321" s="159"/>
      <c r="K6321" s="1420"/>
      <c r="L6321" s="295">
        <f t="shared" si="1551"/>
        <v>0</v>
      </c>
      <c r="M6321" s="12" t="str">
        <f t="shared" si="1548"/>
        <v/>
      </c>
      <c r="N6321" s="13"/>
    </row>
    <row r="6322" spans="1:14" hidden="1">
      <c r="A6322" s="23">
        <v>390</v>
      </c>
      <c r="B6322" s="362"/>
      <c r="C6322" s="293">
        <v>4218</v>
      </c>
      <c r="D6322" s="294" t="s">
        <v>241</v>
      </c>
      <c r="E6322" s="295">
        <f t="shared" si="1550"/>
        <v>0</v>
      </c>
      <c r="F6322" s="158"/>
      <c r="G6322" s="159"/>
      <c r="H6322" s="1420"/>
      <c r="I6322" s="158"/>
      <c r="J6322" s="159"/>
      <c r="K6322" s="1420"/>
      <c r="L6322" s="295">
        <f t="shared" si="1551"/>
        <v>0</v>
      </c>
      <c r="M6322" s="12" t="str">
        <f t="shared" si="1548"/>
        <v/>
      </c>
      <c r="N6322" s="13"/>
    </row>
    <row r="6323" spans="1:14" hidden="1">
      <c r="A6323" s="23">
        <v>390</v>
      </c>
      <c r="B6323" s="362"/>
      <c r="C6323" s="285">
        <v>4219</v>
      </c>
      <c r="D6323" s="343" t="s">
        <v>242</v>
      </c>
      <c r="E6323" s="287">
        <f t="shared" si="1550"/>
        <v>0</v>
      </c>
      <c r="F6323" s="173"/>
      <c r="G6323" s="174"/>
      <c r="H6323" s="1421"/>
      <c r="I6323" s="173"/>
      <c r="J6323" s="174"/>
      <c r="K6323" s="1421"/>
      <c r="L6323" s="287">
        <f t="shared" si="1551"/>
        <v>0</v>
      </c>
      <c r="M6323" s="12" t="str">
        <f t="shared" si="1548"/>
        <v/>
      </c>
      <c r="N6323" s="13"/>
    </row>
    <row r="6324" spans="1:14" hidden="1">
      <c r="A6324" s="23">
        <v>395</v>
      </c>
      <c r="B6324" s="272">
        <v>4300</v>
      </c>
      <c r="C6324" s="1856" t="s">
        <v>1661</v>
      </c>
      <c r="D6324" s="1857"/>
      <c r="E6324" s="310">
        <f t="shared" ref="E6324:L6324" si="1552">SUM(E6325:E6327)</f>
        <v>0</v>
      </c>
      <c r="F6324" s="274">
        <f t="shared" si="1552"/>
        <v>0</v>
      </c>
      <c r="G6324" s="275">
        <f t="shared" si="1552"/>
        <v>0</v>
      </c>
      <c r="H6324" s="276">
        <f>SUM(H6325:H6327)</f>
        <v>0</v>
      </c>
      <c r="I6324" s="274">
        <f t="shared" si="1552"/>
        <v>0</v>
      </c>
      <c r="J6324" s="275">
        <f t="shared" si="1552"/>
        <v>0</v>
      </c>
      <c r="K6324" s="276">
        <f t="shared" si="1552"/>
        <v>0</v>
      </c>
      <c r="L6324" s="310">
        <f t="shared" si="1552"/>
        <v>0</v>
      </c>
      <c r="M6324" s="12" t="str">
        <f t="shared" si="1548"/>
        <v/>
      </c>
      <c r="N6324" s="13"/>
    </row>
    <row r="6325" spans="1:14" hidden="1">
      <c r="A6325" s="18">
        <v>397</v>
      </c>
      <c r="B6325" s="362"/>
      <c r="C6325" s="279">
        <v>4301</v>
      </c>
      <c r="D6325" s="311" t="s">
        <v>243</v>
      </c>
      <c r="E6325" s="281">
        <f t="shared" ref="E6325:E6330" si="1553">F6325+G6325+H6325</f>
        <v>0</v>
      </c>
      <c r="F6325" s="152"/>
      <c r="G6325" s="153"/>
      <c r="H6325" s="1418"/>
      <c r="I6325" s="152"/>
      <c r="J6325" s="153"/>
      <c r="K6325" s="1418"/>
      <c r="L6325" s="281">
        <f t="shared" ref="L6325:L6330" si="1554">I6325+J6325+K6325</f>
        <v>0</v>
      </c>
      <c r="M6325" s="12" t="str">
        <f t="shared" si="1548"/>
        <v/>
      </c>
      <c r="N6325" s="13"/>
    </row>
    <row r="6326" spans="1:14" hidden="1">
      <c r="A6326" s="14">
        <v>398</v>
      </c>
      <c r="B6326" s="362"/>
      <c r="C6326" s="293">
        <v>4302</v>
      </c>
      <c r="D6326" s="363" t="s">
        <v>244</v>
      </c>
      <c r="E6326" s="295">
        <f t="shared" si="1553"/>
        <v>0</v>
      </c>
      <c r="F6326" s="158"/>
      <c r="G6326" s="159"/>
      <c r="H6326" s="1420"/>
      <c r="I6326" s="158"/>
      <c r="J6326" s="159"/>
      <c r="K6326" s="1420"/>
      <c r="L6326" s="295">
        <f t="shared" si="1554"/>
        <v>0</v>
      </c>
      <c r="M6326" s="12" t="str">
        <f t="shared" si="1548"/>
        <v/>
      </c>
      <c r="N6326" s="13"/>
    </row>
    <row r="6327" spans="1:14" hidden="1">
      <c r="A6327" s="14">
        <v>399</v>
      </c>
      <c r="B6327" s="362"/>
      <c r="C6327" s="285">
        <v>4309</v>
      </c>
      <c r="D6327" s="301" t="s">
        <v>245</v>
      </c>
      <c r="E6327" s="287">
        <f t="shared" si="1553"/>
        <v>0</v>
      </c>
      <c r="F6327" s="173"/>
      <c r="G6327" s="174"/>
      <c r="H6327" s="1421"/>
      <c r="I6327" s="173"/>
      <c r="J6327" s="174"/>
      <c r="K6327" s="1421"/>
      <c r="L6327" s="287">
        <f t="shared" si="1554"/>
        <v>0</v>
      </c>
      <c r="M6327" s="12" t="str">
        <f t="shared" si="1548"/>
        <v/>
      </c>
      <c r="N6327" s="13"/>
    </row>
    <row r="6328" spans="1:14" hidden="1">
      <c r="A6328" s="14">
        <v>400</v>
      </c>
      <c r="B6328" s="272">
        <v>4400</v>
      </c>
      <c r="C6328" s="1856" t="s">
        <v>1658</v>
      </c>
      <c r="D6328" s="1857"/>
      <c r="E6328" s="310">
        <f t="shared" si="1553"/>
        <v>0</v>
      </c>
      <c r="F6328" s="1422"/>
      <c r="G6328" s="1423"/>
      <c r="H6328" s="1424"/>
      <c r="I6328" s="1422"/>
      <c r="J6328" s="1423"/>
      <c r="K6328" s="1424"/>
      <c r="L6328" s="310">
        <f t="shared" si="1554"/>
        <v>0</v>
      </c>
      <c r="M6328" s="12" t="str">
        <f t="shared" si="1548"/>
        <v/>
      </c>
      <c r="N6328" s="13"/>
    </row>
    <row r="6329" spans="1:14" hidden="1">
      <c r="A6329" s="14">
        <v>401</v>
      </c>
      <c r="B6329" s="272">
        <v>4500</v>
      </c>
      <c r="C6329" s="1856" t="s">
        <v>1659</v>
      </c>
      <c r="D6329" s="1857"/>
      <c r="E6329" s="310">
        <f t="shared" si="1553"/>
        <v>0</v>
      </c>
      <c r="F6329" s="1422"/>
      <c r="G6329" s="1423"/>
      <c r="H6329" s="1424"/>
      <c r="I6329" s="1422"/>
      <c r="J6329" s="1423"/>
      <c r="K6329" s="1424"/>
      <c r="L6329" s="310">
        <f t="shared" si="1554"/>
        <v>0</v>
      </c>
      <c r="M6329" s="12" t="str">
        <f t="shared" si="1548"/>
        <v/>
      </c>
      <c r="N6329" s="13"/>
    </row>
    <row r="6330" spans="1:14" hidden="1">
      <c r="A6330" s="40">
        <v>404</v>
      </c>
      <c r="B6330" s="272">
        <v>4600</v>
      </c>
      <c r="C6330" s="1862" t="s">
        <v>246</v>
      </c>
      <c r="D6330" s="1863"/>
      <c r="E6330" s="310">
        <f t="shared" si="1553"/>
        <v>0</v>
      </c>
      <c r="F6330" s="1422"/>
      <c r="G6330" s="1423"/>
      <c r="H6330" s="1424"/>
      <c r="I6330" s="1422"/>
      <c r="J6330" s="1423"/>
      <c r="K6330" s="1424"/>
      <c r="L6330" s="310">
        <f t="shared" si="1554"/>
        <v>0</v>
      </c>
      <c r="M6330" s="12" t="str">
        <f t="shared" si="1548"/>
        <v/>
      </c>
      <c r="N6330" s="13"/>
    </row>
    <row r="6331" spans="1:14" hidden="1">
      <c r="A6331" s="40">
        <v>404</v>
      </c>
      <c r="B6331" s="272">
        <v>4900</v>
      </c>
      <c r="C6331" s="1856" t="s">
        <v>273</v>
      </c>
      <c r="D6331" s="1857"/>
      <c r="E6331" s="310">
        <f t="shared" ref="E6331:L6331" si="1555">+E6332+E6333</f>
        <v>0</v>
      </c>
      <c r="F6331" s="274">
        <f t="shared" si="1555"/>
        <v>0</v>
      </c>
      <c r="G6331" s="275">
        <f t="shared" si="1555"/>
        <v>0</v>
      </c>
      <c r="H6331" s="276">
        <f>+H6332+H6333</f>
        <v>0</v>
      </c>
      <c r="I6331" s="274">
        <f t="shared" si="1555"/>
        <v>0</v>
      </c>
      <c r="J6331" s="275">
        <f t="shared" si="1555"/>
        <v>0</v>
      </c>
      <c r="K6331" s="276">
        <f t="shared" si="1555"/>
        <v>0</v>
      </c>
      <c r="L6331" s="310">
        <f t="shared" si="1555"/>
        <v>0</v>
      </c>
      <c r="M6331" s="12" t="str">
        <f t="shared" si="1548"/>
        <v/>
      </c>
      <c r="N6331" s="13"/>
    </row>
    <row r="6332" spans="1:14" hidden="1">
      <c r="A6332" s="22">
        <v>440</v>
      </c>
      <c r="B6332" s="362"/>
      <c r="C6332" s="279">
        <v>4901</v>
      </c>
      <c r="D6332" s="364" t="s">
        <v>274</v>
      </c>
      <c r="E6332" s="281">
        <f>F6332+G6332+H6332</f>
        <v>0</v>
      </c>
      <c r="F6332" s="152"/>
      <c r="G6332" s="153"/>
      <c r="H6332" s="1418"/>
      <c r="I6332" s="152"/>
      <c r="J6332" s="153"/>
      <c r="K6332" s="1418"/>
      <c r="L6332" s="281">
        <f>I6332+J6332+K6332</f>
        <v>0</v>
      </c>
      <c r="M6332" s="12" t="str">
        <f t="shared" si="1548"/>
        <v/>
      </c>
      <c r="N6332" s="13"/>
    </row>
    <row r="6333" spans="1:14" hidden="1">
      <c r="A6333" s="22">
        <v>450</v>
      </c>
      <c r="B6333" s="362"/>
      <c r="C6333" s="285">
        <v>4902</v>
      </c>
      <c r="D6333" s="301" t="s">
        <v>275</v>
      </c>
      <c r="E6333" s="287">
        <f>F6333+G6333+H6333</f>
        <v>0</v>
      </c>
      <c r="F6333" s="173"/>
      <c r="G6333" s="174"/>
      <c r="H6333" s="1421"/>
      <c r="I6333" s="173"/>
      <c r="J6333" s="174"/>
      <c r="K6333" s="1421"/>
      <c r="L6333" s="287">
        <f>I6333+J6333+K6333</f>
        <v>0</v>
      </c>
      <c r="M6333" s="12" t="str">
        <f t="shared" si="1548"/>
        <v/>
      </c>
      <c r="N6333" s="13"/>
    </row>
    <row r="6334" spans="1:14" hidden="1">
      <c r="A6334" s="22">
        <v>495</v>
      </c>
      <c r="B6334" s="365">
        <v>5100</v>
      </c>
      <c r="C6334" s="1854" t="s">
        <v>247</v>
      </c>
      <c r="D6334" s="1855"/>
      <c r="E6334" s="310">
        <f>F6334+G6334+H6334</f>
        <v>0</v>
      </c>
      <c r="F6334" s="1422"/>
      <c r="G6334" s="1423"/>
      <c r="H6334" s="1424"/>
      <c r="I6334" s="1422"/>
      <c r="J6334" s="1423"/>
      <c r="K6334" s="1424"/>
      <c r="L6334" s="310">
        <f>I6334+J6334+K6334</f>
        <v>0</v>
      </c>
      <c r="M6334" s="12" t="str">
        <f t="shared" si="1548"/>
        <v/>
      </c>
      <c r="N6334" s="13"/>
    </row>
    <row r="6335" spans="1:14" hidden="1">
      <c r="A6335" s="23">
        <v>500</v>
      </c>
      <c r="B6335" s="365">
        <v>5200</v>
      </c>
      <c r="C6335" s="1854" t="s">
        <v>248</v>
      </c>
      <c r="D6335" s="1855"/>
      <c r="E6335" s="310">
        <f t="shared" ref="E6335:L6335" si="1556">SUM(E6336:E6342)</f>
        <v>0</v>
      </c>
      <c r="F6335" s="274">
        <f t="shared" si="1556"/>
        <v>0</v>
      </c>
      <c r="G6335" s="275">
        <f t="shared" si="1556"/>
        <v>0</v>
      </c>
      <c r="H6335" s="276">
        <f>SUM(H6336:H6342)</f>
        <v>0</v>
      </c>
      <c r="I6335" s="274">
        <f t="shared" si="1556"/>
        <v>0</v>
      </c>
      <c r="J6335" s="275">
        <f t="shared" si="1556"/>
        <v>0</v>
      </c>
      <c r="K6335" s="276">
        <f t="shared" si="1556"/>
        <v>0</v>
      </c>
      <c r="L6335" s="310">
        <f t="shared" si="1556"/>
        <v>0</v>
      </c>
      <c r="M6335" s="12" t="str">
        <f t="shared" si="1548"/>
        <v/>
      </c>
      <c r="N6335" s="13"/>
    </row>
    <row r="6336" spans="1:14" hidden="1">
      <c r="A6336" s="23">
        <v>505</v>
      </c>
      <c r="B6336" s="366"/>
      <c r="C6336" s="367">
        <v>5201</v>
      </c>
      <c r="D6336" s="368" t="s">
        <v>249</v>
      </c>
      <c r="E6336" s="281">
        <f t="shared" ref="E6336:E6342" si="1557">F6336+G6336+H6336</f>
        <v>0</v>
      </c>
      <c r="F6336" s="152"/>
      <c r="G6336" s="153"/>
      <c r="H6336" s="1418"/>
      <c r="I6336" s="152"/>
      <c r="J6336" s="153"/>
      <c r="K6336" s="1418"/>
      <c r="L6336" s="281">
        <f t="shared" ref="L6336:L6342" si="1558">I6336+J6336+K6336</f>
        <v>0</v>
      </c>
      <c r="M6336" s="12" t="str">
        <f t="shared" si="1548"/>
        <v/>
      </c>
      <c r="N6336" s="13"/>
    </row>
    <row r="6337" spans="1:14" hidden="1">
      <c r="A6337" s="23">
        <v>510</v>
      </c>
      <c r="B6337" s="366"/>
      <c r="C6337" s="369">
        <v>5202</v>
      </c>
      <c r="D6337" s="370" t="s">
        <v>250</v>
      </c>
      <c r="E6337" s="295">
        <f t="shared" si="1557"/>
        <v>0</v>
      </c>
      <c r="F6337" s="158"/>
      <c r="G6337" s="159"/>
      <c r="H6337" s="1420"/>
      <c r="I6337" s="158"/>
      <c r="J6337" s="159"/>
      <c r="K6337" s="1420"/>
      <c r="L6337" s="295">
        <f t="shared" si="1558"/>
        <v>0</v>
      </c>
      <c r="M6337" s="12" t="str">
        <f t="shared" si="1548"/>
        <v/>
      </c>
      <c r="N6337" s="13"/>
    </row>
    <row r="6338" spans="1:14" hidden="1">
      <c r="A6338" s="23">
        <v>515</v>
      </c>
      <c r="B6338" s="366"/>
      <c r="C6338" s="369">
        <v>5203</v>
      </c>
      <c r="D6338" s="370" t="s">
        <v>618</v>
      </c>
      <c r="E6338" s="295">
        <f t="shared" si="1557"/>
        <v>0</v>
      </c>
      <c r="F6338" s="158"/>
      <c r="G6338" s="159"/>
      <c r="H6338" s="1420"/>
      <c r="I6338" s="158"/>
      <c r="J6338" s="159"/>
      <c r="K6338" s="1420"/>
      <c r="L6338" s="295">
        <f t="shared" si="1558"/>
        <v>0</v>
      </c>
      <c r="M6338" s="12" t="str">
        <f t="shared" si="1548"/>
        <v/>
      </c>
      <c r="N6338" s="13"/>
    </row>
    <row r="6339" spans="1:14" hidden="1">
      <c r="A6339" s="23">
        <v>520</v>
      </c>
      <c r="B6339" s="366"/>
      <c r="C6339" s="369">
        <v>5204</v>
      </c>
      <c r="D6339" s="370" t="s">
        <v>619</v>
      </c>
      <c r="E6339" s="295">
        <f t="shared" si="1557"/>
        <v>0</v>
      </c>
      <c r="F6339" s="158"/>
      <c r="G6339" s="159"/>
      <c r="H6339" s="1420"/>
      <c r="I6339" s="158"/>
      <c r="J6339" s="159"/>
      <c r="K6339" s="1420"/>
      <c r="L6339" s="295">
        <f t="shared" si="1558"/>
        <v>0</v>
      </c>
      <c r="M6339" s="12" t="str">
        <f t="shared" si="1548"/>
        <v/>
      </c>
      <c r="N6339" s="13"/>
    </row>
    <row r="6340" spans="1:14" hidden="1">
      <c r="A6340" s="23">
        <v>525</v>
      </c>
      <c r="B6340" s="366"/>
      <c r="C6340" s="369">
        <v>5205</v>
      </c>
      <c r="D6340" s="370" t="s">
        <v>620</v>
      </c>
      <c r="E6340" s="295">
        <f t="shared" si="1557"/>
        <v>0</v>
      </c>
      <c r="F6340" s="158"/>
      <c r="G6340" s="159"/>
      <c r="H6340" s="1420"/>
      <c r="I6340" s="158"/>
      <c r="J6340" s="159"/>
      <c r="K6340" s="1420"/>
      <c r="L6340" s="295">
        <f t="shared" si="1558"/>
        <v>0</v>
      </c>
      <c r="M6340" s="12" t="str">
        <f t="shared" si="1548"/>
        <v/>
      </c>
      <c r="N6340" s="13"/>
    </row>
    <row r="6341" spans="1:14" hidden="1">
      <c r="A6341" s="22">
        <v>635</v>
      </c>
      <c r="B6341" s="366"/>
      <c r="C6341" s="369">
        <v>5206</v>
      </c>
      <c r="D6341" s="370" t="s">
        <v>621</v>
      </c>
      <c r="E6341" s="295">
        <f t="shared" si="1557"/>
        <v>0</v>
      </c>
      <c r="F6341" s="158"/>
      <c r="G6341" s="159"/>
      <c r="H6341" s="1420"/>
      <c r="I6341" s="158"/>
      <c r="J6341" s="159"/>
      <c r="K6341" s="1420"/>
      <c r="L6341" s="295">
        <f t="shared" si="1558"/>
        <v>0</v>
      </c>
      <c r="M6341" s="12" t="str">
        <f t="shared" si="1548"/>
        <v/>
      </c>
      <c r="N6341" s="13"/>
    </row>
    <row r="6342" spans="1:14" hidden="1">
      <c r="A6342" s="23">
        <v>640</v>
      </c>
      <c r="B6342" s="366"/>
      <c r="C6342" s="371">
        <v>5219</v>
      </c>
      <c r="D6342" s="372" t="s">
        <v>622</v>
      </c>
      <c r="E6342" s="287">
        <f t="shared" si="1557"/>
        <v>0</v>
      </c>
      <c r="F6342" s="173"/>
      <c r="G6342" s="174"/>
      <c r="H6342" s="1421"/>
      <c r="I6342" s="173"/>
      <c r="J6342" s="174"/>
      <c r="K6342" s="1421"/>
      <c r="L6342" s="287">
        <f t="shared" si="1558"/>
        <v>0</v>
      </c>
      <c r="M6342" s="12" t="str">
        <f t="shared" si="1548"/>
        <v/>
      </c>
      <c r="N6342" s="13"/>
    </row>
    <row r="6343" spans="1:14" hidden="1">
      <c r="A6343" s="23">
        <v>645</v>
      </c>
      <c r="B6343" s="365">
        <v>5300</v>
      </c>
      <c r="C6343" s="1854" t="s">
        <v>623</v>
      </c>
      <c r="D6343" s="1855"/>
      <c r="E6343" s="310">
        <f t="shared" ref="E6343:L6343" si="1559">SUM(E6344:E6345)</f>
        <v>0</v>
      </c>
      <c r="F6343" s="274">
        <f t="shared" si="1559"/>
        <v>0</v>
      </c>
      <c r="G6343" s="275">
        <f t="shared" si="1559"/>
        <v>0</v>
      </c>
      <c r="H6343" s="276">
        <f>SUM(H6344:H6345)</f>
        <v>0</v>
      </c>
      <c r="I6343" s="274">
        <f t="shared" si="1559"/>
        <v>0</v>
      </c>
      <c r="J6343" s="275">
        <f t="shared" si="1559"/>
        <v>0</v>
      </c>
      <c r="K6343" s="276">
        <f t="shared" si="1559"/>
        <v>0</v>
      </c>
      <c r="L6343" s="310">
        <f t="shared" si="1559"/>
        <v>0</v>
      </c>
      <c r="M6343" s="12" t="str">
        <f t="shared" si="1548"/>
        <v/>
      </c>
      <c r="N6343" s="13"/>
    </row>
    <row r="6344" spans="1:14" hidden="1">
      <c r="A6344" s="23">
        <v>650</v>
      </c>
      <c r="B6344" s="366"/>
      <c r="C6344" s="367">
        <v>5301</v>
      </c>
      <c r="D6344" s="368" t="s">
        <v>307</v>
      </c>
      <c r="E6344" s="281">
        <f>F6344+G6344+H6344</f>
        <v>0</v>
      </c>
      <c r="F6344" s="152"/>
      <c r="G6344" s="153"/>
      <c r="H6344" s="1418"/>
      <c r="I6344" s="152"/>
      <c r="J6344" s="153"/>
      <c r="K6344" s="1418"/>
      <c r="L6344" s="281">
        <f>I6344+J6344+K6344</f>
        <v>0</v>
      </c>
      <c r="M6344" s="12" t="str">
        <f t="shared" si="1548"/>
        <v/>
      </c>
      <c r="N6344" s="13"/>
    </row>
    <row r="6345" spans="1:14" hidden="1">
      <c r="A6345" s="22">
        <v>655</v>
      </c>
      <c r="B6345" s="366"/>
      <c r="C6345" s="371">
        <v>5309</v>
      </c>
      <c r="D6345" s="372" t="s">
        <v>624</v>
      </c>
      <c r="E6345" s="287">
        <f>F6345+G6345+H6345</f>
        <v>0</v>
      </c>
      <c r="F6345" s="173"/>
      <c r="G6345" s="174"/>
      <c r="H6345" s="1421"/>
      <c r="I6345" s="173"/>
      <c r="J6345" s="174"/>
      <c r="K6345" s="1421"/>
      <c r="L6345" s="287">
        <f>I6345+J6345+K6345</f>
        <v>0</v>
      </c>
      <c r="M6345" s="12" t="str">
        <f t="shared" si="1548"/>
        <v/>
      </c>
      <c r="N6345" s="13"/>
    </row>
    <row r="6346" spans="1:14" hidden="1">
      <c r="A6346" s="22">
        <v>665</v>
      </c>
      <c r="B6346" s="365">
        <v>5400</v>
      </c>
      <c r="C6346" s="1854" t="s">
        <v>685</v>
      </c>
      <c r="D6346" s="1855"/>
      <c r="E6346" s="310">
        <f>F6346+G6346+H6346</f>
        <v>0</v>
      </c>
      <c r="F6346" s="1422"/>
      <c r="G6346" s="1423"/>
      <c r="H6346" s="1424"/>
      <c r="I6346" s="1422"/>
      <c r="J6346" s="1423"/>
      <c r="K6346" s="1424"/>
      <c r="L6346" s="310">
        <f>I6346+J6346+K6346</f>
        <v>0</v>
      </c>
      <c r="M6346" s="12" t="str">
        <f t="shared" si="1548"/>
        <v/>
      </c>
      <c r="N6346" s="13"/>
    </row>
    <row r="6347" spans="1:14" hidden="1">
      <c r="A6347" s="22">
        <v>675</v>
      </c>
      <c r="B6347" s="272">
        <v>5500</v>
      </c>
      <c r="C6347" s="1856" t="s">
        <v>686</v>
      </c>
      <c r="D6347" s="1857"/>
      <c r="E6347" s="310">
        <f t="shared" ref="E6347:L6347" si="1560">SUM(E6348:E6351)</f>
        <v>0</v>
      </c>
      <c r="F6347" s="274">
        <f t="shared" si="1560"/>
        <v>0</v>
      </c>
      <c r="G6347" s="275">
        <f t="shared" si="1560"/>
        <v>0</v>
      </c>
      <c r="H6347" s="276">
        <f>SUM(H6348:H6351)</f>
        <v>0</v>
      </c>
      <c r="I6347" s="274">
        <f t="shared" si="1560"/>
        <v>0</v>
      </c>
      <c r="J6347" s="275">
        <f t="shared" si="1560"/>
        <v>0</v>
      </c>
      <c r="K6347" s="276">
        <f t="shared" si="1560"/>
        <v>0</v>
      </c>
      <c r="L6347" s="310">
        <f t="shared" si="1560"/>
        <v>0</v>
      </c>
      <c r="M6347" s="12" t="str">
        <f t="shared" si="1548"/>
        <v/>
      </c>
      <c r="N6347" s="13"/>
    </row>
    <row r="6348" spans="1:14" hidden="1">
      <c r="A6348" s="22">
        <v>685</v>
      </c>
      <c r="B6348" s="362"/>
      <c r="C6348" s="279">
        <v>5501</v>
      </c>
      <c r="D6348" s="311" t="s">
        <v>687</v>
      </c>
      <c r="E6348" s="281">
        <f>F6348+G6348+H6348</f>
        <v>0</v>
      </c>
      <c r="F6348" s="152"/>
      <c r="G6348" s="153"/>
      <c r="H6348" s="1418"/>
      <c r="I6348" s="152"/>
      <c r="J6348" s="153"/>
      <c r="K6348" s="1418"/>
      <c r="L6348" s="281">
        <f>I6348+J6348+K6348</f>
        <v>0</v>
      </c>
      <c r="M6348" s="12" t="str">
        <f t="shared" si="1548"/>
        <v/>
      </c>
      <c r="N6348" s="13"/>
    </row>
    <row r="6349" spans="1:14" hidden="1">
      <c r="A6349" s="23">
        <v>690</v>
      </c>
      <c r="B6349" s="362"/>
      <c r="C6349" s="293">
        <v>5502</v>
      </c>
      <c r="D6349" s="294" t="s">
        <v>688</v>
      </c>
      <c r="E6349" s="295">
        <f>F6349+G6349+H6349</f>
        <v>0</v>
      </c>
      <c r="F6349" s="158"/>
      <c r="G6349" s="159"/>
      <c r="H6349" s="1420"/>
      <c r="I6349" s="158"/>
      <c r="J6349" s="159"/>
      <c r="K6349" s="1420"/>
      <c r="L6349" s="295">
        <f>I6349+J6349+K6349</f>
        <v>0</v>
      </c>
      <c r="M6349" s="12" t="str">
        <f t="shared" si="1548"/>
        <v/>
      </c>
      <c r="N6349" s="13"/>
    </row>
    <row r="6350" spans="1:14" hidden="1">
      <c r="A6350" s="23">
        <v>695</v>
      </c>
      <c r="B6350" s="362"/>
      <c r="C6350" s="293">
        <v>5503</v>
      </c>
      <c r="D6350" s="363" t="s">
        <v>689</v>
      </c>
      <c r="E6350" s="295">
        <f>F6350+G6350+H6350</f>
        <v>0</v>
      </c>
      <c r="F6350" s="158"/>
      <c r="G6350" s="159"/>
      <c r="H6350" s="1420"/>
      <c r="I6350" s="158"/>
      <c r="J6350" s="159"/>
      <c r="K6350" s="1420"/>
      <c r="L6350" s="295">
        <f>I6350+J6350+K6350</f>
        <v>0</v>
      </c>
      <c r="M6350" s="12" t="str">
        <f t="shared" si="1548"/>
        <v/>
      </c>
      <c r="N6350" s="13"/>
    </row>
    <row r="6351" spans="1:14" hidden="1">
      <c r="A6351" s="22">
        <v>700</v>
      </c>
      <c r="B6351" s="362"/>
      <c r="C6351" s="285">
        <v>5504</v>
      </c>
      <c r="D6351" s="339" t="s">
        <v>690</v>
      </c>
      <c r="E6351" s="287">
        <f>F6351+G6351+H6351</f>
        <v>0</v>
      </c>
      <c r="F6351" s="173"/>
      <c r="G6351" s="174"/>
      <c r="H6351" s="1421"/>
      <c r="I6351" s="173"/>
      <c r="J6351" s="174"/>
      <c r="K6351" s="1421"/>
      <c r="L6351" s="287">
        <f>I6351+J6351+K6351</f>
        <v>0</v>
      </c>
      <c r="M6351" s="12" t="str">
        <f t="shared" si="1548"/>
        <v/>
      </c>
      <c r="N6351" s="13"/>
    </row>
    <row r="6352" spans="1:14" hidden="1">
      <c r="A6352" s="22">
        <v>710</v>
      </c>
      <c r="B6352" s="365">
        <v>5700</v>
      </c>
      <c r="C6352" s="1858" t="s">
        <v>914</v>
      </c>
      <c r="D6352" s="1859"/>
      <c r="E6352" s="310">
        <f>SUM(E6353:E6355)</f>
        <v>0</v>
      </c>
      <c r="F6352" s="1471">
        <v>0</v>
      </c>
      <c r="G6352" s="1471">
        <v>0</v>
      </c>
      <c r="H6352" s="1471">
        <v>0</v>
      </c>
      <c r="I6352" s="1471">
        <v>0</v>
      </c>
      <c r="J6352" s="1471">
        <v>0</v>
      </c>
      <c r="K6352" s="1471">
        <v>0</v>
      </c>
      <c r="L6352" s="310">
        <f>SUM(L6353:L6355)</f>
        <v>0</v>
      </c>
      <c r="M6352" s="12" t="str">
        <f t="shared" si="1548"/>
        <v/>
      </c>
      <c r="N6352" s="13"/>
    </row>
    <row r="6353" spans="1:14" hidden="1">
      <c r="A6353" s="23">
        <v>715</v>
      </c>
      <c r="B6353" s="366"/>
      <c r="C6353" s="367">
        <v>5701</v>
      </c>
      <c r="D6353" s="368" t="s">
        <v>691</v>
      </c>
      <c r="E6353" s="281">
        <f>F6353+G6353+H6353</f>
        <v>0</v>
      </c>
      <c r="F6353" s="1472">
        <v>0</v>
      </c>
      <c r="G6353" s="1472">
        <v>0</v>
      </c>
      <c r="H6353" s="1473">
        <v>0</v>
      </c>
      <c r="I6353" s="1771">
        <v>0</v>
      </c>
      <c r="J6353" s="1472">
        <v>0</v>
      </c>
      <c r="K6353" s="1472">
        <v>0</v>
      </c>
      <c r="L6353" s="281">
        <f>I6353+J6353+K6353</f>
        <v>0</v>
      </c>
      <c r="M6353" s="12" t="str">
        <f t="shared" si="1548"/>
        <v/>
      </c>
      <c r="N6353" s="13"/>
    </row>
    <row r="6354" spans="1:14" hidden="1">
      <c r="A6354" s="23">
        <v>720</v>
      </c>
      <c r="B6354" s="366"/>
      <c r="C6354" s="373">
        <v>5702</v>
      </c>
      <c r="D6354" s="374" t="s">
        <v>692</v>
      </c>
      <c r="E6354" s="314">
        <f>F6354+G6354+H6354</f>
        <v>0</v>
      </c>
      <c r="F6354" s="1472">
        <v>0</v>
      </c>
      <c r="G6354" s="1472">
        <v>0</v>
      </c>
      <c r="H6354" s="1473">
        <v>0</v>
      </c>
      <c r="I6354" s="1771">
        <v>0</v>
      </c>
      <c r="J6354" s="1472">
        <v>0</v>
      </c>
      <c r="K6354" s="1472">
        <v>0</v>
      </c>
      <c r="L6354" s="314">
        <f>I6354+J6354+K6354</f>
        <v>0</v>
      </c>
      <c r="M6354" s="12" t="str">
        <f t="shared" si="1548"/>
        <v/>
      </c>
      <c r="N6354" s="13"/>
    </row>
    <row r="6355" spans="1:14" hidden="1">
      <c r="A6355" s="23">
        <v>725</v>
      </c>
      <c r="B6355" s="292"/>
      <c r="C6355" s="375">
        <v>4071</v>
      </c>
      <c r="D6355" s="376" t="s">
        <v>693</v>
      </c>
      <c r="E6355" s="377">
        <f>F6355+G6355+H6355</f>
        <v>0</v>
      </c>
      <c r="F6355" s="1472">
        <v>0</v>
      </c>
      <c r="G6355" s="1472">
        <v>0</v>
      </c>
      <c r="H6355" s="1473">
        <v>0</v>
      </c>
      <c r="I6355" s="1771">
        <v>0</v>
      </c>
      <c r="J6355" s="1472">
        <v>0</v>
      </c>
      <c r="K6355" s="1472">
        <v>0</v>
      </c>
      <c r="L6355" s="377">
        <f>I6355+J6355+K6355</f>
        <v>0</v>
      </c>
      <c r="M6355" s="12" t="str">
        <f t="shared" si="1548"/>
        <v/>
      </c>
      <c r="N6355" s="13"/>
    </row>
    <row r="6356" spans="1:14" hidden="1">
      <c r="A6356" s="23">
        <v>730</v>
      </c>
      <c r="B6356" s="582"/>
      <c r="C6356" s="1860" t="s">
        <v>694</v>
      </c>
      <c r="D6356" s="1861"/>
      <c r="E6356" s="1438"/>
      <c r="F6356" s="1438"/>
      <c r="G6356" s="1438"/>
      <c r="H6356" s="1438"/>
      <c r="I6356" s="1438"/>
      <c r="J6356" s="1438"/>
      <c r="K6356" s="1438"/>
      <c r="L6356" s="1439"/>
      <c r="M6356" s="12" t="str">
        <f t="shared" si="1548"/>
        <v/>
      </c>
      <c r="N6356" s="13"/>
    </row>
    <row r="6357" spans="1:14" hidden="1">
      <c r="A6357" s="23">
        <v>735</v>
      </c>
      <c r="B6357" s="381">
        <v>98</v>
      </c>
      <c r="C6357" s="1860" t="s">
        <v>694</v>
      </c>
      <c r="D6357" s="1861"/>
      <c r="E6357" s="382">
        <f>F6357+G6357+H6357</f>
        <v>0</v>
      </c>
      <c r="F6357" s="1429"/>
      <c r="G6357" s="1430"/>
      <c r="H6357" s="1431"/>
      <c r="I6357" s="1461">
        <v>0</v>
      </c>
      <c r="J6357" s="1462">
        <v>0</v>
      </c>
      <c r="K6357" s="1463">
        <v>0</v>
      </c>
      <c r="L6357" s="382">
        <f>I6357+J6357+K6357</f>
        <v>0</v>
      </c>
      <c r="M6357" s="12" t="str">
        <f t="shared" si="1548"/>
        <v/>
      </c>
      <c r="N6357" s="13"/>
    </row>
    <row r="6358" spans="1:14" hidden="1">
      <c r="A6358" s="23">
        <v>740</v>
      </c>
      <c r="B6358" s="1433"/>
      <c r="C6358" s="1434"/>
      <c r="D6358" s="1435"/>
      <c r="E6358" s="269"/>
      <c r="F6358" s="269"/>
      <c r="G6358" s="269"/>
      <c r="H6358" s="269"/>
      <c r="I6358" s="269"/>
      <c r="J6358" s="269"/>
      <c r="K6358" s="269"/>
      <c r="L6358" s="270"/>
      <c r="M6358" s="12" t="str">
        <f t="shared" si="1548"/>
        <v/>
      </c>
      <c r="N6358" s="13"/>
    </row>
    <row r="6359" spans="1:14" hidden="1">
      <c r="A6359" s="23">
        <v>745</v>
      </c>
      <c r="B6359" s="1436"/>
      <c r="C6359" s="111"/>
      <c r="D6359" s="1437"/>
      <c r="E6359" s="218"/>
      <c r="F6359" s="218"/>
      <c r="G6359" s="218"/>
      <c r="H6359" s="218"/>
      <c r="I6359" s="218"/>
      <c r="J6359" s="218"/>
      <c r="K6359" s="218"/>
      <c r="L6359" s="389"/>
      <c r="M6359" s="12" t="str">
        <f t="shared" si="1548"/>
        <v/>
      </c>
      <c r="N6359" s="13"/>
    </row>
    <row r="6360" spans="1:14" hidden="1">
      <c r="A6360" s="22">
        <v>750</v>
      </c>
      <c r="B6360" s="1436"/>
      <c r="C6360" s="111"/>
      <c r="D6360" s="1437"/>
      <c r="E6360" s="218"/>
      <c r="F6360" s="218"/>
      <c r="G6360" s="218"/>
      <c r="H6360" s="218"/>
      <c r="I6360" s="218"/>
      <c r="J6360" s="218"/>
      <c r="K6360" s="218"/>
      <c r="L6360" s="389"/>
      <c r="M6360" s="12" t="str">
        <f t="shared" si="1548"/>
        <v/>
      </c>
      <c r="N6360" s="13"/>
    </row>
    <row r="6361" spans="1:14" ht="16.5" hidden="1" thickBot="1">
      <c r="A6361" s="23">
        <v>755</v>
      </c>
      <c r="B6361" s="1464"/>
      <c r="C6361" s="393" t="s">
        <v>741</v>
      </c>
      <c r="D6361" s="1432">
        <f>+B6361</f>
        <v>0</v>
      </c>
      <c r="E6361" s="395">
        <f t="shared" ref="E6361:L6361" si="1561">SUM(E6246,E6249,E6255,E6263,E6264,E6282,E6286,E6292,E6295,E6296,E6297,E6298,E6299,E6308,E6314,E6315,E6316,E6317,E6324,E6328,E6329,E6330,E6331,E6334,E6335,E6343,E6346,E6347,E6352)+E6357</f>
        <v>0</v>
      </c>
      <c r="F6361" s="396">
        <f t="shared" si="1561"/>
        <v>0</v>
      </c>
      <c r="G6361" s="397">
        <f t="shared" si="1561"/>
        <v>0</v>
      </c>
      <c r="H6361" s="398">
        <f t="shared" si="1561"/>
        <v>0</v>
      </c>
      <c r="I6361" s="396">
        <f t="shared" si="1561"/>
        <v>0</v>
      </c>
      <c r="J6361" s="397">
        <f t="shared" si="1561"/>
        <v>0</v>
      </c>
      <c r="K6361" s="398">
        <f t="shared" si="1561"/>
        <v>0</v>
      </c>
      <c r="L6361" s="395">
        <f t="shared" si="1561"/>
        <v>0</v>
      </c>
      <c r="M6361" s="12" t="str">
        <f>(IF($E6361&lt;&gt;0,$M$2,IF($L6361&lt;&gt;0,$M$2,"")))</f>
        <v/>
      </c>
      <c r="N6361" s="73" t="str">
        <f>LEFT(C6243,1)</f>
        <v>9</v>
      </c>
    </row>
    <row r="6362" spans="1:14" hidden="1">
      <c r="A6362" s="23">
        <v>760</v>
      </c>
      <c r="B6362" s="79" t="s">
        <v>120</v>
      </c>
      <c r="C6362" s="1"/>
      <c r="L6362" s="6"/>
      <c r="M6362" s="7" t="str">
        <f>(IF($E6361&lt;&gt;0,$M$2,IF($L6361&lt;&gt;0,$M$2,"")))</f>
        <v/>
      </c>
    </row>
    <row r="6363" spans="1:14" hidden="1">
      <c r="A6363" s="22">
        <v>765</v>
      </c>
      <c r="B6363" s="1367"/>
      <c r="C6363" s="1367"/>
      <c r="D6363" s="1368"/>
      <c r="E6363" s="1367"/>
      <c r="F6363" s="1367"/>
      <c r="G6363" s="1367"/>
      <c r="H6363" s="1367"/>
      <c r="I6363" s="1367"/>
      <c r="J6363" s="1367"/>
      <c r="K6363" s="1367"/>
      <c r="L6363" s="1369"/>
      <c r="M6363" s="7" t="str">
        <f>(IF($E6361&lt;&gt;0,$M$2,IF($L6361&lt;&gt;0,$M$2,"")))</f>
        <v/>
      </c>
    </row>
    <row r="6364" spans="1:14" ht="18.75" hidden="1">
      <c r="A6364" s="22">
        <v>775</v>
      </c>
      <c r="B6364" s="65"/>
      <c r="C6364" s="65"/>
      <c r="D6364" s="65"/>
      <c r="E6364" s="65"/>
      <c r="F6364" s="65"/>
      <c r="G6364" s="65"/>
      <c r="H6364" s="65"/>
      <c r="I6364" s="65"/>
      <c r="J6364" s="65"/>
      <c r="K6364" s="65"/>
      <c r="L6364" s="77"/>
      <c r="M6364" s="74" t="str">
        <f>(IF(E6359&lt;&gt;0,$G$2,IF(L6359&lt;&gt;0,$G$2,"")))</f>
        <v/>
      </c>
      <c r="N6364" s="65"/>
    </row>
    <row r="6365" spans="1:14" hidden="1">
      <c r="A6365" s="23">
        <v>780</v>
      </c>
      <c r="B6365" s="6"/>
      <c r="C6365" s="6"/>
      <c r="D6365" s="521"/>
      <c r="E6365" s="38"/>
      <c r="F6365" s="38"/>
      <c r="G6365" s="38"/>
      <c r="H6365" s="38"/>
      <c r="I6365" s="38"/>
      <c r="J6365" s="38"/>
      <c r="K6365" s="38"/>
      <c r="L6365" s="38"/>
      <c r="M6365" s="7" t="str">
        <f>(IF($E6498&lt;&gt;0,$M$2,IF($L6498&lt;&gt;0,$M$2,"")))</f>
        <v/>
      </c>
    </row>
    <row r="6366" spans="1:14" hidden="1">
      <c r="A6366" s="23">
        <v>785</v>
      </c>
      <c r="B6366" s="6"/>
      <c r="C6366" s="1365"/>
      <c r="D6366" s="1366"/>
      <c r="E6366" s="38"/>
      <c r="F6366" s="38"/>
      <c r="G6366" s="38"/>
      <c r="H6366" s="38"/>
      <c r="I6366" s="38"/>
      <c r="J6366" s="38"/>
      <c r="K6366" s="38"/>
      <c r="L6366" s="38"/>
      <c r="M6366" s="7" t="str">
        <f>(IF($E6498&lt;&gt;0,$M$2,IF($L6498&lt;&gt;0,$M$2,"")))</f>
        <v/>
      </c>
    </row>
    <row r="6367" spans="1:14" hidden="1">
      <c r="A6367" s="23">
        <v>790</v>
      </c>
      <c r="B6367" s="1870" t="str">
        <f>$B$7</f>
        <v>ОТЧЕТНИ ДАННИ ПО ЕБК ЗА ИЗПЪЛНЕНИЕТО НА БЮДЖЕТА</v>
      </c>
      <c r="C6367" s="1871"/>
      <c r="D6367" s="1871"/>
      <c r="E6367" s="242"/>
      <c r="F6367" s="242"/>
      <c r="G6367" s="237"/>
      <c r="H6367" s="237"/>
      <c r="I6367" s="237"/>
      <c r="J6367" s="237"/>
      <c r="K6367" s="237"/>
      <c r="L6367" s="237"/>
      <c r="M6367" s="7" t="str">
        <f>(IF($E6498&lt;&gt;0,$M$2,IF($L6498&lt;&gt;0,$M$2,"")))</f>
        <v/>
      </c>
    </row>
    <row r="6368" spans="1:14" hidden="1">
      <c r="A6368" s="23">
        <v>795</v>
      </c>
      <c r="B6368" s="228"/>
      <c r="C6368" s="391"/>
      <c r="D6368" s="400"/>
      <c r="E6368" s="406" t="s">
        <v>464</v>
      </c>
      <c r="F6368" s="406" t="s">
        <v>835</v>
      </c>
      <c r="G6368" s="237"/>
      <c r="H6368" s="1362" t="s">
        <v>1251</v>
      </c>
      <c r="I6368" s="1363"/>
      <c r="J6368" s="1364"/>
      <c r="K6368" s="237"/>
      <c r="L6368" s="237"/>
      <c r="M6368" s="7" t="str">
        <f>(IF($E6498&lt;&gt;0,$M$2,IF($L6498&lt;&gt;0,$M$2,"")))</f>
        <v/>
      </c>
    </row>
    <row r="6369" spans="1:14" ht="18.75" hidden="1">
      <c r="A6369" s="22">
        <v>805</v>
      </c>
      <c r="B6369" s="1872" t="str">
        <f>$B$9</f>
        <v>ДГ ЩАСТЛИВО ДЕТСТВО</v>
      </c>
      <c r="C6369" s="1873"/>
      <c r="D6369" s="1874"/>
      <c r="E6369" s="115">
        <f>$E$9</f>
        <v>43831</v>
      </c>
      <c r="F6369" s="226" t="str">
        <f>$F$9</f>
        <v>30.06.2020</v>
      </c>
      <c r="G6369" s="237"/>
      <c r="H6369" s="237"/>
      <c r="I6369" s="237"/>
      <c r="J6369" s="237"/>
      <c r="K6369" s="237"/>
      <c r="L6369" s="237"/>
      <c r="M6369" s="7" t="str">
        <f>(IF($E6498&lt;&gt;0,$M$2,IF($L6498&lt;&gt;0,$M$2,"")))</f>
        <v/>
      </c>
    </row>
    <row r="6370" spans="1:14" hidden="1">
      <c r="A6370" s="23">
        <v>810</v>
      </c>
      <c r="B6370" s="227" t="str">
        <f>$B$10</f>
        <v>(наименование на разпоредителя с бюджет)</v>
      </c>
      <c r="C6370" s="228"/>
      <c r="D6370" s="229"/>
      <c r="E6370" s="237"/>
      <c r="F6370" s="237"/>
      <c r="G6370" s="237"/>
      <c r="H6370" s="237"/>
      <c r="I6370" s="237"/>
      <c r="J6370" s="237"/>
      <c r="K6370" s="237"/>
      <c r="L6370" s="237"/>
      <c r="M6370" s="7" t="str">
        <f>(IF($E6498&lt;&gt;0,$M$2,IF($L6498&lt;&gt;0,$M$2,"")))</f>
        <v/>
      </c>
    </row>
    <row r="6371" spans="1:14" hidden="1">
      <c r="A6371" s="23">
        <v>815</v>
      </c>
      <c r="B6371" s="227"/>
      <c r="C6371" s="228"/>
      <c r="D6371" s="229"/>
      <c r="E6371" s="237"/>
      <c r="F6371" s="237"/>
      <c r="G6371" s="237"/>
      <c r="H6371" s="237"/>
      <c r="I6371" s="237"/>
      <c r="J6371" s="237"/>
      <c r="K6371" s="237"/>
      <c r="L6371" s="237"/>
      <c r="M6371" s="7" t="str">
        <f>(IF($E6498&lt;&gt;0,$M$2,IF($L6498&lt;&gt;0,$M$2,"")))</f>
        <v/>
      </c>
    </row>
    <row r="6372" spans="1:14" ht="19.5" hidden="1">
      <c r="A6372" s="28">
        <v>525</v>
      </c>
      <c r="B6372" s="1875" t="str">
        <f>$B$12</f>
        <v>Раковски</v>
      </c>
      <c r="C6372" s="1876"/>
      <c r="D6372" s="1877"/>
      <c r="E6372" s="410" t="s">
        <v>890</v>
      </c>
      <c r="F6372" s="1360" t="str">
        <f>$F$12</f>
        <v>6611</v>
      </c>
      <c r="G6372" s="237"/>
      <c r="H6372" s="237"/>
      <c r="I6372" s="237"/>
      <c r="J6372" s="237"/>
      <c r="K6372" s="237"/>
      <c r="L6372" s="237"/>
      <c r="M6372" s="7" t="str">
        <f>(IF($E6498&lt;&gt;0,$M$2,IF($L6498&lt;&gt;0,$M$2,"")))</f>
        <v/>
      </c>
    </row>
    <row r="6373" spans="1:14" hidden="1">
      <c r="A6373" s="22">
        <v>820</v>
      </c>
      <c r="B6373" s="233" t="str">
        <f>$B$13</f>
        <v>(наименование на първостепенния разпоредител с бюджет)</v>
      </c>
      <c r="C6373" s="228"/>
      <c r="D6373" s="229"/>
      <c r="E6373" s="1361"/>
      <c r="F6373" s="242"/>
      <c r="G6373" s="237"/>
      <c r="H6373" s="237"/>
      <c r="I6373" s="237"/>
      <c r="J6373" s="237"/>
      <c r="K6373" s="237"/>
      <c r="L6373" s="237"/>
      <c r="M6373" s="7" t="str">
        <f>(IF($E6498&lt;&gt;0,$M$2,IF($L6498&lt;&gt;0,$M$2,"")))</f>
        <v/>
      </c>
    </row>
    <row r="6374" spans="1:14" ht="19.5" hidden="1">
      <c r="A6374" s="23">
        <v>821</v>
      </c>
      <c r="B6374" s="236"/>
      <c r="C6374" s="237"/>
      <c r="D6374" s="124" t="s">
        <v>891</v>
      </c>
      <c r="E6374" s="238">
        <f>$E$15</f>
        <v>0</v>
      </c>
      <c r="F6374" s="414" t="str">
        <f>$F$15</f>
        <v>БЮДЖЕТ</v>
      </c>
      <c r="G6374" s="218"/>
      <c r="H6374" s="218"/>
      <c r="I6374" s="218"/>
      <c r="J6374" s="218"/>
      <c r="K6374" s="218"/>
      <c r="L6374" s="218"/>
      <c r="M6374" s="7" t="str">
        <f>(IF($E6498&lt;&gt;0,$M$2,IF($L6498&lt;&gt;0,$M$2,"")))</f>
        <v/>
      </c>
    </row>
    <row r="6375" spans="1:14" hidden="1">
      <c r="A6375" s="23">
        <v>822</v>
      </c>
      <c r="B6375" s="228"/>
      <c r="C6375" s="391"/>
      <c r="D6375" s="400"/>
      <c r="E6375" s="237"/>
      <c r="F6375" s="409"/>
      <c r="G6375" s="409"/>
      <c r="H6375" s="409"/>
      <c r="I6375" s="409"/>
      <c r="J6375" s="409"/>
      <c r="K6375" s="409"/>
      <c r="L6375" s="1377" t="s">
        <v>465</v>
      </c>
      <c r="M6375" s="7" t="str">
        <f>(IF($E6498&lt;&gt;0,$M$2,IF($L6498&lt;&gt;0,$M$2,"")))</f>
        <v/>
      </c>
    </row>
    <row r="6376" spans="1:14" ht="24.95" hidden="1" customHeight="1">
      <c r="A6376" s="23">
        <v>823</v>
      </c>
      <c r="B6376" s="247"/>
      <c r="C6376" s="248"/>
      <c r="D6376" s="249" t="s">
        <v>712</v>
      </c>
      <c r="E6376" s="1878" t="s">
        <v>2108</v>
      </c>
      <c r="F6376" s="1879"/>
      <c r="G6376" s="1879"/>
      <c r="H6376" s="1880"/>
      <c r="I6376" s="1881" t="s">
        <v>2109</v>
      </c>
      <c r="J6376" s="1882"/>
      <c r="K6376" s="1882"/>
      <c r="L6376" s="1883"/>
      <c r="M6376" s="7" t="str">
        <f>(IF($E6498&lt;&gt;0,$M$2,IF($L6498&lt;&gt;0,$M$2,"")))</f>
        <v/>
      </c>
    </row>
    <row r="6377" spans="1:14" ht="54.95" hidden="1" customHeight="1" thickBot="1">
      <c r="A6377" s="23">
        <v>825</v>
      </c>
      <c r="B6377" s="250" t="s">
        <v>62</v>
      </c>
      <c r="C6377" s="251" t="s">
        <v>466</v>
      </c>
      <c r="D6377" s="252" t="s">
        <v>713</v>
      </c>
      <c r="E6377" s="1403" t="str">
        <f>$E$20</f>
        <v>Уточнен план                Общо</v>
      </c>
      <c r="F6377" s="1407" t="str">
        <f>$F$20</f>
        <v>държавни дейности</v>
      </c>
      <c r="G6377" s="1408" t="str">
        <f>$G$20</f>
        <v>местни дейности</v>
      </c>
      <c r="H6377" s="1409" t="str">
        <f>$H$20</f>
        <v>дофинансиране</v>
      </c>
      <c r="I6377" s="253" t="str">
        <f>$I$20</f>
        <v>държавни дейности -ОТЧЕТ</v>
      </c>
      <c r="J6377" s="254" t="str">
        <f>$J$20</f>
        <v>местни дейности - ОТЧЕТ</v>
      </c>
      <c r="K6377" s="255" t="str">
        <f>$K$20</f>
        <v>дофинансиране - ОТЧЕТ</v>
      </c>
      <c r="L6377" s="1735" t="str">
        <f>$L$20</f>
        <v>ОТЧЕТ                                    ОБЩО</v>
      </c>
      <c r="M6377" s="7" t="str">
        <f>(IF($E6498&lt;&gt;0,$M$2,IF($L6498&lt;&gt;0,$M$2,"")))</f>
        <v/>
      </c>
    </row>
    <row r="6378" spans="1:14" ht="18.75" hidden="1">
      <c r="A6378" s="23"/>
      <c r="B6378" s="258"/>
      <c r="C6378" s="259"/>
      <c r="D6378" s="260" t="s">
        <v>743</v>
      </c>
      <c r="E6378" s="1455" t="str">
        <f>$E$21</f>
        <v>(1)</v>
      </c>
      <c r="F6378" s="143" t="str">
        <f>$F$21</f>
        <v>(2)</v>
      </c>
      <c r="G6378" s="144" t="str">
        <f>$G$21</f>
        <v>(3)</v>
      </c>
      <c r="H6378" s="145" t="str">
        <f>$H$21</f>
        <v>(4)</v>
      </c>
      <c r="I6378" s="261" t="str">
        <f>$I$21</f>
        <v>(5)</v>
      </c>
      <c r="J6378" s="262" t="str">
        <f>$J$21</f>
        <v>(6)</v>
      </c>
      <c r="K6378" s="263" t="str">
        <f>$K$21</f>
        <v>(7)</v>
      </c>
      <c r="L6378" s="264" t="str">
        <f>$L$21</f>
        <v>(8)</v>
      </c>
      <c r="M6378" s="7" t="str">
        <f>(IF($E6498&lt;&gt;0,$M$2,IF($L6498&lt;&gt;0,$M$2,"")))</f>
        <v/>
      </c>
    </row>
    <row r="6379" spans="1:14" hidden="1">
      <c r="A6379" s="23"/>
      <c r="B6379" s="1451"/>
      <c r="C6379" s="1598" t="e">
        <f>VLOOKUP(D6379,OP_LIST2,2,FALSE)</f>
        <v>#N/A</v>
      </c>
      <c r="D6379" s="1458"/>
      <c r="E6379" s="389"/>
      <c r="F6379" s="1441"/>
      <c r="G6379" s="1442"/>
      <c r="H6379" s="1443"/>
      <c r="I6379" s="1441"/>
      <c r="J6379" s="1442"/>
      <c r="K6379" s="1443"/>
      <c r="L6379" s="1440"/>
      <c r="M6379" s="7" t="str">
        <f>(IF($E6498&lt;&gt;0,$M$2,IF($L6498&lt;&gt;0,$M$2,"")))</f>
        <v/>
      </c>
    </row>
    <row r="6380" spans="1:14" hidden="1">
      <c r="A6380" s="23"/>
      <c r="B6380" s="1454"/>
      <c r="C6380" s="1459">
        <f>VLOOKUP(D6381,EBK_DEIN2,2,FALSE)</f>
        <v>9998</v>
      </c>
      <c r="D6380" s="1458" t="s">
        <v>792</v>
      </c>
      <c r="E6380" s="389"/>
      <c r="F6380" s="1444"/>
      <c r="G6380" s="1445"/>
      <c r="H6380" s="1446"/>
      <c r="I6380" s="1444"/>
      <c r="J6380" s="1445"/>
      <c r="K6380" s="1446"/>
      <c r="L6380" s="1440"/>
      <c r="M6380" s="7" t="str">
        <f>(IF($E6498&lt;&gt;0,$M$2,IF($L6498&lt;&gt;0,$M$2,"")))</f>
        <v/>
      </c>
    </row>
    <row r="6381" spans="1:14" hidden="1">
      <c r="A6381" s="23"/>
      <c r="B6381" s="1450"/>
      <c r="C6381" s="1587">
        <f>+C6380</f>
        <v>9998</v>
      </c>
      <c r="D6381" s="1452" t="s">
        <v>637</v>
      </c>
      <c r="E6381" s="389"/>
      <c r="F6381" s="1444"/>
      <c r="G6381" s="1445"/>
      <c r="H6381" s="1446"/>
      <c r="I6381" s="1444"/>
      <c r="J6381" s="1445"/>
      <c r="K6381" s="1446"/>
      <c r="L6381" s="1440"/>
      <c r="M6381" s="7" t="str">
        <f>(IF($E6498&lt;&gt;0,$M$2,IF($L6498&lt;&gt;0,$M$2,"")))</f>
        <v/>
      </c>
    </row>
    <row r="6382" spans="1:14" hidden="1">
      <c r="A6382" s="23"/>
      <c r="B6382" s="1456"/>
      <c r="C6382" s="1453"/>
      <c r="D6382" s="1457" t="s">
        <v>714</v>
      </c>
      <c r="E6382" s="389"/>
      <c r="F6382" s="1447"/>
      <c r="G6382" s="1448"/>
      <c r="H6382" s="1449"/>
      <c r="I6382" s="1447"/>
      <c r="J6382" s="1448"/>
      <c r="K6382" s="1449"/>
      <c r="L6382" s="1440"/>
      <c r="M6382" s="7" t="str">
        <f>(IF($E6498&lt;&gt;0,$M$2,IF($L6498&lt;&gt;0,$M$2,"")))</f>
        <v/>
      </c>
    </row>
    <row r="6383" spans="1:14" hidden="1">
      <c r="A6383" s="23"/>
      <c r="B6383" s="272">
        <v>100</v>
      </c>
      <c r="C6383" s="1884" t="s">
        <v>744</v>
      </c>
      <c r="D6383" s="1885"/>
      <c r="E6383" s="273">
        <f t="shared" ref="E6383:L6383" si="1562">SUM(E6384:E6385)</f>
        <v>0</v>
      </c>
      <c r="F6383" s="274">
        <f t="shared" si="1562"/>
        <v>0</v>
      </c>
      <c r="G6383" s="275">
        <f t="shared" si="1562"/>
        <v>0</v>
      </c>
      <c r="H6383" s="276">
        <f>SUM(H6384:H6385)</f>
        <v>0</v>
      </c>
      <c r="I6383" s="274">
        <f t="shared" si="1562"/>
        <v>0</v>
      </c>
      <c r="J6383" s="275">
        <f t="shared" si="1562"/>
        <v>0</v>
      </c>
      <c r="K6383" s="276">
        <f t="shared" si="1562"/>
        <v>0</v>
      </c>
      <c r="L6383" s="273">
        <f t="shared" si="1562"/>
        <v>0</v>
      </c>
      <c r="M6383" s="12" t="str">
        <f>(IF($E6383&lt;&gt;0,$M$2,IF($L6383&lt;&gt;0,$M$2,"")))</f>
        <v/>
      </c>
      <c r="N6383" s="13"/>
    </row>
    <row r="6384" spans="1:14" hidden="1">
      <c r="A6384" s="23"/>
      <c r="B6384" s="278"/>
      <c r="C6384" s="279">
        <v>101</v>
      </c>
      <c r="D6384" s="280" t="s">
        <v>745</v>
      </c>
      <c r="E6384" s="281">
        <f>F6384+G6384+H6384</f>
        <v>0</v>
      </c>
      <c r="F6384" s="152"/>
      <c r="G6384" s="153"/>
      <c r="H6384" s="1418"/>
      <c r="I6384" s="152"/>
      <c r="J6384" s="153"/>
      <c r="K6384" s="1418"/>
      <c r="L6384" s="281">
        <f>I6384+J6384+K6384</f>
        <v>0</v>
      </c>
      <c r="M6384" s="12" t="str">
        <f t="shared" ref="M6384:M6450" si="1563">(IF($E6384&lt;&gt;0,$M$2,IF($L6384&lt;&gt;0,$M$2,"")))</f>
        <v/>
      </c>
      <c r="N6384" s="13"/>
    </row>
    <row r="6385" spans="1:14" hidden="1">
      <c r="A6385" s="10"/>
      <c r="B6385" s="278"/>
      <c r="C6385" s="285">
        <v>102</v>
      </c>
      <c r="D6385" s="286" t="s">
        <v>746</v>
      </c>
      <c r="E6385" s="287">
        <f>F6385+G6385+H6385</f>
        <v>0</v>
      </c>
      <c r="F6385" s="173"/>
      <c r="G6385" s="174"/>
      <c r="H6385" s="1421"/>
      <c r="I6385" s="173"/>
      <c r="J6385" s="174"/>
      <c r="K6385" s="1421"/>
      <c r="L6385" s="287">
        <f>I6385+J6385+K6385</f>
        <v>0</v>
      </c>
      <c r="M6385" s="12" t="str">
        <f t="shared" si="1563"/>
        <v/>
      </c>
      <c r="N6385" s="13"/>
    </row>
    <row r="6386" spans="1:14" hidden="1">
      <c r="A6386" s="10"/>
      <c r="B6386" s="272">
        <v>200</v>
      </c>
      <c r="C6386" s="1864" t="s">
        <v>747</v>
      </c>
      <c r="D6386" s="1865"/>
      <c r="E6386" s="273">
        <f t="shared" ref="E6386:L6386" si="1564">SUM(E6387:E6391)</f>
        <v>0</v>
      </c>
      <c r="F6386" s="274">
        <f t="shared" si="1564"/>
        <v>0</v>
      </c>
      <c r="G6386" s="275">
        <f t="shared" si="1564"/>
        <v>0</v>
      </c>
      <c r="H6386" s="276">
        <f>SUM(H6387:H6391)</f>
        <v>0</v>
      </c>
      <c r="I6386" s="274">
        <f t="shared" si="1564"/>
        <v>0</v>
      </c>
      <c r="J6386" s="275">
        <f t="shared" si="1564"/>
        <v>0</v>
      </c>
      <c r="K6386" s="276">
        <f t="shared" si="1564"/>
        <v>0</v>
      </c>
      <c r="L6386" s="273">
        <f t="shared" si="1564"/>
        <v>0</v>
      </c>
      <c r="M6386" s="12" t="str">
        <f t="shared" si="1563"/>
        <v/>
      </c>
      <c r="N6386" s="13"/>
    </row>
    <row r="6387" spans="1:14" hidden="1">
      <c r="A6387" s="10"/>
      <c r="B6387" s="291"/>
      <c r="C6387" s="279">
        <v>201</v>
      </c>
      <c r="D6387" s="280" t="s">
        <v>748</v>
      </c>
      <c r="E6387" s="281">
        <f>F6387+G6387+H6387</f>
        <v>0</v>
      </c>
      <c r="F6387" s="152"/>
      <c r="G6387" s="153"/>
      <c r="H6387" s="1418"/>
      <c r="I6387" s="152"/>
      <c r="J6387" s="153"/>
      <c r="K6387" s="1418"/>
      <c r="L6387" s="281">
        <f>I6387+J6387+K6387</f>
        <v>0</v>
      </c>
      <c r="M6387" s="12" t="str">
        <f t="shared" si="1563"/>
        <v/>
      </c>
      <c r="N6387" s="13"/>
    </row>
    <row r="6388" spans="1:14" hidden="1">
      <c r="A6388" s="10"/>
      <c r="B6388" s="292"/>
      <c r="C6388" s="293">
        <v>202</v>
      </c>
      <c r="D6388" s="294" t="s">
        <v>749</v>
      </c>
      <c r="E6388" s="295">
        <f>F6388+G6388+H6388</f>
        <v>0</v>
      </c>
      <c r="F6388" s="158"/>
      <c r="G6388" s="159"/>
      <c r="H6388" s="1420"/>
      <c r="I6388" s="158"/>
      <c r="J6388" s="159"/>
      <c r="K6388" s="1420"/>
      <c r="L6388" s="295">
        <f>I6388+J6388+K6388</f>
        <v>0</v>
      </c>
      <c r="M6388" s="12" t="str">
        <f t="shared" si="1563"/>
        <v/>
      </c>
      <c r="N6388" s="13"/>
    </row>
    <row r="6389" spans="1:14" ht="31.5" hidden="1">
      <c r="A6389" s="10"/>
      <c r="B6389" s="299"/>
      <c r="C6389" s="293">
        <v>205</v>
      </c>
      <c r="D6389" s="294" t="s">
        <v>595</v>
      </c>
      <c r="E6389" s="295">
        <f>F6389+G6389+H6389</f>
        <v>0</v>
      </c>
      <c r="F6389" s="158"/>
      <c r="G6389" s="159"/>
      <c r="H6389" s="1420"/>
      <c r="I6389" s="158"/>
      <c r="J6389" s="159"/>
      <c r="K6389" s="1420"/>
      <c r="L6389" s="295">
        <f>I6389+J6389+K6389</f>
        <v>0</v>
      </c>
      <c r="M6389" s="12" t="str">
        <f t="shared" si="1563"/>
        <v/>
      </c>
      <c r="N6389" s="13"/>
    </row>
    <row r="6390" spans="1:14" hidden="1">
      <c r="A6390" s="10"/>
      <c r="B6390" s="299"/>
      <c r="C6390" s="293">
        <v>208</v>
      </c>
      <c r="D6390" s="300" t="s">
        <v>596</v>
      </c>
      <c r="E6390" s="295">
        <f>F6390+G6390+H6390</f>
        <v>0</v>
      </c>
      <c r="F6390" s="158"/>
      <c r="G6390" s="159"/>
      <c r="H6390" s="1420"/>
      <c r="I6390" s="158"/>
      <c r="J6390" s="159"/>
      <c r="K6390" s="1420"/>
      <c r="L6390" s="295">
        <f>I6390+J6390+K6390</f>
        <v>0</v>
      </c>
      <c r="M6390" s="12" t="str">
        <f t="shared" si="1563"/>
        <v/>
      </c>
      <c r="N6390" s="13"/>
    </row>
    <row r="6391" spans="1:14" hidden="1">
      <c r="A6391" s="10"/>
      <c r="B6391" s="291"/>
      <c r="C6391" s="285">
        <v>209</v>
      </c>
      <c r="D6391" s="301" t="s">
        <v>597</v>
      </c>
      <c r="E6391" s="287">
        <f>F6391+G6391+H6391</f>
        <v>0</v>
      </c>
      <c r="F6391" s="173"/>
      <c r="G6391" s="174"/>
      <c r="H6391" s="1421"/>
      <c r="I6391" s="173"/>
      <c r="J6391" s="174"/>
      <c r="K6391" s="1421"/>
      <c r="L6391" s="287">
        <f>I6391+J6391+K6391</f>
        <v>0</v>
      </c>
      <c r="M6391" s="12" t="str">
        <f t="shared" si="1563"/>
        <v/>
      </c>
      <c r="N6391" s="13"/>
    </row>
    <row r="6392" spans="1:14" hidden="1">
      <c r="A6392" s="10"/>
      <c r="B6392" s="272">
        <v>500</v>
      </c>
      <c r="C6392" s="1866" t="s">
        <v>193</v>
      </c>
      <c r="D6392" s="1867"/>
      <c r="E6392" s="273">
        <f t="shared" ref="E6392:L6392" si="1565">SUM(E6393:E6399)</f>
        <v>0</v>
      </c>
      <c r="F6392" s="274">
        <f t="shared" si="1565"/>
        <v>0</v>
      </c>
      <c r="G6392" s="275">
        <f t="shared" si="1565"/>
        <v>0</v>
      </c>
      <c r="H6392" s="276">
        <f>SUM(H6393:H6399)</f>
        <v>0</v>
      </c>
      <c r="I6392" s="274">
        <f t="shared" si="1565"/>
        <v>0</v>
      </c>
      <c r="J6392" s="275">
        <f t="shared" si="1565"/>
        <v>0</v>
      </c>
      <c r="K6392" s="276">
        <f t="shared" si="1565"/>
        <v>0</v>
      </c>
      <c r="L6392" s="273">
        <f t="shared" si="1565"/>
        <v>0</v>
      </c>
      <c r="M6392" s="12" t="str">
        <f t="shared" si="1563"/>
        <v/>
      </c>
      <c r="N6392" s="13"/>
    </row>
    <row r="6393" spans="1:14" ht="18" hidden="1" customHeight="1">
      <c r="A6393" s="10"/>
      <c r="B6393" s="291"/>
      <c r="C6393" s="302">
        <v>551</v>
      </c>
      <c r="D6393" s="303" t="s">
        <v>194</v>
      </c>
      <c r="E6393" s="281">
        <f t="shared" ref="E6393:E6400" si="1566">F6393+G6393+H6393</f>
        <v>0</v>
      </c>
      <c r="F6393" s="152"/>
      <c r="G6393" s="153"/>
      <c r="H6393" s="1418"/>
      <c r="I6393" s="152"/>
      <c r="J6393" s="153"/>
      <c r="K6393" s="1418"/>
      <c r="L6393" s="281">
        <f t="shared" ref="L6393:L6400" si="1567">I6393+J6393+K6393</f>
        <v>0</v>
      </c>
      <c r="M6393" s="12" t="str">
        <f t="shared" si="1563"/>
        <v/>
      </c>
      <c r="N6393" s="13"/>
    </row>
    <row r="6394" spans="1:14" hidden="1">
      <c r="A6394" s="10"/>
      <c r="B6394" s="291"/>
      <c r="C6394" s="304">
        <v>552</v>
      </c>
      <c r="D6394" s="305" t="s">
        <v>909</v>
      </c>
      <c r="E6394" s="295">
        <f t="shared" si="1566"/>
        <v>0</v>
      </c>
      <c r="F6394" s="158"/>
      <c r="G6394" s="159"/>
      <c r="H6394" s="1420"/>
      <c r="I6394" s="158"/>
      <c r="J6394" s="159"/>
      <c r="K6394" s="1420"/>
      <c r="L6394" s="295">
        <f t="shared" si="1567"/>
        <v>0</v>
      </c>
      <c r="M6394" s="12" t="str">
        <f t="shared" si="1563"/>
        <v/>
      </c>
      <c r="N6394" s="13"/>
    </row>
    <row r="6395" spans="1:14" hidden="1">
      <c r="A6395" s="10"/>
      <c r="B6395" s="306"/>
      <c r="C6395" s="304">
        <v>558</v>
      </c>
      <c r="D6395" s="307" t="s">
        <v>871</v>
      </c>
      <c r="E6395" s="295">
        <f>F6395+G6395+H6395</f>
        <v>0</v>
      </c>
      <c r="F6395" s="488">
        <v>0</v>
      </c>
      <c r="G6395" s="489">
        <v>0</v>
      </c>
      <c r="H6395" s="160">
        <v>0</v>
      </c>
      <c r="I6395" s="488">
        <v>0</v>
      </c>
      <c r="J6395" s="489">
        <v>0</v>
      </c>
      <c r="K6395" s="160">
        <v>0</v>
      </c>
      <c r="L6395" s="295">
        <f>I6395+J6395+K6395</f>
        <v>0</v>
      </c>
      <c r="M6395" s="12" t="str">
        <f t="shared" si="1563"/>
        <v/>
      </c>
      <c r="N6395" s="13"/>
    </row>
    <row r="6396" spans="1:14" hidden="1">
      <c r="A6396" s="10"/>
      <c r="B6396" s="306"/>
      <c r="C6396" s="304">
        <v>560</v>
      </c>
      <c r="D6396" s="307" t="s">
        <v>195</v>
      </c>
      <c r="E6396" s="295">
        <f t="shared" si="1566"/>
        <v>0</v>
      </c>
      <c r="F6396" s="158"/>
      <c r="G6396" s="159"/>
      <c r="H6396" s="1420"/>
      <c r="I6396" s="158"/>
      <c r="J6396" s="159"/>
      <c r="K6396" s="1420"/>
      <c r="L6396" s="295">
        <f t="shared" si="1567"/>
        <v>0</v>
      </c>
      <c r="M6396" s="12" t="str">
        <f t="shared" si="1563"/>
        <v/>
      </c>
      <c r="N6396" s="13"/>
    </row>
    <row r="6397" spans="1:14" hidden="1">
      <c r="A6397" s="10"/>
      <c r="B6397" s="306"/>
      <c r="C6397" s="304">
        <v>580</v>
      </c>
      <c r="D6397" s="305" t="s">
        <v>196</v>
      </c>
      <c r="E6397" s="295">
        <f t="shared" si="1566"/>
        <v>0</v>
      </c>
      <c r="F6397" s="158"/>
      <c r="G6397" s="159"/>
      <c r="H6397" s="1420"/>
      <c r="I6397" s="158"/>
      <c r="J6397" s="159"/>
      <c r="K6397" s="1420"/>
      <c r="L6397" s="295">
        <f t="shared" si="1567"/>
        <v>0</v>
      </c>
      <c r="M6397" s="12" t="str">
        <f t="shared" si="1563"/>
        <v/>
      </c>
      <c r="N6397" s="13"/>
    </row>
    <row r="6398" spans="1:14" hidden="1">
      <c r="A6398" s="10"/>
      <c r="B6398" s="291"/>
      <c r="C6398" s="304">
        <v>588</v>
      </c>
      <c r="D6398" s="305" t="s">
        <v>873</v>
      </c>
      <c r="E6398" s="295">
        <f>F6398+G6398+H6398</f>
        <v>0</v>
      </c>
      <c r="F6398" s="488">
        <v>0</v>
      </c>
      <c r="G6398" s="489">
        <v>0</v>
      </c>
      <c r="H6398" s="160">
        <v>0</v>
      </c>
      <c r="I6398" s="488">
        <v>0</v>
      </c>
      <c r="J6398" s="489">
        <v>0</v>
      </c>
      <c r="K6398" s="160">
        <v>0</v>
      </c>
      <c r="L6398" s="295">
        <f>I6398+J6398+K6398</f>
        <v>0</v>
      </c>
      <c r="M6398" s="12" t="str">
        <f t="shared" si="1563"/>
        <v/>
      </c>
      <c r="N6398" s="13"/>
    </row>
    <row r="6399" spans="1:14" ht="31.5" hidden="1">
      <c r="A6399" s="10"/>
      <c r="B6399" s="291"/>
      <c r="C6399" s="308">
        <v>590</v>
      </c>
      <c r="D6399" s="309" t="s">
        <v>197</v>
      </c>
      <c r="E6399" s="287">
        <f t="shared" si="1566"/>
        <v>0</v>
      </c>
      <c r="F6399" s="173"/>
      <c r="G6399" s="174"/>
      <c r="H6399" s="1421"/>
      <c r="I6399" s="173"/>
      <c r="J6399" s="174"/>
      <c r="K6399" s="1421"/>
      <c r="L6399" s="287">
        <f t="shared" si="1567"/>
        <v>0</v>
      </c>
      <c r="M6399" s="12" t="str">
        <f t="shared" si="1563"/>
        <v/>
      </c>
      <c r="N6399" s="13"/>
    </row>
    <row r="6400" spans="1:14" hidden="1">
      <c r="A6400" s="22">
        <v>5</v>
      </c>
      <c r="B6400" s="272">
        <v>800</v>
      </c>
      <c r="C6400" s="1868" t="s">
        <v>198</v>
      </c>
      <c r="D6400" s="1869"/>
      <c r="E6400" s="310">
        <f t="shared" si="1566"/>
        <v>0</v>
      </c>
      <c r="F6400" s="1422"/>
      <c r="G6400" s="1423"/>
      <c r="H6400" s="1424"/>
      <c r="I6400" s="1422"/>
      <c r="J6400" s="1423"/>
      <c r="K6400" s="1424"/>
      <c r="L6400" s="310">
        <f t="shared" si="1567"/>
        <v>0</v>
      </c>
      <c r="M6400" s="12" t="str">
        <f t="shared" si="1563"/>
        <v/>
      </c>
      <c r="N6400" s="13"/>
    </row>
    <row r="6401" spans="1:14" hidden="1">
      <c r="A6401" s="23">
        <v>10</v>
      </c>
      <c r="B6401" s="272">
        <v>1000</v>
      </c>
      <c r="C6401" s="1864" t="s">
        <v>199</v>
      </c>
      <c r="D6401" s="1865"/>
      <c r="E6401" s="310">
        <f t="shared" ref="E6401:L6401" si="1568">SUM(E6402:E6418)</f>
        <v>0</v>
      </c>
      <c r="F6401" s="274">
        <f t="shared" si="1568"/>
        <v>0</v>
      </c>
      <c r="G6401" s="275">
        <f t="shared" si="1568"/>
        <v>0</v>
      </c>
      <c r="H6401" s="276">
        <f>SUM(H6402:H6418)</f>
        <v>0</v>
      </c>
      <c r="I6401" s="274">
        <f t="shared" si="1568"/>
        <v>0</v>
      </c>
      <c r="J6401" s="275">
        <f t="shared" si="1568"/>
        <v>0</v>
      </c>
      <c r="K6401" s="276">
        <f t="shared" si="1568"/>
        <v>0</v>
      </c>
      <c r="L6401" s="310">
        <f t="shared" si="1568"/>
        <v>0</v>
      </c>
      <c r="M6401" s="12" t="str">
        <f t="shared" si="1563"/>
        <v/>
      </c>
      <c r="N6401" s="13"/>
    </row>
    <row r="6402" spans="1:14" hidden="1">
      <c r="A6402" s="23">
        <v>15</v>
      </c>
      <c r="B6402" s="292"/>
      <c r="C6402" s="279">
        <v>1011</v>
      </c>
      <c r="D6402" s="311" t="s">
        <v>200</v>
      </c>
      <c r="E6402" s="281">
        <f t="shared" ref="E6402:E6418" si="1569">F6402+G6402+H6402</f>
        <v>0</v>
      </c>
      <c r="F6402" s="152"/>
      <c r="G6402" s="153"/>
      <c r="H6402" s="1418"/>
      <c r="I6402" s="152"/>
      <c r="J6402" s="153"/>
      <c r="K6402" s="1418"/>
      <c r="L6402" s="281">
        <f t="shared" ref="L6402:L6418" si="1570">I6402+J6402+K6402</f>
        <v>0</v>
      </c>
      <c r="M6402" s="12" t="str">
        <f t="shared" si="1563"/>
        <v/>
      </c>
      <c r="N6402" s="13"/>
    </row>
    <row r="6403" spans="1:14" hidden="1">
      <c r="A6403" s="22">
        <v>35</v>
      </c>
      <c r="B6403" s="292"/>
      <c r="C6403" s="293">
        <v>1012</v>
      </c>
      <c r="D6403" s="294" t="s">
        <v>201</v>
      </c>
      <c r="E6403" s="295">
        <f t="shared" si="1569"/>
        <v>0</v>
      </c>
      <c r="F6403" s="158"/>
      <c r="G6403" s="159"/>
      <c r="H6403" s="1420"/>
      <c r="I6403" s="158"/>
      <c r="J6403" s="159"/>
      <c r="K6403" s="1420"/>
      <c r="L6403" s="295">
        <f t="shared" si="1570"/>
        <v>0</v>
      </c>
      <c r="M6403" s="12" t="str">
        <f t="shared" si="1563"/>
        <v/>
      </c>
      <c r="N6403" s="13"/>
    </row>
    <row r="6404" spans="1:14" hidden="1">
      <c r="A6404" s="23">
        <v>40</v>
      </c>
      <c r="B6404" s="292"/>
      <c r="C6404" s="293">
        <v>1013</v>
      </c>
      <c r="D6404" s="294" t="s">
        <v>202</v>
      </c>
      <c r="E6404" s="295">
        <f t="shared" si="1569"/>
        <v>0</v>
      </c>
      <c r="F6404" s="158"/>
      <c r="G6404" s="159"/>
      <c r="H6404" s="1420"/>
      <c r="I6404" s="158"/>
      <c r="J6404" s="159"/>
      <c r="K6404" s="1420"/>
      <c r="L6404" s="295">
        <f t="shared" si="1570"/>
        <v>0</v>
      </c>
      <c r="M6404" s="12" t="str">
        <f t="shared" si="1563"/>
        <v/>
      </c>
      <c r="N6404" s="13"/>
    </row>
    <row r="6405" spans="1:14" hidden="1">
      <c r="A6405" s="23">
        <v>45</v>
      </c>
      <c r="B6405" s="292"/>
      <c r="C6405" s="293">
        <v>1014</v>
      </c>
      <c r="D6405" s="294" t="s">
        <v>203</v>
      </c>
      <c r="E6405" s="295">
        <f t="shared" si="1569"/>
        <v>0</v>
      </c>
      <c r="F6405" s="158"/>
      <c r="G6405" s="159"/>
      <c r="H6405" s="1420"/>
      <c r="I6405" s="158"/>
      <c r="J6405" s="159"/>
      <c r="K6405" s="1420"/>
      <c r="L6405" s="295">
        <f t="shared" si="1570"/>
        <v>0</v>
      </c>
      <c r="M6405" s="12" t="str">
        <f t="shared" si="1563"/>
        <v/>
      </c>
      <c r="N6405" s="13"/>
    </row>
    <row r="6406" spans="1:14" hidden="1">
      <c r="A6406" s="23">
        <v>50</v>
      </c>
      <c r="B6406" s="292"/>
      <c r="C6406" s="293">
        <v>1015</v>
      </c>
      <c r="D6406" s="294" t="s">
        <v>204</v>
      </c>
      <c r="E6406" s="295">
        <f t="shared" si="1569"/>
        <v>0</v>
      </c>
      <c r="F6406" s="158"/>
      <c r="G6406" s="159"/>
      <c r="H6406" s="1420"/>
      <c r="I6406" s="158"/>
      <c r="J6406" s="159"/>
      <c r="K6406" s="1420"/>
      <c r="L6406" s="295">
        <f t="shared" si="1570"/>
        <v>0</v>
      </c>
      <c r="M6406" s="12" t="str">
        <f t="shared" si="1563"/>
        <v/>
      </c>
      <c r="N6406" s="13"/>
    </row>
    <row r="6407" spans="1:14" hidden="1">
      <c r="A6407" s="23">
        <v>55</v>
      </c>
      <c r="B6407" s="292"/>
      <c r="C6407" s="312">
        <v>1016</v>
      </c>
      <c r="D6407" s="313" t="s">
        <v>205</v>
      </c>
      <c r="E6407" s="314">
        <f t="shared" si="1569"/>
        <v>0</v>
      </c>
      <c r="F6407" s="164"/>
      <c r="G6407" s="165"/>
      <c r="H6407" s="1419"/>
      <c r="I6407" s="164"/>
      <c r="J6407" s="165"/>
      <c r="K6407" s="1419"/>
      <c r="L6407" s="314">
        <f t="shared" si="1570"/>
        <v>0</v>
      </c>
      <c r="M6407" s="12" t="str">
        <f t="shared" si="1563"/>
        <v/>
      </c>
      <c r="N6407" s="13"/>
    </row>
    <row r="6408" spans="1:14" hidden="1">
      <c r="A6408" s="23">
        <v>60</v>
      </c>
      <c r="B6408" s="278"/>
      <c r="C6408" s="318">
        <v>1020</v>
      </c>
      <c r="D6408" s="319" t="s">
        <v>206</v>
      </c>
      <c r="E6408" s="320">
        <f t="shared" si="1569"/>
        <v>0</v>
      </c>
      <c r="F6408" s="454"/>
      <c r="G6408" s="455"/>
      <c r="H6408" s="1428"/>
      <c r="I6408" s="454"/>
      <c r="J6408" s="455"/>
      <c r="K6408" s="1428"/>
      <c r="L6408" s="320">
        <f t="shared" si="1570"/>
        <v>0</v>
      </c>
      <c r="M6408" s="12" t="str">
        <f t="shared" si="1563"/>
        <v/>
      </c>
      <c r="N6408" s="13"/>
    </row>
    <row r="6409" spans="1:14" hidden="1">
      <c r="A6409" s="22">
        <v>65</v>
      </c>
      <c r="B6409" s="292"/>
      <c r="C6409" s="324">
        <v>1030</v>
      </c>
      <c r="D6409" s="325" t="s">
        <v>207</v>
      </c>
      <c r="E6409" s="326">
        <f t="shared" si="1569"/>
        <v>0</v>
      </c>
      <c r="F6409" s="449"/>
      <c r="G6409" s="450"/>
      <c r="H6409" s="1425"/>
      <c r="I6409" s="449"/>
      <c r="J6409" s="450"/>
      <c r="K6409" s="1425"/>
      <c r="L6409" s="326">
        <f t="shared" si="1570"/>
        <v>0</v>
      </c>
      <c r="M6409" s="12" t="str">
        <f t="shared" si="1563"/>
        <v/>
      </c>
      <c r="N6409" s="13"/>
    </row>
    <row r="6410" spans="1:14" hidden="1">
      <c r="A6410" s="23">
        <v>70</v>
      </c>
      <c r="B6410" s="292"/>
      <c r="C6410" s="318">
        <v>1051</v>
      </c>
      <c r="D6410" s="331" t="s">
        <v>208</v>
      </c>
      <c r="E6410" s="320">
        <f t="shared" si="1569"/>
        <v>0</v>
      </c>
      <c r="F6410" s="454"/>
      <c r="G6410" s="455"/>
      <c r="H6410" s="1428"/>
      <c r="I6410" s="454"/>
      <c r="J6410" s="455"/>
      <c r="K6410" s="1428"/>
      <c r="L6410" s="320">
        <f t="shared" si="1570"/>
        <v>0</v>
      </c>
      <c r="M6410" s="12" t="str">
        <f t="shared" si="1563"/>
        <v/>
      </c>
      <c r="N6410" s="13"/>
    </row>
    <row r="6411" spans="1:14" hidden="1">
      <c r="A6411" s="23">
        <v>75</v>
      </c>
      <c r="B6411" s="292"/>
      <c r="C6411" s="293">
        <v>1052</v>
      </c>
      <c r="D6411" s="294" t="s">
        <v>209</v>
      </c>
      <c r="E6411" s="295">
        <f t="shared" si="1569"/>
        <v>0</v>
      </c>
      <c r="F6411" s="158"/>
      <c r="G6411" s="159"/>
      <c r="H6411" s="1420"/>
      <c r="I6411" s="158"/>
      <c r="J6411" s="159"/>
      <c r="K6411" s="1420"/>
      <c r="L6411" s="295">
        <f t="shared" si="1570"/>
        <v>0</v>
      </c>
      <c r="M6411" s="12" t="str">
        <f t="shared" si="1563"/>
        <v/>
      </c>
      <c r="N6411" s="13"/>
    </row>
    <row r="6412" spans="1:14" hidden="1">
      <c r="A6412" s="23">
        <v>80</v>
      </c>
      <c r="B6412" s="292"/>
      <c r="C6412" s="324">
        <v>1053</v>
      </c>
      <c r="D6412" s="325" t="s">
        <v>874</v>
      </c>
      <c r="E6412" s="326">
        <f t="shared" si="1569"/>
        <v>0</v>
      </c>
      <c r="F6412" s="449"/>
      <c r="G6412" s="450"/>
      <c r="H6412" s="1425"/>
      <c r="I6412" s="449"/>
      <c r="J6412" s="450"/>
      <c r="K6412" s="1425"/>
      <c r="L6412" s="326">
        <f t="shared" si="1570"/>
        <v>0</v>
      </c>
      <c r="M6412" s="12" t="str">
        <f t="shared" si="1563"/>
        <v/>
      </c>
      <c r="N6412" s="13"/>
    </row>
    <row r="6413" spans="1:14" hidden="1">
      <c r="A6413" s="23">
        <v>80</v>
      </c>
      <c r="B6413" s="292"/>
      <c r="C6413" s="318">
        <v>1062</v>
      </c>
      <c r="D6413" s="319" t="s">
        <v>210</v>
      </c>
      <c r="E6413" s="320">
        <f t="shared" si="1569"/>
        <v>0</v>
      </c>
      <c r="F6413" s="454"/>
      <c r="G6413" s="455"/>
      <c r="H6413" s="1428"/>
      <c r="I6413" s="454"/>
      <c r="J6413" s="455"/>
      <c r="K6413" s="1428"/>
      <c r="L6413" s="320">
        <f t="shared" si="1570"/>
        <v>0</v>
      </c>
      <c r="M6413" s="12" t="str">
        <f t="shared" si="1563"/>
        <v/>
      </c>
      <c r="N6413" s="13"/>
    </row>
    <row r="6414" spans="1:14" hidden="1">
      <c r="A6414" s="23">
        <v>85</v>
      </c>
      <c r="B6414" s="292"/>
      <c r="C6414" s="324">
        <v>1063</v>
      </c>
      <c r="D6414" s="332" t="s">
        <v>801</v>
      </c>
      <c r="E6414" s="326">
        <f t="shared" si="1569"/>
        <v>0</v>
      </c>
      <c r="F6414" s="449"/>
      <c r="G6414" s="450"/>
      <c r="H6414" s="1425"/>
      <c r="I6414" s="449"/>
      <c r="J6414" s="450"/>
      <c r="K6414" s="1425"/>
      <c r="L6414" s="326">
        <f t="shared" si="1570"/>
        <v>0</v>
      </c>
      <c r="M6414" s="12" t="str">
        <f t="shared" si="1563"/>
        <v/>
      </c>
      <c r="N6414" s="13"/>
    </row>
    <row r="6415" spans="1:14" hidden="1">
      <c r="A6415" s="23">
        <v>90</v>
      </c>
      <c r="B6415" s="292"/>
      <c r="C6415" s="333">
        <v>1069</v>
      </c>
      <c r="D6415" s="334" t="s">
        <v>211</v>
      </c>
      <c r="E6415" s="335">
        <f t="shared" si="1569"/>
        <v>0</v>
      </c>
      <c r="F6415" s="600"/>
      <c r="G6415" s="601"/>
      <c r="H6415" s="1427"/>
      <c r="I6415" s="600"/>
      <c r="J6415" s="601"/>
      <c r="K6415" s="1427"/>
      <c r="L6415" s="335">
        <f t="shared" si="1570"/>
        <v>0</v>
      </c>
      <c r="M6415" s="12" t="str">
        <f t="shared" si="1563"/>
        <v/>
      </c>
      <c r="N6415" s="13"/>
    </row>
    <row r="6416" spans="1:14" hidden="1">
      <c r="A6416" s="23">
        <v>90</v>
      </c>
      <c r="B6416" s="278"/>
      <c r="C6416" s="318">
        <v>1091</v>
      </c>
      <c r="D6416" s="331" t="s">
        <v>910</v>
      </c>
      <c r="E6416" s="320">
        <f t="shared" si="1569"/>
        <v>0</v>
      </c>
      <c r="F6416" s="454"/>
      <c r="G6416" s="455"/>
      <c r="H6416" s="1428"/>
      <c r="I6416" s="454"/>
      <c r="J6416" s="455"/>
      <c r="K6416" s="1428"/>
      <c r="L6416" s="320">
        <f t="shared" si="1570"/>
        <v>0</v>
      </c>
      <c r="M6416" s="12" t="str">
        <f t="shared" si="1563"/>
        <v/>
      </c>
      <c r="N6416" s="13"/>
    </row>
    <row r="6417" spans="1:14" hidden="1">
      <c r="A6417" s="22">
        <v>115</v>
      </c>
      <c r="B6417" s="292"/>
      <c r="C6417" s="293">
        <v>1092</v>
      </c>
      <c r="D6417" s="294" t="s">
        <v>305</v>
      </c>
      <c r="E6417" s="295">
        <f t="shared" si="1569"/>
        <v>0</v>
      </c>
      <c r="F6417" s="158"/>
      <c r="G6417" s="159"/>
      <c r="H6417" s="1420"/>
      <c r="I6417" s="158"/>
      <c r="J6417" s="159"/>
      <c r="K6417" s="1420"/>
      <c r="L6417" s="295">
        <f t="shared" si="1570"/>
        <v>0</v>
      </c>
      <c r="M6417" s="12" t="str">
        <f t="shared" si="1563"/>
        <v/>
      </c>
      <c r="N6417" s="13"/>
    </row>
    <row r="6418" spans="1:14" hidden="1">
      <c r="A6418" s="22">
        <v>125</v>
      </c>
      <c r="B6418" s="292"/>
      <c r="C6418" s="285">
        <v>1098</v>
      </c>
      <c r="D6418" s="339" t="s">
        <v>212</v>
      </c>
      <c r="E6418" s="287">
        <f t="shared" si="1569"/>
        <v>0</v>
      </c>
      <c r="F6418" s="173"/>
      <c r="G6418" s="174"/>
      <c r="H6418" s="1421"/>
      <c r="I6418" s="173"/>
      <c r="J6418" s="174"/>
      <c r="K6418" s="1421"/>
      <c r="L6418" s="287">
        <f t="shared" si="1570"/>
        <v>0</v>
      </c>
      <c r="M6418" s="12" t="str">
        <f t="shared" si="1563"/>
        <v/>
      </c>
      <c r="N6418" s="13"/>
    </row>
    <row r="6419" spans="1:14" hidden="1">
      <c r="A6419" s="23">
        <v>130</v>
      </c>
      <c r="B6419" s="272">
        <v>1900</v>
      </c>
      <c r="C6419" s="1856" t="s">
        <v>272</v>
      </c>
      <c r="D6419" s="1857"/>
      <c r="E6419" s="310">
        <f t="shared" ref="E6419:L6419" si="1571">SUM(E6420:E6422)</f>
        <v>0</v>
      </c>
      <c r="F6419" s="274">
        <f t="shared" si="1571"/>
        <v>0</v>
      </c>
      <c r="G6419" s="275">
        <f t="shared" si="1571"/>
        <v>0</v>
      </c>
      <c r="H6419" s="276">
        <f>SUM(H6420:H6422)</f>
        <v>0</v>
      </c>
      <c r="I6419" s="274">
        <f t="shared" si="1571"/>
        <v>0</v>
      </c>
      <c r="J6419" s="275">
        <f t="shared" si="1571"/>
        <v>0</v>
      </c>
      <c r="K6419" s="276">
        <f t="shared" si="1571"/>
        <v>0</v>
      </c>
      <c r="L6419" s="310">
        <f t="shared" si="1571"/>
        <v>0</v>
      </c>
      <c r="M6419" s="12" t="str">
        <f t="shared" si="1563"/>
        <v/>
      </c>
      <c r="N6419" s="13"/>
    </row>
    <row r="6420" spans="1:14" hidden="1">
      <c r="A6420" s="23">
        <v>135</v>
      </c>
      <c r="B6420" s="292"/>
      <c r="C6420" s="279">
        <v>1901</v>
      </c>
      <c r="D6420" s="340" t="s">
        <v>911</v>
      </c>
      <c r="E6420" s="281">
        <f>F6420+G6420+H6420</f>
        <v>0</v>
      </c>
      <c r="F6420" s="152"/>
      <c r="G6420" s="153"/>
      <c r="H6420" s="1418"/>
      <c r="I6420" s="152"/>
      <c r="J6420" s="153"/>
      <c r="K6420" s="1418"/>
      <c r="L6420" s="281">
        <f>I6420+J6420+K6420</f>
        <v>0</v>
      </c>
      <c r="M6420" s="12" t="str">
        <f t="shared" si="1563"/>
        <v/>
      </c>
      <c r="N6420" s="13"/>
    </row>
    <row r="6421" spans="1:14" hidden="1">
      <c r="A6421" s="23">
        <v>140</v>
      </c>
      <c r="B6421" s="341"/>
      <c r="C6421" s="293">
        <v>1981</v>
      </c>
      <c r="D6421" s="342" t="s">
        <v>912</v>
      </c>
      <c r="E6421" s="295">
        <f>F6421+G6421+H6421</f>
        <v>0</v>
      </c>
      <c r="F6421" s="158"/>
      <c r="G6421" s="159"/>
      <c r="H6421" s="1420"/>
      <c r="I6421" s="158"/>
      <c r="J6421" s="159"/>
      <c r="K6421" s="1420"/>
      <c r="L6421" s="295">
        <f>I6421+J6421+K6421</f>
        <v>0</v>
      </c>
      <c r="M6421" s="12" t="str">
        <f t="shared" si="1563"/>
        <v/>
      </c>
      <c r="N6421" s="13"/>
    </row>
    <row r="6422" spans="1:14" hidden="1">
      <c r="A6422" s="23">
        <v>145</v>
      </c>
      <c r="B6422" s="292"/>
      <c r="C6422" s="285">
        <v>1991</v>
      </c>
      <c r="D6422" s="343" t="s">
        <v>913</v>
      </c>
      <c r="E6422" s="287">
        <f>F6422+G6422+H6422</f>
        <v>0</v>
      </c>
      <c r="F6422" s="173"/>
      <c r="G6422" s="174"/>
      <c r="H6422" s="1421"/>
      <c r="I6422" s="173"/>
      <c r="J6422" s="174"/>
      <c r="K6422" s="1421"/>
      <c r="L6422" s="287">
        <f>I6422+J6422+K6422</f>
        <v>0</v>
      </c>
      <c r="M6422" s="12" t="str">
        <f t="shared" si="1563"/>
        <v/>
      </c>
      <c r="N6422" s="13"/>
    </row>
    <row r="6423" spans="1:14" hidden="1">
      <c r="A6423" s="23">
        <v>150</v>
      </c>
      <c r="B6423" s="272">
        <v>2100</v>
      </c>
      <c r="C6423" s="1856" t="s">
        <v>722</v>
      </c>
      <c r="D6423" s="1857"/>
      <c r="E6423" s="310">
        <f t="shared" ref="E6423:L6423" si="1572">SUM(E6424:E6428)</f>
        <v>0</v>
      </c>
      <c r="F6423" s="274">
        <f t="shared" si="1572"/>
        <v>0</v>
      </c>
      <c r="G6423" s="275">
        <f t="shared" si="1572"/>
        <v>0</v>
      </c>
      <c r="H6423" s="276">
        <f>SUM(H6424:H6428)</f>
        <v>0</v>
      </c>
      <c r="I6423" s="274">
        <f t="shared" si="1572"/>
        <v>0</v>
      </c>
      <c r="J6423" s="275">
        <f t="shared" si="1572"/>
        <v>0</v>
      </c>
      <c r="K6423" s="276">
        <f t="shared" si="1572"/>
        <v>0</v>
      </c>
      <c r="L6423" s="310">
        <f t="shared" si="1572"/>
        <v>0</v>
      </c>
      <c r="M6423" s="12" t="str">
        <f t="shared" si="1563"/>
        <v/>
      </c>
      <c r="N6423" s="13"/>
    </row>
    <row r="6424" spans="1:14" hidden="1">
      <c r="A6424" s="23">
        <v>155</v>
      </c>
      <c r="B6424" s="292"/>
      <c r="C6424" s="279">
        <v>2110</v>
      </c>
      <c r="D6424" s="344" t="s">
        <v>213</v>
      </c>
      <c r="E6424" s="281">
        <f>F6424+G6424+H6424</f>
        <v>0</v>
      </c>
      <c r="F6424" s="152"/>
      <c r="G6424" s="153"/>
      <c r="H6424" s="1418"/>
      <c r="I6424" s="152"/>
      <c r="J6424" s="153"/>
      <c r="K6424" s="1418"/>
      <c r="L6424" s="281">
        <f>I6424+J6424+K6424</f>
        <v>0</v>
      </c>
      <c r="M6424" s="12" t="str">
        <f t="shared" si="1563"/>
        <v/>
      </c>
      <c r="N6424" s="13"/>
    </row>
    <row r="6425" spans="1:14" hidden="1">
      <c r="A6425" s="23">
        <v>160</v>
      </c>
      <c r="B6425" s="341"/>
      <c r="C6425" s="293">
        <v>2120</v>
      </c>
      <c r="D6425" s="300" t="s">
        <v>214</v>
      </c>
      <c r="E6425" s="295">
        <f>F6425+G6425+H6425</f>
        <v>0</v>
      </c>
      <c r="F6425" s="158"/>
      <c r="G6425" s="159"/>
      <c r="H6425" s="1420"/>
      <c r="I6425" s="158"/>
      <c r="J6425" s="159"/>
      <c r="K6425" s="1420"/>
      <c r="L6425" s="295">
        <f>I6425+J6425+K6425</f>
        <v>0</v>
      </c>
      <c r="M6425" s="12" t="str">
        <f t="shared" si="1563"/>
        <v/>
      </c>
      <c r="N6425" s="13"/>
    </row>
    <row r="6426" spans="1:14" hidden="1">
      <c r="A6426" s="23">
        <v>165</v>
      </c>
      <c r="B6426" s="341"/>
      <c r="C6426" s="293">
        <v>2125</v>
      </c>
      <c r="D6426" s="300" t="s">
        <v>215</v>
      </c>
      <c r="E6426" s="295">
        <f>F6426+G6426+H6426</f>
        <v>0</v>
      </c>
      <c r="F6426" s="488">
        <v>0</v>
      </c>
      <c r="G6426" s="489">
        <v>0</v>
      </c>
      <c r="H6426" s="160">
        <v>0</v>
      </c>
      <c r="I6426" s="488">
        <v>0</v>
      </c>
      <c r="J6426" s="489">
        <v>0</v>
      </c>
      <c r="K6426" s="160">
        <v>0</v>
      </c>
      <c r="L6426" s="295">
        <f>I6426+J6426+K6426</f>
        <v>0</v>
      </c>
      <c r="M6426" s="12" t="str">
        <f t="shared" si="1563"/>
        <v/>
      </c>
      <c r="N6426" s="13"/>
    </row>
    <row r="6427" spans="1:14" hidden="1">
      <c r="A6427" s="23">
        <v>175</v>
      </c>
      <c r="B6427" s="291"/>
      <c r="C6427" s="293">
        <v>2140</v>
      </c>
      <c r="D6427" s="300" t="s">
        <v>216</v>
      </c>
      <c r="E6427" s="295">
        <f>F6427+G6427+H6427</f>
        <v>0</v>
      </c>
      <c r="F6427" s="488">
        <v>0</v>
      </c>
      <c r="G6427" s="489">
        <v>0</v>
      </c>
      <c r="H6427" s="160">
        <v>0</v>
      </c>
      <c r="I6427" s="488">
        <v>0</v>
      </c>
      <c r="J6427" s="489">
        <v>0</v>
      </c>
      <c r="K6427" s="160">
        <v>0</v>
      </c>
      <c r="L6427" s="295">
        <f>I6427+J6427+K6427</f>
        <v>0</v>
      </c>
      <c r="M6427" s="12" t="str">
        <f t="shared" si="1563"/>
        <v/>
      </c>
      <c r="N6427" s="13"/>
    </row>
    <row r="6428" spans="1:14" hidden="1">
      <c r="A6428" s="23">
        <v>180</v>
      </c>
      <c r="B6428" s="292"/>
      <c r="C6428" s="285">
        <v>2190</v>
      </c>
      <c r="D6428" s="345" t="s">
        <v>217</v>
      </c>
      <c r="E6428" s="287">
        <f>F6428+G6428+H6428</f>
        <v>0</v>
      </c>
      <c r="F6428" s="173"/>
      <c r="G6428" s="174"/>
      <c r="H6428" s="1421"/>
      <c r="I6428" s="173"/>
      <c r="J6428" s="174"/>
      <c r="K6428" s="1421"/>
      <c r="L6428" s="287">
        <f>I6428+J6428+K6428</f>
        <v>0</v>
      </c>
      <c r="M6428" s="12" t="str">
        <f t="shared" si="1563"/>
        <v/>
      </c>
      <c r="N6428" s="13"/>
    </row>
    <row r="6429" spans="1:14" hidden="1">
      <c r="A6429" s="23">
        <v>185</v>
      </c>
      <c r="B6429" s="272">
        <v>2200</v>
      </c>
      <c r="C6429" s="1856" t="s">
        <v>218</v>
      </c>
      <c r="D6429" s="1857"/>
      <c r="E6429" s="310">
        <f t="shared" ref="E6429:L6429" si="1573">SUM(E6430:E6431)</f>
        <v>0</v>
      </c>
      <c r="F6429" s="274">
        <f t="shared" si="1573"/>
        <v>0</v>
      </c>
      <c r="G6429" s="275">
        <f t="shared" si="1573"/>
        <v>0</v>
      </c>
      <c r="H6429" s="276">
        <f>SUM(H6430:H6431)</f>
        <v>0</v>
      </c>
      <c r="I6429" s="274">
        <f t="shared" si="1573"/>
        <v>0</v>
      </c>
      <c r="J6429" s="275">
        <f t="shared" si="1573"/>
        <v>0</v>
      </c>
      <c r="K6429" s="276">
        <f t="shared" si="1573"/>
        <v>0</v>
      </c>
      <c r="L6429" s="310">
        <f t="shared" si="1573"/>
        <v>0</v>
      </c>
      <c r="M6429" s="12" t="str">
        <f t="shared" si="1563"/>
        <v/>
      </c>
      <c r="N6429" s="13"/>
    </row>
    <row r="6430" spans="1:14" hidden="1">
      <c r="A6430" s="23">
        <v>190</v>
      </c>
      <c r="B6430" s="292"/>
      <c r="C6430" s="279">
        <v>2221</v>
      </c>
      <c r="D6430" s="280" t="s">
        <v>306</v>
      </c>
      <c r="E6430" s="281">
        <f t="shared" ref="E6430:E6435" si="1574">F6430+G6430+H6430</f>
        <v>0</v>
      </c>
      <c r="F6430" s="152"/>
      <c r="G6430" s="153"/>
      <c r="H6430" s="1418"/>
      <c r="I6430" s="152"/>
      <c r="J6430" s="153"/>
      <c r="K6430" s="1418"/>
      <c r="L6430" s="281">
        <f t="shared" ref="L6430:L6435" si="1575">I6430+J6430+K6430</f>
        <v>0</v>
      </c>
      <c r="M6430" s="12" t="str">
        <f t="shared" si="1563"/>
        <v/>
      </c>
      <c r="N6430" s="13"/>
    </row>
    <row r="6431" spans="1:14" hidden="1">
      <c r="A6431" s="23">
        <v>200</v>
      </c>
      <c r="B6431" s="292"/>
      <c r="C6431" s="285">
        <v>2224</v>
      </c>
      <c r="D6431" s="286" t="s">
        <v>219</v>
      </c>
      <c r="E6431" s="287">
        <f t="shared" si="1574"/>
        <v>0</v>
      </c>
      <c r="F6431" s="173"/>
      <c r="G6431" s="174"/>
      <c r="H6431" s="1421"/>
      <c r="I6431" s="173"/>
      <c r="J6431" s="174"/>
      <c r="K6431" s="1421"/>
      <c r="L6431" s="287">
        <f t="shared" si="1575"/>
        <v>0</v>
      </c>
      <c r="M6431" s="12" t="str">
        <f t="shared" si="1563"/>
        <v/>
      </c>
      <c r="N6431" s="13"/>
    </row>
    <row r="6432" spans="1:14" hidden="1">
      <c r="A6432" s="23">
        <v>200</v>
      </c>
      <c r="B6432" s="272">
        <v>2500</v>
      </c>
      <c r="C6432" s="1856" t="s">
        <v>220</v>
      </c>
      <c r="D6432" s="1857"/>
      <c r="E6432" s="310">
        <f t="shared" si="1574"/>
        <v>0</v>
      </c>
      <c r="F6432" s="1422"/>
      <c r="G6432" s="1423"/>
      <c r="H6432" s="1424"/>
      <c r="I6432" s="1422"/>
      <c r="J6432" s="1423"/>
      <c r="K6432" s="1424"/>
      <c r="L6432" s="310">
        <f t="shared" si="1575"/>
        <v>0</v>
      </c>
      <c r="M6432" s="12" t="str">
        <f t="shared" si="1563"/>
        <v/>
      </c>
      <c r="N6432" s="13"/>
    </row>
    <row r="6433" spans="1:14" hidden="1">
      <c r="A6433" s="23">
        <v>205</v>
      </c>
      <c r="B6433" s="272">
        <v>2600</v>
      </c>
      <c r="C6433" s="1862" t="s">
        <v>221</v>
      </c>
      <c r="D6433" s="1863"/>
      <c r="E6433" s="310">
        <f t="shared" si="1574"/>
        <v>0</v>
      </c>
      <c r="F6433" s="1422"/>
      <c r="G6433" s="1423"/>
      <c r="H6433" s="1424"/>
      <c r="I6433" s="1422"/>
      <c r="J6433" s="1423"/>
      <c r="K6433" s="1424"/>
      <c r="L6433" s="310">
        <f t="shared" si="1575"/>
        <v>0</v>
      </c>
      <c r="M6433" s="12" t="str">
        <f t="shared" si="1563"/>
        <v/>
      </c>
      <c r="N6433" s="13"/>
    </row>
    <row r="6434" spans="1:14" hidden="1">
      <c r="A6434" s="23">
        <v>210</v>
      </c>
      <c r="B6434" s="272">
        <v>2700</v>
      </c>
      <c r="C6434" s="1862" t="s">
        <v>222</v>
      </c>
      <c r="D6434" s="1863"/>
      <c r="E6434" s="310">
        <f t="shared" si="1574"/>
        <v>0</v>
      </c>
      <c r="F6434" s="1422"/>
      <c r="G6434" s="1423"/>
      <c r="H6434" s="1424"/>
      <c r="I6434" s="1422"/>
      <c r="J6434" s="1423"/>
      <c r="K6434" s="1424"/>
      <c r="L6434" s="310">
        <f t="shared" si="1575"/>
        <v>0</v>
      </c>
      <c r="M6434" s="12" t="str">
        <f t="shared" si="1563"/>
        <v/>
      </c>
      <c r="N6434" s="13"/>
    </row>
    <row r="6435" spans="1:14" ht="36" hidden="1" customHeight="1">
      <c r="A6435" s="23">
        <v>215</v>
      </c>
      <c r="B6435" s="272">
        <v>2800</v>
      </c>
      <c r="C6435" s="1862" t="s">
        <v>1660</v>
      </c>
      <c r="D6435" s="1863"/>
      <c r="E6435" s="310">
        <f t="shared" si="1574"/>
        <v>0</v>
      </c>
      <c r="F6435" s="1422"/>
      <c r="G6435" s="1423"/>
      <c r="H6435" s="1424"/>
      <c r="I6435" s="1422"/>
      <c r="J6435" s="1423"/>
      <c r="K6435" s="1424"/>
      <c r="L6435" s="310">
        <f t="shared" si="1575"/>
        <v>0</v>
      </c>
      <c r="M6435" s="12" t="str">
        <f t="shared" si="1563"/>
        <v/>
      </c>
      <c r="N6435" s="13"/>
    </row>
    <row r="6436" spans="1:14" hidden="1">
      <c r="A6436" s="22">
        <v>220</v>
      </c>
      <c r="B6436" s="272">
        <v>2900</v>
      </c>
      <c r="C6436" s="1856" t="s">
        <v>223</v>
      </c>
      <c r="D6436" s="1857"/>
      <c r="E6436" s="310">
        <f>SUM(E6437:E6444)</f>
        <v>0</v>
      </c>
      <c r="F6436" s="274">
        <f>SUM(F6437:F6444)</f>
        <v>0</v>
      </c>
      <c r="G6436" s="274">
        <f t="shared" ref="G6436:L6436" si="1576">SUM(G6437:G6444)</f>
        <v>0</v>
      </c>
      <c r="H6436" s="274">
        <f t="shared" si="1576"/>
        <v>0</v>
      </c>
      <c r="I6436" s="274">
        <f t="shared" si="1576"/>
        <v>0</v>
      </c>
      <c r="J6436" s="274">
        <f t="shared" si="1576"/>
        <v>0</v>
      </c>
      <c r="K6436" s="274">
        <f t="shared" si="1576"/>
        <v>0</v>
      </c>
      <c r="L6436" s="274">
        <f t="shared" si="1576"/>
        <v>0</v>
      </c>
      <c r="M6436" s="12" t="str">
        <f t="shared" si="1563"/>
        <v/>
      </c>
      <c r="N6436" s="13"/>
    </row>
    <row r="6437" spans="1:14" hidden="1">
      <c r="A6437" s="23">
        <v>225</v>
      </c>
      <c r="B6437" s="346"/>
      <c r="C6437" s="279">
        <v>2910</v>
      </c>
      <c r="D6437" s="347" t="s">
        <v>2048</v>
      </c>
      <c r="E6437" s="281">
        <f>F6437+G6437+H6437</f>
        <v>0</v>
      </c>
      <c r="F6437" s="152"/>
      <c r="G6437" s="153"/>
      <c r="H6437" s="1418"/>
      <c r="I6437" s="152"/>
      <c r="J6437" s="153"/>
      <c r="K6437" s="1418"/>
      <c r="L6437" s="281">
        <f>I6437+J6437+K6437</f>
        <v>0</v>
      </c>
      <c r="M6437" s="12" t="str">
        <f t="shared" si="1563"/>
        <v/>
      </c>
      <c r="N6437" s="13"/>
    </row>
    <row r="6438" spans="1:14" hidden="1">
      <c r="A6438" s="23">
        <v>230</v>
      </c>
      <c r="B6438" s="346"/>
      <c r="C6438" s="279">
        <v>2920</v>
      </c>
      <c r="D6438" s="347" t="s">
        <v>224</v>
      </c>
      <c r="E6438" s="281">
        <f t="shared" ref="E6438:E6444" si="1577">F6438+G6438+H6438</f>
        <v>0</v>
      </c>
      <c r="F6438" s="152"/>
      <c r="G6438" s="153"/>
      <c r="H6438" s="1418"/>
      <c r="I6438" s="152"/>
      <c r="J6438" s="153"/>
      <c r="K6438" s="1418"/>
      <c r="L6438" s="281">
        <f t="shared" ref="L6438:L6444" si="1578">I6438+J6438+K6438</f>
        <v>0</v>
      </c>
      <c r="M6438" s="12" t="str">
        <f t="shared" si="1563"/>
        <v/>
      </c>
      <c r="N6438" s="13"/>
    </row>
    <row r="6439" spans="1:14" ht="31.5" hidden="1">
      <c r="A6439" s="23">
        <v>245</v>
      </c>
      <c r="B6439" s="346"/>
      <c r="C6439" s="324">
        <v>2969</v>
      </c>
      <c r="D6439" s="348" t="s">
        <v>225</v>
      </c>
      <c r="E6439" s="326">
        <f t="shared" si="1577"/>
        <v>0</v>
      </c>
      <c r="F6439" s="449"/>
      <c r="G6439" s="450"/>
      <c r="H6439" s="1425"/>
      <c r="I6439" s="449"/>
      <c r="J6439" s="450"/>
      <c r="K6439" s="1425"/>
      <c r="L6439" s="326">
        <f t="shared" si="1578"/>
        <v>0</v>
      </c>
      <c r="M6439" s="12" t="str">
        <f t="shared" si="1563"/>
        <v/>
      </c>
      <c r="N6439" s="13"/>
    </row>
    <row r="6440" spans="1:14" ht="31.5" hidden="1">
      <c r="A6440" s="22">
        <v>220</v>
      </c>
      <c r="B6440" s="346"/>
      <c r="C6440" s="349">
        <v>2970</v>
      </c>
      <c r="D6440" s="350" t="s">
        <v>226</v>
      </c>
      <c r="E6440" s="351">
        <f t="shared" si="1577"/>
        <v>0</v>
      </c>
      <c r="F6440" s="636"/>
      <c r="G6440" s="637"/>
      <c r="H6440" s="1426"/>
      <c r="I6440" s="636"/>
      <c r="J6440" s="637"/>
      <c r="K6440" s="1426"/>
      <c r="L6440" s="351">
        <f t="shared" si="1578"/>
        <v>0</v>
      </c>
      <c r="M6440" s="12" t="str">
        <f t="shared" si="1563"/>
        <v/>
      </c>
      <c r="N6440" s="13"/>
    </row>
    <row r="6441" spans="1:14" hidden="1">
      <c r="A6441" s="23">
        <v>225</v>
      </c>
      <c r="B6441" s="346"/>
      <c r="C6441" s="333">
        <v>2989</v>
      </c>
      <c r="D6441" s="355" t="s">
        <v>227</v>
      </c>
      <c r="E6441" s="335">
        <f t="shared" si="1577"/>
        <v>0</v>
      </c>
      <c r="F6441" s="600"/>
      <c r="G6441" s="601"/>
      <c r="H6441" s="1427"/>
      <c r="I6441" s="600"/>
      <c r="J6441" s="601"/>
      <c r="K6441" s="1427"/>
      <c r="L6441" s="335">
        <f t="shared" si="1578"/>
        <v>0</v>
      </c>
      <c r="M6441" s="12" t="str">
        <f t="shared" si="1563"/>
        <v/>
      </c>
      <c r="N6441" s="13"/>
    </row>
    <row r="6442" spans="1:14" hidden="1">
      <c r="A6442" s="23">
        <v>230</v>
      </c>
      <c r="B6442" s="292"/>
      <c r="C6442" s="318">
        <v>2990</v>
      </c>
      <c r="D6442" s="356" t="s">
        <v>2067</v>
      </c>
      <c r="E6442" s="320">
        <f>F6442+G6442+H6442</f>
        <v>0</v>
      </c>
      <c r="F6442" s="454"/>
      <c r="G6442" s="455"/>
      <c r="H6442" s="1428"/>
      <c r="I6442" s="454"/>
      <c r="J6442" s="455"/>
      <c r="K6442" s="1428"/>
      <c r="L6442" s="320">
        <f>I6442+J6442+K6442</f>
        <v>0</v>
      </c>
      <c r="M6442" s="12" t="str">
        <f t="shared" si="1563"/>
        <v/>
      </c>
      <c r="N6442" s="13"/>
    </row>
    <row r="6443" spans="1:14" hidden="1">
      <c r="A6443" s="23">
        <v>235</v>
      </c>
      <c r="B6443" s="292"/>
      <c r="C6443" s="318">
        <v>2991</v>
      </c>
      <c r="D6443" s="356" t="s">
        <v>228</v>
      </c>
      <c r="E6443" s="320">
        <f t="shared" si="1577"/>
        <v>0</v>
      </c>
      <c r="F6443" s="454"/>
      <c r="G6443" s="455"/>
      <c r="H6443" s="1428"/>
      <c r="I6443" s="454"/>
      <c r="J6443" s="455"/>
      <c r="K6443" s="1428"/>
      <c r="L6443" s="320">
        <f t="shared" si="1578"/>
        <v>0</v>
      </c>
      <c r="M6443" s="12" t="str">
        <f t="shared" si="1563"/>
        <v/>
      </c>
      <c r="N6443" s="13"/>
    </row>
    <row r="6444" spans="1:14" hidden="1">
      <c r="A6444" s="23">
        <v>240</v>
      </c>
      <c r="B6444" s="292"/>
      <c r="C6444" s="285">
        <v>2992</v>
      </c>
      <c r="D6444" s="357" t="s">
        <v>229</v>
      </c>
      <c r="E6444" s="287">
        <f t="shared" si="1577"/>
        <v>0</v>
      </c>
      <c r="F6444" s="173"/>
      <c r="G6444" s="174"/>
      <c r="H6444" s="1421"/>
      <c r="I6444" s="173"/>
      <c r="J6444" s="174"/>
      <c r="K6444" s="1421"/>
      <c r="L6444" s="287">
        <f t="shared" si="1578"/>
        <v>0</v>
      </c>
      <c r="M6444" s="12" t="str">
        <f t="shared" si="1563"/>
        <v/>
      </c>
      <c r="N6444" s="13"/>
    </row>
    <row r="6445" spans="1:14" hidden="1">
      <c r="A6445" s="23">
        <v>245</v>
      </c>
      <c r="B6445" s="272">
        <v>3300</v>
      </c>
      <c r="C6445" s="358" t="s">
        <v>2098</v>
      </c>
      <c r="D6445" s="1773"/>
      <c r="E6445" s="310">
        <f t="shared" ref="E6445:L6445" si="1579">SUM(E6446:E6450)</f>
        <v>0</v>
      </c>
      <c r="F6445" s="274">
        <f t="shared" si="1579"/>
        <v>0</v>
      </c>
      <c r="G6445" s="275">
        <f t="shared" si="1579"/>
        <v>0</v>
      </c>
      <c r="H6445" s="276">
        <f t="shared" si="1579"/>
        <v>0</v>
      </c>
      <c r="I6445" s="274">
        <f t="shared" si="1579"/>
        <v>0</v>
      </c>
      <c r="J6445" s="275">
        <f t="shared" si="1579"/>
        <v>0</v>
      </c>
      <c r="K6445" s="276">
        <f t="shared" si="1579"/>
        <v>0</v>
      </c>
      <c r="L6445" s="310">
        <f t="shared" si="1579"/>
        <v>0</v>
      </c>
      <c r="M6445" s="12" t="str">
        <f t="shared" si="1563"/>
        <v/>
      </c>
      <c r="N6445" s="13"/>
    </row>
    <row r="6446" spans="1:14" hidden="1">
      <c r="A6446" s="22">
        <v>250</v>
      </c>
      <c r="B6446" s="291"/>
      <c r="C6446" s="279">
        <v>3301</v>
      </c>
      <c r="D6446" s="359" t="s">
        <v>230</v>
      </c>
      <c r="E6446" s="281">
        <f t="shared" ref="E6446:E6453" si="1580">F6446+G6446+H6446</f>
        <v>0</v>
      </c>
      <c r="F6446" s="486">
        <v>0</v>
      </c>
      <c r="G6446" s="487">
        <v>0</v>
      </c>
      <c r="H6446" s="154">
        <v>0</v>
      </c>
      <c r="I6446" s="486">
        <v>0</v>
      </c>
      <c r="J6446" s="487">
        <v>0</v>
      </c>
      <c r="K6446" s="154">
        <v>0</v>
      </c>
      <c r="L6446" s="281">
        <f t="shared" ref="L6446:L6453" si="1581">I6446+J6446+K6446</f>
        <v>0</v>
      </c>
      <c r="M6446" s="12" t="str">
        <f t="shared" si="1563"/>
        <v/>
      </c>
      <c r="N6446" s="13"/>
    </row>
    <row r="6447" spans="1:14" hidden="1">
      <c r="A6447" s="23">
        <v>255</v>
      </c>
      <c r="B6447" s="291"/>
      <c r="C6447" s="293">
        <v>3302</v>
      </c>
      <c r="D6447" s="360" t="s">
        <v>715</v>
      </c>
      <c r="E6447" s="295">
        <f t="shared" si="1580"/>
        <v>0</v>
      </c>
      <c r="F6447" s="488">
        <v>0</v>
      </c>
      <c r="G6447" s="489">
        <v>0</v>
      </c>
      <c r="H6447" s="160">
        <v>0</v>
      </c>
      <c r="I6447" s="488">
        <v>0</v>
      </c>
      <c r="J6447" s="489">
        <v>0</v>
      </c>
      <c r="K6447" s="160">
        <v>0</v>
      </c>
      <c r="L6447" s="295">
        <f t="shared" si="1581"/>
        <v>0</v>
      </c>
      <c r="M6447" s="12" t="str">
        <f t="shared" si="1563"/>
        <v/>
      </c>
      <c r="N6447" s="13"/>
    </row>
    <row r="6448" spans="1:14" hidden="1">
      <c r="A6448" s="23">
        <v>265</v>
      </c>
      <c r="B6448" s="291"/>
      <c r="C6448" s="293">
        <v>3303</v>
      </c>
      <c r="D6448" s="360" t="s">
        <v>231</v>
      </c>
      <c r="E6448" s="295">
        <f t="shared" si="1580"/>
        <v>0</v>
      </c>
      <c r="F6448" s="488">
        <v>0</v>
      </c>
      <c r="G6448" s="489">
        <v>0</v>
      </c>
      <c r="H6448" s="160">
        <v>0</v>
      </c>
      <c r="I6448" s="488">
        <v>0</v>
      </c>
      <c r="J6448" s="489">
        <v>0</v>
      </c>
      <c r="K6448" s="160">
        <v>0</v>
      </c>
      <c r="L6448" s="295">
        <f t="shared" si="1581"/>
        <v>0</v>
      </c>
      <c r="M6448" s="12" t="str">
        <f t="shared" si="1563"/>
        <v/>
      </c>
      <c r="N6448" s="13"/>
    </row>
    <row r="6449" spans="1:14" hidden="1">
      <c r="A6449" s="22">
        <v>270</v>
      </c>
      <c r="B6449" s="291"/>
      <c r="C6449" s="293">
        <v>3304</v>
      </c>
      <c r="D6449" s="360" t="s">
        <v>232</v>
      </c>
      <c r="E6449" s="295">
        <f t="shared" si="1580"/>
        <v>0</v>
      </c>
      <c r="F6449" s="488">
        <v>0</v>
      </c>
      <c r="G6449" s="489">
        <v>0</v>
      </c>
      <c r="H6449" s="160">
        <v>0</v>
      </c>
      <c r="I6449" s="488">
        <v>0</v>
      </c>
      <c r="J6449" s="489">
        <v>0</v>
      </c>
      <c r="K6449" s="160">
        <v>0</v>
      </c>
      <c r="L6449" s="295">
        <f t="shared" si="1581"/>
        <v>0</v>
      </c>
      <c r="M6449" s="12" t="str">
        <f t="shared" si="1563"/>
        <v/>
      </c>
      <c r="N6449" s="13"/>
    </row>
    <row r="6450" spans="1:14" ht="31.5" hidden="1">
      <c r="A6450" s="22">
        <v>290</v>
      </c>
      <c r="B6450" s="291"/>
      <c r="C6450" s="285">
        <v>3306</v>
      </c>
      <c r="D6450" s="361" t="s">
        <v>1657</v>
      </c>
      <c r="E6450" s="287">
        <f t="shared" si="1580"/>
        <v>0</v>
      </c>
      <c r="F6450" s="490">
        <v>0</v>
      </c>
      <c r="G6450" s="491">
        <v>0</v>
      </c>
      <c r="H6450" s="175">
        <v>0</v>
      </c>
      <c r="I6450" s="490">
        <v>0</v>
      </c>
      <c r="J6450" s="491">
        <v>0</v>
      </c>
      <c r="K6450" s="175">
        <v>0</v>
      </c>
      <c r="L6450" s="287">
        <f t="shared" si="1581"/>
        <v>0</v>
      </c>
      <c r="M6450" s="12" t="str">
        <f t="shared" si="1563"/>
        <v/>
      </c>
      <c r="N6450" s="13"/>
    </row>
    <row r="6451" spans="1:14" hidden="1">
      <c r="A6451" s="39">
        <v>320</v>
      </c>
      <c r="B6451" s="272">
        <v>3900</v>
      </c>
      <c r="C6451" s="1856" t="s">
        <v>233</v>
      </c>
      <c r="D6451" s="1857"/>
      <c r="E6451" s="310">
        <f t="shared" si="1580"/>
        <v>0</v>
      </c>
      <c r="F6451" s="1471">
        <v>0</v>
      </c>
      <c r="G6451" s="1472">
        <v>0</v>
      </c>
      <c r="H6451" s="1473">
        <v>0</v>
      </c>
      <c r="I6451" s="1471">
        <v>0</v>
      </c>
      <c r="J6451" s="1472">
        <v>0</v>
      </c>
      <c r="K6451" s="1473">
        <v>0</v>
      </c>
      <c r="L6451" s="310">
        <f t="shared" si="1581"/>
        <v>0</v>
      </c>
      <c r="M6451" s="12" t="str">
        <f t="shared" ref="M6451:M6497" si="1582">(IF($E6451&lt;&gt;0,$M$2,IF($L6451&lt;&gt;0,$M$2,"")))</f>
        <v/>
      </c>
      <c r="N6451" s="13"/>
    </row>
    <row r="6452" spans="1:14" hidden="1">
      <c r="A6452" s="22">
        <v>330</v>
      </c>
      <c r="B6452" s="272">
        <v>4000</v>
      </c>
      <c r="C6452" s="1856" t="s">
        <v>234</v>
      </c>
      <c r="D6452" s="1857"/>
      <c r="E6452" s="310">
        <f t="shared" si="1580"/>
        <v>0</v>
      </c>
      <c r="F6452" s="1422"/>
      <c r="G6452" s="1423"/>
      <c r="H6452" s="1424"/>
      <c r="I6452" s="1422"/>
      <c r="J6452" s="1423"/>
      <c r="K6452" s="1424"/>
      <c r="L6452" s="310">
        <f t="shared" si="1581"/>
        <v>0</v>
      </c>
      <c r="M6452" s="12" t="str">
        <f t="shared" si="1582"/>
        <v/>
      </c>
      <c r="N6452" s="13"/>
    </row>
    <row r="6453" spans="1:14" hidden="1">
      <c r="A6453" s="22">
        <v>350</v>
      </c>
      <c r="B6453" s="272">
        <v>4100</v>
      </c>
      <c r="C6453" s="1856" t="s">
        <v>235</v>
      </c>
      <c r="D6453" s="1857"/>
      <c r="E6453" s="310">
        <f t="shared" si="1580"/>
        <v>0</v>
      </c>
      <c r="F6453" s="1472">
        <v>0</v>
      </c>
      <c r="G6453" s="1472">
        <v>0</v>
      </c>
      <c r="H6453" s="1473">
        <v>0</v>
      </c>
      <c r="I6453" s="1771">
        <v>0</v>
      </c>
      <c r="J6453" s="1472">
        <v>0</v>
      </c>
      <c r="K6453" s="1472">
        <v>0</v>
      </c>
      <c r="L6453" s="310">
        <f t="shared" si="1581"/>
        <v>0</v>
      </c>
      <c r="M6453" s="12" t="str">
        <f t="shared" si="1582"/>
        <v/>
      </c>
      <c r="N6453" s="13"/>
    </row>
    <row r="6454" spans="1:14" hidden="1">
      <c r="A6454" s="23">
        <v>355</v>
      </c>
      <c r="B6454" s="272">
        <v>4200</v>
      </c>
      <c r="C6454" s="1856" t="s">
        <v>236</v>
      </c>
      <c r="D6454" s="1857"/>
      <c r="E6454" s="310">
        <f t="shared" ref="E6454:L6454" si="1583">SUM(E6455:E6460)</f>
        <v>0</v>
      </c>
      <c r="F6454" s="274">
        <f t="shared" si="1583"/>
        <v>0</v>
      </c>
      <c r="G6454" s="275">
        <f t="shared" si="1583"/>
        <v>0</v>
      </c>
      <c r="H6454" s="276">
        <f>SUM(H6455:H6460)</f>
        <v>0</v>
      </c>
      <c r="I6454" s="274">
        <f t="shared" si="1583"/>
        <v>0</v>
      </c>
      <c r="J6454" s="275">
        <f t="shared" si="1583"/>
        <v>0</v>
      </c>
      <c r="K6454" s="276">
        <f t="shared" si="1583"/>
        <v>0</v>
      </c>
      <c r="L6454" s="310">
        <f t="shared" si="1583"/>
        <v>0</v>
      </c>
      <c r="M6454" s="12" t="str">
        <f t="shared" si="1582"/>
        <v/>
      </c>
      <c r="N6454" s="13"/>
    </row>
    <row r="6455" spans="1:14" hidden="1">
      <c r="A6455" s="23">
        <v>355</v>
      </c>
      <c r="B6455" s="362"/>
      <c r="C6455" s="279">
        <v>4201</v>
      </c>
      <c r="D6455" s="280" t="s">
        <v>237</v>
      </c>
      <c r="E6455" s="281">
        <f t="shared" ref="E6455:E6460" si="1584">F6455+G6455+H6455</f>
        <v>0</v>
      </c>
      <c r="F6455" s="152"/>
      <c r="G6455" s="153"/>
      <c r="H6455" s="1418"/>
      <c r="I6455" s="152"/>
      <c r="J6455" s="153"/>
      <c r="K6455" s="1418"/>
      <c r="L6455" s="281">
        <f t="shared" ref="L6455:L6460" si="1585">I6455+J6455+K6455</f>
        <v>0</v>
      </c>
      <c r="M6455" s="12" t="str">
        <f t="shared" si="1582"/>
        <v/>
      </c>
      <c r="N6455" s="13"/>
    </row>
    <row r="6456" spans="1:14" hidden="1">
      <c r="A6456" s="23">
        <v>375</v>
      </c>
      <c r="B6456" s="362"/>
      <c r="C6456" s="293">
        <v>4202</v>
      </c>
      <c r="D6456" s="363" t="s">
        <v>238</v>
      </c>
      <c r="E6456" s="295">
        <f t="shared" si="1584"/>
        <v>0</v>
      </c>
      <c r="F6456" s="158"/>
      <c r="G6456" s="159"/>
      <c r="H6456" s="1420"/>
      <c r="I6456" s="158"/>
      <c r="J6456" s="159"/>
      <c r="K6456" s="1420"/>
      <c r="L6456" s="295">
        <f t="shared" si="1585"/>
        <v>0</v>
      </c>
      <c r="M6456" s="12" t="str">
        <f t="shared" si="1582"/>
        <v/>
      </c>
      <c r="N6456" s="13"/>
    </row>
    <row r="6457" spans="1:14" hidden="1">
      <c r="A6457" s="23">
        <v>380</v>
      </c>
      <c r="B6457" s="362"/>
      <c r="C6457" s="293">
        <v>4214</v>
      </c>
      <c r="D6457" s="363" t="s">
        <v>239</v>
      </c>
      <c r="E6457" s="295">
        <f t="shared" si="1584"/>
        <v>0</v>
      </c>
      <c r="F6457" s="158"/>
      <c r="G6457" s="159"/>
      <c r="H6457" s="1420"/>
      <c r="I6457" s="158"/>
      <c r="J6457" s="159"/>
      <c r="K6457" s="1420"/>
      <c r="L6457" s="295">
        <f t="shared" si="1585"/>
        <v>0</v>
      </c>
      <c r="M6457" s="12" t="str">
        <f t="shared" si="1582"/>
        <v/>
      </c>
      <c r="N6457" s="13"/>
    </row>
    <row r="6458" spans="1:14" hidden="1">
      <c r="A6458" s="23">
        <v>385</v>
      </c>
      <c r="B6458" s="362"/>
      <c r="C6458" s="293">
        <v>4217</v>
      </c>
      <c r="D6458" s="363" t="s">
        <v>240</v>
      </c>
      <c r="E6458" s="295">
        <f t="shared" si="1584"/>
        <v>0</v>
      </c>
      <c r="F6458" s="158"/>
      <c r="G6458" s="159"/>
      <c r="H6458" s="1420"/>
      <c r="I6458" s="158"/>
      <c r="J6458" s="159"/>
      <c r="K6458" s="1420"/>
      <c r="L6458" s="295">
        <f t="shared" si="1585"/>
        <v>0</v>
      </c>
      <c r="M6458" s="12" t="str">
        <f t="shared" si="1582"/>
        <v/>
      </c>
      <c r="N6458" s="13"/>
    </row>
    <row r="6459" spans="1:14" hidden="1">
      <c r="A6459" s="23">
        <v>390</v>
      </c>
      <c r="B6459" s="362"/>
      <c r="C6459" s="293">
        <v>4218</v>
      </c>
      <c r="D6459" s="294" t="s">
        <v>241</v>
      </c>
      <c r="E6459" s="295">
        <f t="shared" si="1584"/>
        <v>0</v>
      </c>
      <c r="F6459" s="158"/>
      <c r="G6459" s="159"/>
      <c r="H6459" s="1420"/>
      <c r="I6459" s="158"/>
      <c r="J6459" s="159"/>
      <c r="K6459" s="1420"/>
      <c r="L6459" s="295">
        <f t="shared" si="1585"/>
        <v>0</v>
      </c>
      <c r="M6459" s="12" t="str">
        <f t="shared" si="1582"/>
        <v/>
      </c>
      <c r="N6459" s="13"/>
    </row>
    <row r="6460" spans="1:14" hidden="1">
      <c r="A6460" s="23">
        <v>390</v>
      </c>
      <c r="B6460" s="362"/>
      <c r="C6460" s="285">
        <v>4219</v>
      </c>
      <c r="D6460" s="343" t="s">
        <v>242</v>
      </c>
      <c r="E6460" s="287">
        <f t="shared" si="1584"/>
        <v>0</v>
      </c>
      <c r="F6460" s="173"/>
      <c r="G6460" s="174"/>
      <c r="H6460" s="1421"/>
      <c r="I6460" s="173"/>
      <c r="J6460" s="174"/>
      <c r="K6460" s="1421"/>
      <c r="L6460" s="287">
        <f t="shared" si="1585"/>
        <v>0</v>
      </c>
      <c r="M6460" s="12" t="str">
        <f t="shared" si="1582"/>
        <v/>
      </c>
      <c r="N6460" s="13"/>
    </row>
    <row r="6461" spans="1:14" hidden="1">
      <c r="A6461" s="23">
        <v>395</v>
      </c>
      <c r="B6461" s="272">
        <v>4300</v>
      </c>
      <c r="C6461" s="1856" t="s">
        <v>1661</v>
      </c>
      <c r="D6461" s="1857"/>
      <c r="E6461" s="310">
        <f t="shared" ref="E6461:L6461" si="1586">SUM(E6462:E6464)</f>
        <v>0</v>
      </c>
      <c r="F6461" s="274">
        <f t="shared" si="1586"/>
        <v>0</v>
      </c>
      <c r="G6461" s="275">
        <f t="shared" si="1586"/>
        <v>0</v>
      </c>
      <c r="H6461" s="276">
        <f>SUM(H6462:H6464)</f>
        <v>0</v>
      </c>
      <c r="I6461" s="274">
        <f t="shared" si="1586"/>
        <v>0</v>
      </c>
      <c r="J6461" s="275">
        <f t="shared" si="1586"/>
        <v>0</v>
      </c>
      <c r="K6461" s="276">
        <f t="shared" si="1586"/>
        <v>0</v>
      </c>
      <c r="L6461" s="310">
        <f t="shared" si="1586"/>
        <v>0</v>
      </c>
      <c r="M6461" s="12" t="str">
        <f t="shared" si="1582"/>
        <v/>
      </c>
      <c r="N6461" s="13"/>
    </row>
    <row r="6462" spans="1:14" hidden="1">
      <c r="A6462" s="18">
        <v>397</v>
      </c>
      <c r="B6462" s="362"/>
      <c r="C6462" s="279">
        <v>4301</v>
      </c>
      <c r="D6462" s="311" t="s">
        <v>243</v>
      </c>
      <c r="E6462" s="281">
        <f t="shared" ref="E6462:E6467" si="1587">F6462+G6462+H6462</f>
        <v>0</v>
      </c>
      <c r="F6462" s="152"/>
      <c r="G6462" s="153"/>
      <c r="H6462" s="1418"/>
      <c r="I6462" s="152"/>
      <c r="J6462" s="153"/>
      <c r="K6462" s="1418"/>
      <c r="L6462" s="281">
        <f t="shared" ref="L6462:L6467" si="1588">I6462+J6462+K6462</f>
        <v>0</v>
      </c>
      <c r="M6462" s="12" t="str">
        <f t="shared" si="1582"/>
        <v/>
      </c>
      <c r="N6462" s="13"/>
    </row>
    <row r="6463" spans="1:14" hidden="1">
      <c r="A6463" s="14">
        <v>398</v>
      </c>
      <c r="B6463" s="362"/>
      <c r="C6463" s="293">
        <v>4302</v>
      </c>
      <c r="D6463" s="363" t="s">
        <v>244</v>
      </c>
      <c r="E6463" s="295">
        <f t="shared" si="1587"/>
        <v>0</v>
      </c>
      <c r="F6463" s="158"/>
      <c r="G6463" s="159"/>
      <c r="H6463" s="1420"/>
      <c r="I6463" s="158"/>
      <c r="J6463" s="159"/>
      <c r="K6463" s="1420"/>
      <c r="L6463" s="295">
        <f t="shared" si="1588"/>
        <v>0</v>
      </c>
      <c r="M6463" s="12" t="str">
        <f t="shared" si="1582"/>
        <v/>
      </c>
      <c r="N6463" s="13"/>
    </row>
    <row r="6464" spans="1:14" hidden="1">
      <c r="A6464" s="14">
        <v>399</v>
      </c>
      <c r="B6464" s="362"/>
      <c r="C6464" s="285">
        <v>4309</v>
      </c>
      <c r="D6464" s="301" t="s">
        <v>245</v>
      </c>
      <c r="E6464" s="287">
        <f t="shared" si="1587"/>
        <v>0</v>
      </c>
      <c r="F6464" s="173"/>
      <c r="G6464" s="174"/>
      <c r="H6464" s="1421"/>
      <c r="I6464" s="173"/>
      <c r="J6464" s="174"/>
      <c r="K6464" s="1421"/>
      <c r="L6464" s="287">
        <f t="shared" si="1588"/>
        <v>0</v>
      </c>
      <c r="M6464" s="12" t="str">
        <f t="shared" si="1582"/>
        <v/>
      </c>
      <c r="N6464" s="13"/>
    </row>
    <row r="6465" spans="1:14" hidden="1">
      <c r="A6465" s="14">
        <v>400</v>
      </c>
      <c r="B6465" s="272">
        <v>4400</v>
      </c>
      <c r="C6465" s="1856" t="s">
        <v>1658</v>
      </c>
      <c r="D6465" s="1857"/>
      <c r="E6465" s="310">
        <f t="shared" si="1587"/>
        <v>0</v>
      </c>
      <c r="F6465" s="1422"/>
      <c r="G6465" s="1423"/>
      <c r="H6465" s="1424"/>
      <c r="I6465" s="1422"/>
      <c r="J6465" s="1423"/>
      <c r="K6465" s="1424"/>
      <c r="L6465" s="310">
        <f t="shared" si="1588"/>
        <v>0</v>
      </c>
      <c r="M6465" s="12" t="str">
        <f t="shared" si="1582"/>
        <v/>
      </c>
      <c r="N6465" s="13"/>
    </row>
    <row r="6466" spans="1:14" hidden="1">
      <c r="A6466" s="14">
        <v>401</v>
      </c>
      <c r="B6466" s="272">
        <v>4500</v>
      </c>
      <c r="C6466" s="1856" t="s">
        <v>1659</v>
      </c>
      <c r="D6466" s="1857"/>
      <c r="E6466" s="310">
        <f t="shared" si="1587"/>
        <v>0</v>
      </c>
      <c r="F6466" s="1422"/>
      <c r="G6466" s="1423"/>
      <c r="H6466" s="1424"/>
      <c r="I6466" s="1422"/>
      <c r="J6466" s="1423"/>
      <c r="K6466" s="1424"/>
      <c r="L6466" s="310">
        <f t="shared" si="1588"/>
        <v>0</v>
      </c>
      <c r="M6466" s="12" t="str">
        <f t="shared" si="1582"/>
        <v/>
      </c>
      <c r="N6466" s="13"/>
    </row>
    <row r="6467" spans="1:14" hidden="1">
      <c r="A6467" s="40">
        <v>404</v>
      </c>
      <c r="B6467" s="272">
        <v>4600</v>
      </c>
      <c r="C6467" s="1862" t="s">
        <v>246</v>
      </c>
      <c r="D6467" s="1863"/>
      <c r="E6467" s="310">
        <f t="shared" si="1587"/>
        <v>0</v>
      </c>
      <c r="F6467" s="1422"/>
      <c r="G6467" s="1423"/>
      <c r="H6467" s="1424"/>
      <c r="I6467" s="1422"/>
      <c r="J6467" s="1423"/>
      <c r="K6467" s="1424"/>
      <c r="L6467" s="310">
        <f t="shared" si="1588"/>
        <v>0</v>
      </c>
      <c r="M6467" s="12" t="str">
        <f t="shared" si="1582"/>
        <v/>
      </c>
      <c r="N6467" s="13"/>
    </row>
    <row r="6468" spans="1:14" hidden="1">
      <c r="A6468" s="40">
        <v>404</v>
      </c>
      <c r="B6468" s="272">
        <v>4900</v>
      </c>
      <c r="C6468" s="1856" t="s">
        <v>273</v>
      </c>
      <c r="D6468" s="1857"/>
      <c r="E6468" s="310">
        <f t="shared" ref="E6468:L6468" si="1589">+E6469+E6470</f>
        <v>0</v>
      </c>
      <c r="F6468" s="274">
        <f t="shared" si="1589"/>
        <v>0</v>
      </c>
      <c r="G6468" s="275">
        <f t="shared" si="1589"/>
        <v>0</v>
      </c>
      <c r="H6468" s="276">
        <f>+H6469+H6470</f>
        <v>0</v>
      </c>
      <c r="I6468" s="274">
        <f t="shared" si="1589"/>
        <v>0</v>
      </c>
      <c r="J6468" s="275">
        <f t="shared" si="1589"/>
        <v>0</v>
      </c>
      <c r="K6468" s="276">
        <f t="shared" si="1589"/>
        <v>0</v>
      </c>
      <c r="L6468" s="310">
        <f t="shared" si="1589"/>
        <v>0</v>
      </c>
      <c r="M6468" s="12" t="str">
        <f t="shared" si="1582"/>
        <v/>
      </c>
      <c r="N6468" s="13"/>
    </row>
    <row r="6469" spans="1:14" hidden="1">
      <c r="A6469" s="22">
        <v>440</v>
      </c>
      <c r="B6469" s="362"/>
      <c r="C6469" s="279">
        <v>4901</v>
      </c>
      <c r="D6469" s="364" t="s">
        <v>274</v>
      </c>
      <c r="E6469" s="281">
        <f>F6469+G6469+H6469</f>
        <v>0</v>
      </c>
      <c r="F6469" s="152"/>
      <c r="G6469" s="153"/>
      <c r="H6469" s="1418"/>
      <c r="I6469" s="152"/>
      <c r="J6469" s="153"/>
      <c r="K6469" s="1418"/>
      <c r="L6469" s="281">
        <f>I6469+J6469+K6469</f>
        <v>0</v>
      </c>
      <c r="M6469" s="12" t="str">
        <f t="shared" si="1582"/>
        <v/>
      </c>
      <c r="N6469" s="13"/>
    </row>
    <row r="6470" spans="1:14" hidden="1">
      <c r="A6470" s="22">
        <v>450</v>
      </c>
      <c r="B6470" s="362"/>
      <c r="C6470" s="285">
        <v>4902</v>
      </c>
      <c r="D6470" s="301" t="s">
        <v>275</v>
      </c>
      <c r="E6470" s="287">
        <f>F6470+G6470+H6470</f>
        <v>0</v>
      </c>
      <c r="F6470" s="173"/>
      <c r="G6470" s="174"/>
      <c r="H6470" s="1421"/>
      <c r="I6470" s="173"/>
      <c r="J6470" s="174"/>
      <c r="K6470" s="1421"/>
      <c r="L6470" s="287">
        <f>I6470+J6470+K6470</f>
        <v>0</v>
      </c>
      <c r="M6470" s="12" t="str">
        <f t="shared" si="1582"/>
        <v/>
      </c>
      <c r="N6470" s="13"/>
    </row>
    <row r="6471" spans="1:14" hidden="1">
      <c r="A6471" s="22">
        <v>495</v>
      </c>
      <c r="B6471" s="365">
        <v>5100</v>
      </c>
      <c r="C6471" s="1854" t="s">
        <v>247</v>
      </c>
      <c r="D6471" s="1855"/>
      <c r="E6471" s="310">
        <f>F6471+G6471+H6471</f>
        <v>0</v>
      </c>
      <c r="F6471" s="1422"/>
      <c r="G6471" s="1423"/>
      <c r="H6471" s="1424"/>
      <c r="I6471" s="1422"/>
      <c r="J6471" s="1423"/>
      <c r="K6471" s="1424"/>
      <c r="L6471" s="310">
        <f>I6471+J6471+K6471</f>
        <v>0</v>
      </c>
      <c r="M6471" s="12" t="str">
        <f t="shared" si="1582"/>
        <v/>
      </c>
      <c r="N6471" s="13"/>
    </row>
    <row r="6472" spans="1:14" hidden="1">
      <c r="A6472" s="23">
        <v>500</v>
      </c>
      <c r="B6472" s="365">
        <v>5200</v>
      </c>
      <c r="C6472" s="1854" t="s">
        <v>248</v>
      </c>
      <c r="D6472" s="1855"/>
      <c r="E6472" s="310">
        <f t="shared" ref="E6472:L6472" si="1590">SUM(E6473:E6479)</f>
        <v>0</v>
      </c>
      <c r="F6472" s="274">
        <f t="shared" si="1590"/>
        <v>0</v>
      </c>
      <c r="G6472" s="275">
        <f t="shared" si="1590"/>
        <v>0</v>
      </c>
      <c r="H6472" s="276">
        <f>SUM(H6473:H6479)</f>
        <v>0</v>
      </c>
      <c r="I6472" s="274">
        <f t="shared" si="1590"/>
        <v>0</v>
      </c>
      <c r="J6472" s="275">
        <f t="shared" si="1590"/>
        <v>0</v>
      </c>
      <c r="K6472" s="276">
        <f t="shared" si="1590"/>
        <v>0</v>
      </c>
      <c r="L6472" s="310">
        <f t="shared" si="1590"/>
        <v>0</v>
      </c>
      <c r="M6472" s="12" t="str">
        <f t="shared" si="1582"/>
        <v/>
      </c>
      <c r="N6472" s="13"/>
    </row>
    <row r="6473" spans="1:14" hidden="1">
      <c r="A6473" s="23">
        <v>505</v>
      </c>
      <c r="B6473" s="366"/>
      <c r="C6473" s="367">
        <v>5201</v>
      </c>
      <c r="D6473" s="368" t="s">
        <v>249</v>
      </c>
      <c r="E6473" s="281">
        <f t="shared" ref="E6473:E6479" si="1591">F6473+G6473+H6473</f>
        <v>0</v>
      </c>
      <c r="F6473" s="152"/>
      <c r="G6473" s="153"/>
      <c r="H6473" s="1418"/>
      <c r="I6473" s="152"/>
      <c r="J6473" s="153"/>
      <c r="K6473" s="1418"/>
      <c r="L6473" s="281">
        <f t="shared" ref="L6473:L6479" si="1592">I6473+J6473+K6473</f>
        <v>0</v>
      </c>
      <c r="M6473" s="12" t="str">
        <f t="shared" si="1582"/>
        <v/>
      </c>
      <c r="N6473" s="13"/>
    </row>
    <row r="6474" spans="1:14" hidden="1">
      <c r="A6474" s="23">
        <v>510</v>
      </c>
      <c r="B6474" s="366"/>
      <c r="C6474" s="369">
        <v>5202</v>
      </c>
      <c r="D6474" s="370" t="s">
        <v>250</v>
      </c>
      <c r="E6474" s="295">
        <f t="shared" si="1591"/>
        <v>0</v>
      </c>
      <c r="F6474" s="158"/>
      <c r="G6474" s="159"/>
      <c r="H6474" s="1420"/>
      <c r="I6474" s="158"/>
      <c r="J6474" s="159"/>
      <c r="K6474" s="1420"/>
      <c r="L6474" s="295">
        <f t="shared" si="1592"/>
        <v>0</v>
      </c>
      <c r="M6474" s="12" t="str">
        <f t="shared" si="1582"/>
        <v/>
      </c>
      <c r="N6474" s="13"/>
    </row>
    <row r="6475" spans="1:14" hidden="1">
      <c r="A6475" s="23">
        <v>515</v>
      </c>
      <c r="B6475" s="366"/>
      <c r="C6475" s="369">
        <v>5203</v>
      </c>
      <c r="D6475" s="370" t="s">
        <v>618</v>
      </c>
      <c r="E6475" s="295">
        <f t="shared" si="1591"/>
        <v>0</v>
      </c>
      <c r="F6475" s="158"/>
      <c r="G6475" s="159"/>
      <c r="H6475" s="1420"/>
      <c r="I6475" s="158"/>
      <c r="J6475" s="159"/>
      <c r="K6475" s="1420"/>
      <c r="L6475" s="295">
        <f t="shared" si="1592"/>
        <v>0</v>
      </c>
      <c r="M6475" s="12" t="str">
        <f t="shared" si="1582"/>
        <v/>
      </c>
      <c r="N6475" s="13"/>
    </row>
    <row r="6476" spans="1:14" hidden="1">
      <c r="A6476" s="23">
        <v>520</v>
      </c>
      <c r="B6476" s="366"/>
      <c r="C6476" s="369">
        <v>5204</v>
      </c>
      <c r="D6476" s="370" t="s">
        <v>619</v>
      </c>
      <c r="E6476" s="295">
        <f t="shared" si="1591"/>
        <v>0</v>
      </c>
      <c r="F6476" s="158"/>
      <c r="G6476" s="159"/>
      <c r="H6476" s="1420"/>
      <c r="I6476" s="158"/>
      <c r="J6476" s="159"/>
      <c r="K6476" s="1420"/>
      <c r="L6476" s="295">
        <f t="shared" si="1592"/>
        <v>0</v>
      </c>
      <c r="M6476" s="12" t="str">
        <f t="shared" si="1582"/>
        <v/>
      </c>
      <c r="N6476" s="13"/>
    </row>
    <row r="6477" spans="1:14" hidden="1">
      <c r="A6477" s="23">
        <v>525</v>
      </c>
      <c r="B6477" s="366"/>
      <c r="C6477" s="369">
        <v>5205</v>
      </c>
      <c r="D6477" s="370" t="s">
        <v>620</v>
      </c>
      <c r="E6477" s="295">
        <f t="shared" si="1591"/>
        <v>0</v>
      </c>
      <c r="F6477" s="158"/>
      <c r="G6477" s="159"/>
      <c r="H6477" s="1420"/>
      <c r="I6477" s="158"/>
      <c r="J6477" s="159"/>
      <c r="K6477" s="1420"/>
      <c r="L6477" s="295">
        <f t="shared" si="1592"/>
        <v>0</v>
      </c>
      <c r="M6477" s="12" t="str">
        <f t="shared" si="1582"/>
        <v/>
      </c>
      <c r="N6477" s="13"/>
    </row>
    <row r="6478" spans="1:14" hidden="1">
      <c r="A6478" s="22">
        <v>635</v>
      </c>
      <c r="B6478" s="366"/>
      <c r="C6478" s="369">
        <v>5206</v>
      </c>
      <c r="D6478" s="370" t="s">
        <v>621</v>
      </c>
      <c r="E6478" s="295">
        <f t="shared" si="1591"/>
        <v>0</v>
      </c>
      <c r="F6478" s="158"/>
      <c r="G6478" s="159"/>
      <c r="H6478" s="1420"/>
      <c r="I6478" s="158"/>
      <c r="J6478" s="159"/>
      <c r="K6478" s="1420"/>
      <c r="L6478" s="295">
        <f t="shared" si="1592"/>
        <v>0</v>
      </c>
      <c r="M6478" s="12" t="str">
        <f t="shared" si="1582"/>
        <v/>
      </c>
      <c r="N6478" s="13"/>
    </row>
    <row r="6479" spans="1:14" hidden="1">
      <c r="A6479" s="23">
        <v>640</v>
      </c>
      <c r="B6479" s="366"/>
      <c r="C6479" s="371">
        <v>5219</v>
      </c>
      <c r="D6479" s="372" t="s">
        <v>622</v>
      </c>
      <c r="E6479" s="287">
        <f t="shared" si="1591"/>
        <v>0</v>
      </c>
      <c r="F6479" s="173"/>
      <c r="G6479" s="174"/>
      <c r="H6479" s="1421"/>
      <c r="I6479" s="173"/>
      <c r="J6479" s="174"/>
      <c r="K6479" s="1421"/>
      <c r="L6479" s="287">
        <f t="shared" si="1592"/>
        <v>0</v>
      </c>
      <c r="M6479" s="12" t="str">
        <f t="shared" si="1582"/>
        <v/>
      </c>
      <c r="N6479" s="13"/>
    </row>
    <row r="6480" spans="1:14" hidden="1">
      <c r="A6480" s="23">
        <v>645</v>
      </c>
      <c r="B6480" s="365">
        <v>5300</v>
      </c>
      <c r="C6480" s="1854" t="s">
        <v>623</v>
      </c>
      <c r="D6480" s="1855"/>
      <c r="E6480" s="310">
        <f t="shared" ref="E6480:L6480" si="1593">SUM(E6481:E6482)</f>
        <v>0</v>
      </c>
      <c r="F6480" s="274">
        <f t="shared" si="1593"/>
        <v>0</v>
      </c>
      <c r="G6480" s="275">
        <f t="shared" si="1593"/>
        <v>0</v>
      </c>
      <c r="H6480" s="276">
        <f>SUM(H6481:H6482)</f>
        <v>0</v>
      </c>
      <c r="I6480" s="274">
        <f t="shared" si="1593"/>
        <v>0</v>
      </c>
      <c r="J6480" s="275">
        <f t="shared" si="1593"/>
        <v>0</v>
      </c>
      <c r="K6480" s="276">
        <f t="shared" si="1593"/>
        <v>0</v>
      </c>
      <c r="L6480" s="310">
        <f t="shared" si="1593"/>
        <v>0</v>
      </c>
      <c r="M6480" s="12" t="str">
        <f t="shared" si="1582"/>
        <v/>
      </c>
      <c r="N6480" s="13"/>
    </row>
    <row r="6481" spans="1:14" hidden="1">
      <c r="A6481" s="23">
        <v>650</v>
      </c>
      <c r="B6481" s="366"/>
      <c r="C6481" s="367">
        <v>5301</v>
      </c>
      <c r="D6481" s="368" t="s">
        <v>307</v>
      </c>
      <c r="E6481" s="281">
        <f>F6481+G6481+H6481</f>
        <v>0</v>
      </c>
      <c r="F6481" s="152"/>
      <c r="G6481" s="153"/>
      <c r="H6481" s="1418"/>
      <c r="I6481" s="152"/>
      <c r="J6481" s="153"/>
      <c r="K6481" s="1418"/>
      <c r="L6481" s="281">
        <f>I6481+J6481+K6481</f>
        <v>0</v>
      </c>
      <c r="M6481" s="12" t="str">
        <f t="shared" si="1582"/>
        <v/>
      </c>
      <c r="N6481" s="13"/>
    </row>
    <row r="6482" spans="1:14" hidden="1">
      <c r="A6482" s="22">
        <v>655</v>
      </c>
      <c r="B6482" s="366"/>
      <c r="C6482" s="371">
        <v>5309</v>
      </c>
      <c r="D6482" s="372" t="s">
        <v>624</v>
      </c>
      <c r="E6482" s="287">
        <f>F6482+G6482+H6482</f>
        <v>0</v>
      </c>
      <c r="F6482" s="173"/>
      <c r="G6482" s="174"/>
      <c r="H6482" s="1421"/>
      <c r="I6482" s="173"/>
      <c r="J6482" s="174"/>
      <c r="K6482" s="1421"/>
      <c r="L6482" s="287">
        <f>I6482+J6482+K6482</f>
        <v>0</v>
      </c>
      <c r="M6482" s="12" t="str">
        <f t="shared" si="1582"/>
        <v/>
      </c>
      <c r="N6482" s="13"/>
    </row>
    <row r="6483" spans="1:14" hidden="1">
      <c r="A6483" s="22">
        <v>665</v>
      </c>
      <c r="B6483" s="365">
        <v>5400</v>
      </c>
      <c r="C6483" s="1854" t="s">
        <v>685</v>
      </c>
      <c r="D6483" s="1855"/>
      <c r="E6483" s="310">
        <f>F6483+G6483+H6483</f>
        <v>0</v>
      </c>
      <c r="F6483" s="1422"/>
      <c r="G6483" s="1423"/>
      <c r="H6483" s="1424"/>
      <c r="I6483" s="1422"/>
      <c r="J6483" s="1423"/>
      <c r="K6483" s="1424"/>
      <c r="L6483" s="310">
        <f>I6483+J6483+K6483</f>
        <v>0</v>
      </c>
      <c r="M6483" s="12" t="str">
        <f t="shared" si="1582"/>
        <v/>
      </c>
      <c r="N6483" s="13"/>
    </row>
    <row r="6484" spans="1:14" hidden="1">
      <c r="A6484" s="22">
        <v>675</v>
      </c>
      <c r="B6484" s="272">
        <v>5500</v>
      </c>
      <c r="C6484" s="1856" t="s">
        <v>686</v>
      </c>
      <c r="D6484" s="1857"/>
      <c r="E6484" s="310">
        <f t="shared" ref="E6484:L6484" si="1594">SUM(E6485:E6488)</f>
        <v>0</v>
      </c>
      <c r="F6484" s="274">
        <f t="shared" si="1594"/>
        <v>0</v>
      </c>
      <c r="G6484" s="275">
        <f t="shared" si="1594"/>
        <v>0</v>
      </c>
      <c r="H6484" s="276">
        <f>SUM(H6485:H6488)</f>
        <v>0</v>
      </c>
      <c r="I6484" s="274">
        <f t="shared" si="1594"/>
        <v>0</v>
      </c>
      <c r="J6484" s="275">
        <f t="shared" si="1594"/>
        <v>0</v>
      </c>
      <c r="K6484" s="276">
        <f t="shared" si="1594"/>
        <v>0</v>
      </c>
      <c r="L6484" s="310">
        <f t="shared" si="1594"/>
        <v>0</v>
      </c>
      <c r="M6484" s="12" t="str">
        <f t="shared" si="1582"/>
        <v/>
      </c>
      <c r="N6484" s="13"/>
    </row>
    <row r="6485" spans="1:14" hidden="1">
      <c r="A6485" s="22">
        <v>685</v>
      </c>
      <c r="B6485" s="362"/>
      <c r="C6485" s="279">
        <v>5501</v>
      </c>
      <c r="D6485" s="311" t="s">
        <v>687</v>
      </c>
      <c r="E6485" s="281">
        <f>F6485+G6485+H6485</f>
        <v>0</v>
      </c>
      <c r="F6485" s="152"/>
      <c r="G6485" s="153"/>
      <c r="H6485" s="1418"/>
      <c r="I6485" s="152"/>
      <c r="J6485" s="153"/>
      <c r="K6485" s="1418"/>
      <c r="L6485" s="281">
        <f>I6485+J6485+K6485</f>
        <v>0</v>
      </c>
      <c r="M6485" s="12" t="str">
        <f t="shared" si="1582"/>
        <v/>
      </c>
      <c r="N6485" s="13"/>
    </row>
    <row r="6486" spans="1:14" hidden="1">
      <c r="A6486" s="23">
        <v>690</v>
      </c>
      <c r="B6486" s="362"/>
      <c r="C6486" s="293">
        <v>5502</v>
      </c>
      <c r="D6486" s="294" t="s">
        <v>688</v>
      </c>
      <c r="E6486" s="295">
        <f>F6486+G6486+H6486</f>
        <v>0</v>
      </c>
      <c r="F6486" s="158"/>
      <c r="G6486" s="159"/>
      <c r="H6486" s="1420"/>
      <c r="I6486" s="158"/>
      <c r="J6486" s="159"/>
      <c r="K6486" s="1420"/>
      <c r="L6486" s="295">
        <f>I6486+J6486+K6486</f>
        <v>0</v>
      </c>
      <c r="M6486" s="12" t="str">
        <f t="shared" si="1582"/>
        <v/>
      </c>
      <c r="N6486" s="13"/>
    </row>
    <row r="6487" spans="1:14" hidden="1">
      <c r="A6487" s="23">
        <v>695</v>
      </c>
      <c r="B6487" s="362"/>
      <c r="C6487" s="293">
        <v>5503</v>
      </c>
      <c r="D6487" s="363" t="s">
        <v>689</v>
      </c>
      <c r="E6487" s="295">
        <f>F6487+G6487+H6487</f>
        <v>0</v>
      </c>
      <c r="F6487" s="158"/>
      <c r="G6487" s="159"/>
      <c r="H6487" s="1420"/>
      <c r="I6487" s="158"/>
      <c r="J6487" s="159"/>
      <c r="K6487" s="1420"/>
      <c r="L6487" s="295">
        <f>I6487+J6487+K6487</f>
        <v>0</v>
      </c>
      <c r="M6487" s="12" t="str">
        <f t="shared" si="1582"/>
        <v/>
      </c>
      <c r="N6487" s="13"/>
    </row>
    <row r="6488" spans="1:14" hidden="1">
      <c r="A6488" s="22">
        <v>700</v>
      </c>
      <c r="B6488" s="362"/>
      <c r="C6488" s="285">
        <v>5504</v>
      </c>
      <c r="D6488" s="339" t="s">
        <v>690</v>
      </c>
      <c r="E6488" s="287">
        <f>F6488+G6488+H6488</f>
        <v>0</v>
      </c>
      <c r="F6488" s="173"/>
      <c r="G6488" s="174"/>
      <c r="H6488" s="1421"/>
      <c r="I6488" s="173"/>
      <c r="J6488" s="174"/>
      <c r="K6488" s="1421"/>
      <c r="L6488" s="287">
        <f>I6488+J6488+K6488</f>
        <v>0</v>
      </c>
      <c r="M6488" s="12" t="str">
        <f t="shared" si="1582"/>
        <v/>
      </c>
      <c r="N6488" s="13"/>
    </row>
    <row r="6489" spans="1:14" hidden="1">
      <c r="A6489" s="22">
        <v>710</v>
      </c>
      <c r="B6489" s="365">
        <v>5700</v>
      </c>
      <c r="C6489" s="1858" t="s">
        <v>914</v>
      </c>
      <c r="D6489" s="1859"/>
      <c r="E6489" s="310">
        <f>SUM(E6490:E6492)</f>
        <v>0</v>
      </c>
      <c r="F6489" s="1471">
        <v>0</v>
      </c>
      <c r="G6489" s="1471">
        <v>0</v>
      </c>
      <c r="H6489" s="1471">
        <v>0</v>
      </c>
      <c r="I6489" s="1471">
        <v>0</v>
      </c>
      <c r="J6489" s="1471">
        <v>0</v>
      </c>
      <c r="K6489" s="1471">
        <v>0</v>
      </c>
      <c r="L6489" s="310">
        <f>SUM(L6490:L6492)</f>
        <v>0</v>
      </c>
      <c r="M6489" s="12" t="str">
        <f t="shared" si="1582"/>
        <v/>
      </c>
      <c r="N6489" s="13"/>
    </row>
    <row r="6490" spans="1:14" hidden="1">
      <c r="A6490" s="23">
        <v>715</v>
      </c>
      <c r="B6490" s="366"/>
      <c r="C6490" s="367">
        <v>5701</v>
      </c>
      <c r="D6490" s="368" t="s">
        <v>691</v>
      </c>
      <c r="E6490" s="281">
        <f>F6490+G6490+H6490</f>
        <v>0</v>
      </c>
      <c r="F6490" s="1472">
        <v>0</v>
      </c>
      <c r="G6490" s="1472">
        <v>0</v>
      </c>
      <c r="H6490" s="1473">
        <v>0</v>
      </c>
      <c r="I6490" s="1771">
        <v>0</v>
      </c>
      <c r="J6490" s="1472">
        <v>0</v>
      </c>
      <c r="K6490" s="1472">
        <v>0</v>
      </c>
      <c r="L6490" s="281">
        <f>I6490+J6490+K6490</f>
        <v>0</v>
      </c>
      <c r="M6490" s="12" t="str">
        <f t="shared" si="1582"/>
        <v/>
      </c>
      <c r="N6490" s="13"/>
    </row>
    <row r="6491" spans="1:14" hidden="1">
      <c r="A6491" s="23">
        <v>720</v>
      </c>
      <c r="B6491" s="366"/>
      <c r="C6491" s="373">
        <v>5702</v>
      </c>
      <c r="D6491" s="374" t="s">
        <v>692</v>
      </c>
      <c r="E6491" s="314">
        <f>F6491+G6491+H6491</f>
        <v>0</v>
      </c>
      <c r="F6491" s="1472">
        <v>0</v>
      </c>
      <c r="G6491" s="1472">
        <v>0</v>
      </c>
      <c r="H6491" s="1473">
        <v>0</v>
      </c>
      <c r="I6491" s="1771">
        <v>0</v>
      </c>
      <c r="J6491" s="1472">
        <v>0</v>
      </c>
      <c r="K6491" s="1472">
        <v>0</v>
      </c>
      <c r="L6491" s="314">
        <f>I6491+J6491+K6491</f>
        <v>0</v>
      </c>
      <c r="M6491" s="12" t="str">
        <f t="shared" si="1582"/>
        <v/>
      </c>
      <c r="N6491" s="13"/>
    </row>
    <row r="6492" spans="1:14" hidden="1">
      <c r="A6492" s="23">
        <v>725</v>
      </c>
      <c r="B6492" s="292"/>
      <c r="C6492" s="375">
        <v>4071</v>
      </c>
      <c r="D6492" s="376" t="s">
        <v>693</v>
      </c>
      <c r="E6492" s="377">
        <f>F6492+G6492+H6492</f>
        <v>0</v>
      </c>
      <c r="F6492" s="1472">
        <v>0</v>
      </c>
      <c r="G6492" s="1472">
        <v>0</v>
      </c>
      <c r="H6492" s="1473">
        <v>0</v>
      </c>
      <c r="I6492" s="1771">
        <v>0</v>
      </c>
      <c r="J6492" s="1472">
        <v>0</v>
      </c>
      <c r="K6492" s="1472">
        <v>0</v>
      </c>
      <c r="L6492" s="377">
        <f>I6492+J6492+K6492</f>
        <v>0</v>
      </c>
      <c r="M6492" s="12" t="str">
        <f t="shared" si="1582"/>
        <v/>
      </c>
      <c r="N6492" s="13"/>
    </row>
    <row r="6493" spans="1:14" hidden="1">
      <c r="A6493" s="23">
        <v>730</v>
      </c>
      <c r="B6493" s="582"/>
      <c r="C6493" s="1860" t="s">
        <v>694</v>
      </c>
      <c r="D6493" s="1861"/>
      <c r="E6493" s="1438"/>
      <c r="F6493" s="1438"/>
      <c r="G6493" s="1438"/>
      <c r="H6493" s="1438"/>
      <c r="I6493" s="1438"/>
      <c r="J6493" s="1438"/>
      <c r="K6493" s="1438"/>
      <c r="L6493" s="1439"/>
      <c r="M6493" s="12" t="str">
        <f t="shared" si="1582"/>
        <v/>
      </c>
      <c r="N6493" s="13"/>
    </row>
    <row r="6494" spans="1:14" hidden="1">
      <c r="A6494" s="23">
        <v>735</v>
      </c>
      <c r="B6494" s="381">
        <v>98</v>
      </c>
      <c r="C6494" s="1860" t="s">
        <v>694</v>
      </c>
      <c r="D6494" s="1861"/>
      <c r="E6494" s="382">
        <f>F6494+G6494+H6494</f>
        <v>0</v>
      </c>
      <c r="F6494" s="1429"/>
      <c r="G6494" s="1430"/>
      <c r="H6494" s="1431"/>
      <c r="I6494" s="1461">
        <v>0</v>
      </c>
      <c r="J6494" s="1462">
        <v>0</v>
      </c>
      <c r="K6494" s="1463">
        <v>0</v>
      </c>
      <c r="L6494" s="382">
        <f>I6494+J6494+K6494</f>
        <v>0</v>
      </c>
      <c r="M6494" s="12" t="str">
        <f t="shared" si="1582"/>
        <v/>
      </c>
      <c r="N6494" s="13"/>
    </row>
    <row r="6495" spans="1:14" hidden="1">
      <c r="A6495" s="23">
        <v>740</v>
      </c>
      <c r="B6495" s="1433"/>
      <c r="C6495" s="1434"/>
      <c r="D6495" s="1435"/>
      <c r="E6495" s="269"/>
      <c r="F6495" s="269"/>
      <c r="G6495" s="269"/>
      <c r="H6495" s="269"/>
      <c r="I6495" s="269"/>
      <c r="J6495" s="269"/>
      <c r="K6495" s="269"/>
      <c r="L6495" s="270"/>
      <c r="M6495" s="12" t="str">
        <f t="shared" si="1582"/>
        <v/>
      </c>
      <c r="N6495" s="13"/>
    </row>
    <row r="6496" spans="1:14" hidden="1">
      <c r="A6496" s="23">
        <v>745</v>
      </c>
      <c r="B6496" s="1436"/>
      <c r="C6496" s="111"/>
      <c r="D6496" s="1437"/>
      <c r="E6496" s="218"/>
      <c r="F6496" s="218"/>
      <c r="G6496" s="218"/>
      <c r="H6496" s="218"/>
      <c r="I6496" s="218"/>
      <c r="J6496" s="218"/>
      <c r="K6496" s="218"/>
      <c r="L6496" s="389"/>
      <c r="M6496" s="12" t="str">
        <f t="shared" si="1582"/>
        <v/>
      </c>
      <c r="N6496" s="13"/>
    </row>
    <row r="6497" spans="1:14" hidden="1">
      <c r="A6497" s="22">
        <v>750</v>
      </c>
      <c r="B6497" s="1436"/>
      <c r="C6497" s="111"/>
      <c r="D6497" s="1437"/>
      <c r="E6497" s="218"/>
      <c r="F6497" s="218"/>
      <c r="G6497" s="218"/>
      <c r="H6497" s="218"/>
      <c r="I6497" s="218"/>
      <c r="J6497" s="218"/>
      <c r="K6497" s="218"/>
      <c r="L6497" s="389"/>
      <c r="M6497" s="12" t="str">
        <f t="shared" si="1582"/>
        <v/>
      </c>
      <c r="N6497" s="13"/>
    </row>
    <row r="6498" spans="1:14" ht="16.5" hidden="1" thickBot="1">
      <c r="A6498" s="23">
        <v>755</v>
      </c>
      <c r="B6498" s="1464"/>
      <c r="C6498" s="393" t="s">
        <v>741</v>
      </c>
      <c r="D6498" s="1432">
        <f>+B6498</f>
        <v>0</v>
      </c>
      <c r="E6498" s="395">
        <f t="shared" ref="E6498:L6498" si="1595">SUM(E6383,E6386,E6392,E6400,E6401,E6419,E6423,E6429,E6432,E6433,E6434,E6435,E6436,E6445,E6451,E6452,E6453,E6454,E6461,E6465,E6466,E6467,E6468,E6471,E6472,E6480,E6483,E6484,E6489)+E6494</f>
        <v>0</v>
      </c>
      <c r="F6498" s="396">
        <f t="shared" si="1595"/>
        <v>0</v>
      </c>
      <c r="G6498" s="397">
        <f t="shared" si="1595"/>
        <v>0</v>
      </c>
      <c r="H6498" s="398">
        <f t="shared" si="1595"/>
        <v>0</v>
      </c>
      <c r="I6498" s="396">
        <f t="shared" si="1595"/>
        <v>0</v>
      </c>
      <c r="J6498" s="397">
        <f t="shared" si="1595"/>
        <v>0</v>
      </c>
      <c r="K6498" s="398">
        <f t="shared" si="1595"/>
        <v>0</v>
      </c>
      <c r="L6498" s="395">
        <f t="shared" si="1595"/>
        <v>0</v>
      </c>
      <c r="M6498" s="12" t="str">
        <f>(IF($E6498&lt;&gt;0,$M$2,IF($L6498&lt;&gt;0,$M$2,"")))</f>
        <v/>
      </c>
      <c r="N6498" s="73" t="str">
        <f>LEFT(C6380,1)</f>
        <v>9</v>
      </c>
    </row>
    <row r="6499" spans="1:14" hidden="1">
      <c r="A6499" s="23">
        <v>760</v>
      </c>
      <c r="B6499" s="79" t="s">
        <v>120</v>
      </c>
      <c r="C6499" s="1"/>
      <c r="L6499" s="6"/>
      <c r="M6499" s="7" t="str">
        <f>(IF($E6498&lt;&gt;0,$M$2,IF($L6498&lt;&gt;0,$M$2,"")))</f>
        <v/>
      </c>
    </row>
    <row r="6500" spans="1:14" hidden="1">
      <c r="A6500" s="22">
        <v>765</v>
      </c>
      <c r="B6500" s="1367"/>
      <c r="C6500" s="1367"/>
      <c r="D6500" s="1368"/>
      <c r="E6500" s="1367"/>
      <c r="F6500" s="1367"/>
      <c r="G6500" s="1367"/>
      <c r="H6500" s="1367"/>
      <c r="I6500" s="1367"/>
      <c r="J6500" s="1367"/>
      <c r="K6500" s="1367"/>
      <c r="L6500" s="1369"/>
      <c r="M6500" s="7" t="str">
        <f>(IF($E6498&lt;&gt;0,$M$2,IF($L6498&lt;&gt;0,$M$2,"")))</f>
        <v/>
      </c>
    </row>
    <row r="6501" spans="1:14" ht="18.75" hidden="1">
      <c r="A6501" s="22">
        <v>775</v>
      </c>
      <c r="B6501" s="65"/>
      <c r="C6501" s="65"/>
      <c r="D6501" s="65"/>
      <c r="E6501" s="65"/>
      <c r="F6501" s="65"/>
      <c r="G6501" s="65"/>
      <c r="H6501" s="65"/>
      <c r="I6501" s="65"/>
      <c r="J6501" s="65"/>
      <c r="K6501" s="65"/>
      <c r="L6501" s="77"/>
      <c r="M6501" s="74" t="str">
        <f>(IF(E6496&lt;&gt;0,$G$2,IF(L6496&lt;&gt;0,$G$2,"")))</f>
        <v/>
      </c>
      <c r="N6501" s="65"/>
    </row>
    <row r="6502" spans="1:14" ht="18.75" hidden="1">
      <c r="A6502" s="23">
        <v>780</v>
      </c>
      <c r="B6502" s="65"/>
      <c r="C6502" s="65"/>
      <c r="D6502" s="65"/>
      <c r="E6502" s="65"/>
      <c r="F6502" s="65"/>
      <c r="G6502" s="65"/>
      <c r="H6502" s="65"/>
      <c r="I6502" s="65"/>
      <c r="J6502" s="65"/>
      <c r="K6502" s="65"/>
      <c r="L6502" s="77"/>
      <c r="M6502" s="74" t="str">
        <f>(IF(E6497&lt;&gt;0,$G$2,IF(L6497&lt;&gt;0,$G$2,"")))</f>
        <v/>
      </c>
      <c r="N6502" s="65"/>
    </row>
    <row r="6503" spans="1:14" hidden="1">
      <c r="A6503" s="23">
        <v>785</v>
      </c>
    </row>
    <row r="6504" spans="1:14" hidden="1">
      <c r="A6504" s="23">
        <v>790</v>
      </c>
    </row>
    <row r="6505" spans="1:14" hidden="1">
      <c r="A6505" s="23">
        <v>795</v>
      </c>
    </row>
    <row r="6506" spans="1:14" hidden="1">
      <c r="A6506" s="22">
        <v>805</v>
      </c>
    </row>
    <row r="6507" spans="1:14" hidden="1">
      <c r="A6507" s="23">
        <v>810</v>
      </c>
    </row>
    <row r="6508" spans="1:14" hidden="1">
      <c r="A6508" s="23">
        <v>815</v>
      </c>
    </row>
    <row r="6509" spans="1:14" hidden="1">
      <c r="A6509" s="28">
        <v>525</v>
      </c>
    </row>
    <row r="6510" spans="1:14" hidden="1">
      <c r="A6510" s="22">
        <v>820</v>
      </c>
    </row>
    <row r="6511" spans="1:14" hidden="1">
      <c r="A6511" s="23">
        <v>821</v>
      </c>
    </row>
    <row r="6512" spans="1:14" hidden="1">
      <c r="A6512" s="23">
        <v>822</v>
      </c>
    </row>
    <row r="6513" spans="1:1" hidden="1">
      <c r="A6513" s="23">
        <v>823</v>
      </c>
    </row>
    <row r="6514" spans="1:1" hidden="1">
      <c r="A6514" s="23">
        <v>825</v>
      </c>
    </row>
    <row r="6515" spans="1:1" hidden="1">
      <c r="A6515" s="23"/>
    </row>
    <row r="6516" spans="1:1" hidden="1">
      <c r="A6516" s="23"/>
    </row>
    <row r="6517" spans="1:1" hidden="1">
      <c r="A6517" s="23"/>
    </row>
    <row r="6518" spans="1:1" hidden="1">
      <c r="A6518" s="23"/>
    </row>
    <row r="6519" spans="1:1" hidden="1">
      <c r="A6519" s="23"/>
    </row>
    <row r="6520" spans="1:1" hidden="1">
      <c r="A6520" s="23"/>
    </row>
    <row r="6521" spans="1:1" hidden="1">
      <c r="A6521" s="23"/>
    </row>
    <row r="6522" spans="1:1" hidden="1">
      <c r="A6522" s="23"/>
    </row>
    <row r="6523" spans="1:1" hidden="1">
      <c r="A6523" s="23"/>
    </row>
    <row r="6524" spans="1:1" hidden="1">
      <c r="A6524" s="23"/>
    </row>
    <row r="6525" spans="1:1" hidden="1">
      <c r="A6525" s="23"/>
    </row>
    <row r="6526" spans="1:1" hidden="1">
      <c r="A6526" s="23"/>
    </row>
    <row r="6527" spans="1:1" hidden="1">
      <c r="A6527" s="23"/>
    </row>
    <row r="6528" spans="1:1" hidden="1">
      <c r="A6528" s="23"/>
    </row>
    <row r="6529" spans="1:1" hidden="1">
      <c r="A6529" s="25"/>
    </row>
    <row r="6530" spans="1:1" hidden="1">
      <c r="A6530" s="25">
        <v>905</v>
      </c>
    </row>
    <row r="6531" spans="1:1" hidden="1">
      <c r="A6531" s="25">
        <v>906</v>
      </c>
    </row>
    <row r="6532" spans="1:1" hidden="1">
      <c r="A6532" s="25"/>
    </row>
    <row r="6533" spans="1:1" hidden="1">
      <c r="A6533" s="25">
        <v>907</v>
      </c>
    </row>
    <row r="6534" spans="1:1" hidden="1">
      <c r="A6534" s="25"/>
    </row>
  </sheetData>
  <sheetProtection password="81B0" sheet="1" objects="1" scenarios="1"/>
  <autoFilter ref="M1:M6534">
    <filterColumn colId="0">
      <filters>
        <filter val="1"/>
      </filters>
    </filterColumn>
  </autoFilter>
  <mergeCells count="1612">
    <mergeCell ref="B604:C604"/>
    <mergeCell ref="G604:J604"/>
    <mergeCell ref="B605:C605"/>
    <mergeCell ref="H605:J605"/>
    <mergeCell ref="H607:J607"/>
    <mergeCell ref="I9:J9"/>
    <mergeCell ref="I10:J12"/>
    <mergeCell ref="C405:D405"/>
    <mergeCell ref="G600:J600"/>
    <mergeCell ref="G601:J601"/>
    <mergeCell ref="G603:J603"/>
    <mergeCell ref="C388:D388"/>
    <mergeCell ref="C391:D391"/>
    <mergeCell ref="C524:D524"/>
    <mergeCell ref="C465:D465"/>
    <mergeCell ref="C478:D478"/>
    <mergeCell ref="C481:D481"/>
    <mergeCell ref="C502:D502"/>
    <mergeCell ref="C468:D468"/>
    <mergeCell ref="C471:D471"/>
    <mergeCell ref="C512:D512"/>
    <mergeCell ref="C497:D497"/>
    <mergeCell ref="C503:D503"/>
    <mergeCell ref="C535:D535"/>
    <mergeCell ref="C536:D536"/>
    <mergeCell ref="C516:D516"/>
    <mergeCell ref="C521:D521"/>
    <mergeCell ref="C591:D591"/>
    <mergeCell ref="C541:D541"/>
    <mergeCell ref="C544:D544"/>
    <mergeCell ref="C566:D566"/>
    <mergeCell ref="C586:D586"/>
    <mergeCell ref="C531:D531"/>
    <mergeCell ref="C412:D412"/>
    <mergeCell ref="C424:D424"/>
    <mergeCell ref="B435:D435"/>
    <mergeCell ref="B438:D438"/>
    <mergeCell ref="C425:D425"/>
    <mergeCell ref="C396:D396"/>
    <mergeCell ref="C402:D402"/>
    <mergeCell ref="C406:D406"/>
    <mergeCell ref="C409:D409"/>
    <mergeCell ref="C399:D399"/>
    <mergeCell ref="B454:D454"/>
    <mergeCell ref="C461:D461"/>
    <mergeCell ref="C422:D422"/>
    <mergeCell ref="C423:D423"/>
    <mergeCell ref="C426:D426"/>
    <mergeCell ref="B433:D433"/>
    <mergeCell ref="B449:D449"/>
    <mergeCell ref="B451:D451"/>
    <mergeCell ref="B311:D311"/>
    <mergeCell ref="B344:D344"/>
    <mergeCell ref="C375:D375"/>
    <mergeCell ref="C383:D383"/>
    <mergeCell ref="B353:D353"/>
    <mergeCell ref="C361:D361"/>
    <mergeCell ref="B348:D348"/>
    <mergeCell ref="B350:D350"/>
    <mergeCell ref="C293:D293"/>
    <mergeCell ref="C297:D297"/>
    <mergeCell ref="B306:D306"/>
    <mergeCell ref="B308:D308"/>
    <mergeCell ref="C276:D276"/>
    <mergeCell ref="C284:D284"/>
    <mergeCell ref="C287:D287"/>
    <mergeCell ref="C288:D288"/>
    <mergeCell ref="C272:D272"/>
    <mergeCell ref="C275:D275"/>
    <mergeCell ref="C269:D269"/>
    <mergeCell ref="C237:D237"/>
    <mergeCell ref="C238:D238"/>
    <mergeCell ref="C239:D239"/>
    <mergeCell ref="C240:D240"/>
    <mergeCell ref="C255:D255"/>
    <mergeCell ref="C270:D270"/>
    <mergeCell ref="C271:D271"/>
    <mergeCell ref="C256:D256"/>
    <mergeCell ref="C257:D257"/>
    <mergeCell ref="C265:D265"/>
    <mergeCell ref="C204:D204"/>
    <mergeCell ref="C205:D205"/>
    <mergeCell ref="C227:D227"/>
    <mergeCell ref="C258:D258"/>
    <mergeCell ref="C236:D236"/>
    <mergeCell ref="C223:D223"/>
    <mergeCell ref="C233:D233"/>
    <mergeCell ref="C190:D190"/>
    <mergeCell ref="C196:D196"/>
    <mergeCell ref="C187:D187"/>
    <mergeCell ref="B176:D176"/>
    <mergeCell ref="B179:D179"/>
    <mergeCell ref="B174:D174"/>
    <mergeCell ref="C39:D39"/>
    <mergeCell ref="B7:D7"/>
    <mergeCell ref="B9:D9"/>
    <mergeCell ref="B12:D12"/>
    <mergeCell ref="C22:D22"/>
    <mergeCell ref="C28:D28"/>
    <mergeCell ref="C33:D33"/>
    <mergeCell ref="E442:H442"/>
    <mergeCell ref="E458:H458"/>
    <mergeCell ref="E19:H19"/>
    <mergeCell ref="I19:L19"/>
    <mergeCell ref="E183:H183"/>
    <mergeCell ref="I183:L183"/>
    <mergeCell ref="E357:H357"/>
    <mergeCell ref="B613:D613"/>
    <mergeCell ref="B615:D615"/>
    <mergeCell ref="B618:D618"/>
    <mergeCell ref="E622:H622"/>
    <mergeCell ref="I622:L622"/>
    <mergeCell ref="C629:D629"/>
    <mergeCell ref="C632:D632"/>
    <mergeCell ref="C638:D638"/>
    <mergeCell ref="C646:D646"/>
    <mergeCell ref="C647:D647"/>
    <mergeCell ref="C665:D665"/>
    <mergeCell ref="C669:D669"/>
    <mergeCell ref="C675:D675"/>
    <mergeCell ref="C678:D678"/>
    <mergeCell ref="C679:D679"/>
    <mergeCell ref="C680:D680"/>
    <mergeCell ref="C681:D681"/>
    <mergeCell ref="C682:D682"/>
    <mergeCell ref="C697:D697"/>
    <mergeCell ref="C698:D698"/>
    <mergeCell ref="C699:D699"/>
    <mergeCell ref="C700:D700"/>
    <mergeCell ref="C707:D707"/>
    <mergeCell ref="C711:D711"/>
    <mergeCell ref="C712:D712"/>
    <mergeCell ref="C713:D713"/>
    <mergeCell ref="C714:D714"/>
    <mergeCell ref="C717:D717"/>
    <mergeCell ref="C718:D718"/>
    <mergeCell ref="C726:D726"/>
    <mergeCell ref="C729:D729"/>
    <mergeCell ref="C730:D730"/>
    <mergeCell ref="C735:D735"/>
    <mergeCell ref="C739:D739"/>
    <mergeCell ref="C740:D740"/>
    <mergeCell ref="B750:D750"/>
    <mergeCell ref="B752:D752"/>
    <mergeCell ref="B755:D755"/>
    <mergeCell ref="E759:H759"/>
    <mergeCell ref="I759:L759"/>
    <mergeCell ref="C766:D766"/>
    <mergeCell ref="C769:D769"/>
    <mergeCell ref="C775:D775"/>
    <mergeCell ref="C783:D783"/>
    <mergeCell ref="C784:D784"/>
    <mergeCell ref="C802:D802"/>
    <mergeCell ref="C806:D806"/>
    <mergeCell ref="C812:D812"/>
    <mergeCell ref="C815:D815"/>
    <mergeCell ref="C816:D816"/>
    <mergeCell ref="C817:D817"/>
    <mergeCell ref="C818:D818"/>
    <mergeCell ref="C819:D819"/>
    <mergeCell ref="C834:D834"/>
    <mergeCell ref="C835:D835"/>
    <mergeCell ref="C836:D836"/>
    <mergeCell ref="C837:D837"/>
    <mergeCell ref="C844:D844"/>
    <mergeCell ref="C848:D848"/>
    <mergeCell ref="C849:D849"/>
    <mergeCell ref="C850:D850"/>
    <mergeCell ref="C851:D851"/>
    <mergeCell ref="C854:D854"/>
    <mergeCell ref="C855:D855"/>
    <mergeCell ref="C863:D863"/>
    <mergeCell ref="C866:D866"/>
    <mergeCell ref="C867:D867"/>
    <mergeCell ref="C872:D872"/>
    <mergeCell ref="C876:D876"/>
    <mergeCell ref="C877:D877"/>
    <mergeCell ref="B887:D887"/>
    <mergeCell ref="B889:D889"/>
    <mergeCell ref="B892:D892"/>
    <mergeCell ref="E896:H896"/>
    <mergeCell ref="I896:L896"/>
    <mergeCell ref="C903:D903"/>
    <mergeCell ref="C906:D906"/>
    <mergeCell ref="C912:D912"/>
    <mergeCell ref="C920:D920"/>
    <mergeCell ref="C921:D921"/>
    <mergeCell ref="C939:D939"/>
    <mergeCell ref="C943:D943"/>
    <mergeCell ref="C949:D949"/>
    <mergeCell ref="C952:D952"/>
    <mergeCell ref="C953:D953"/>
    <mergeCell ref="C954:D954"/>
    <mergeCell ref="C955:D955"/>
    <mergeCell ref="C956:D956"/>
    <mergeCell ref="C971:D971"/>
    <mergeCell ref="C972:D972"/>
    <mergeCell ref="C973:D973"/>
    <mergeCell ref="C974:D974"/>
    <mergeCell ref="C981:D981"/>
    <mergeCell ref="C985:D985"/>
    <mergeCell ref="C986:D986"/>
    <mergeCell ref="C987:D987"/>
    <mergeCell ref="C988:D988"/>
    <mergeCell ref="C991:D991"/>
    <mergeCell ref="C992:D992"/>
    <mergeCell ref="C1000:D1000"/>
    <mergeCell ref="C1003:D1003"/>
    <mergeCell ref="C1004:D1004"/>
    <mergeCell ref="C1009:D1009"/>
    <mergeCell ref="C1013:D1013"/>
    <mergeCell ref="C1014:D1014"/>
    <mergeCell ref="B1024:D1024"/>
    <mergeCell ref="B1026:D1026"/>
    <mergeCell ref="B1029:D1029"/>
    <mergeCell ref="E1033:H1033"/>
    <mergeCell ref="I1033:L1033"/>
    <mergeCell ref="C1040:D1040"/>
    <mergeCell ref="C1043:D1043"/>
    <mergeCell ref="C1049:D1049"/>
    <mergeCell ref="C1057:D1057"/>
    <mergeCell ref="C1058:D1058"/>
    <mergeCell ref="C1076:D1076"/>
    <mergeCell ref="C1080:D1080"/>
    <mergeCell ref="C1086:D1086"/>
    <mergeCell ref="C1089:D1089"/>
    <mergeCell ref="C1090:D1090"/>
    <mergeCell ref="C1091:D1091"/>
    <mergeCell ref="C1092:D1092"/>
    <mergeCell ref="C1093:D1093"/>
    <mergeCell ref="C1108:D1108"/>
    <mergeCell ref="C1109:D1109"/>
    <mergeCell ref="C1110:D1110"/>
    <mergeCell ref="C1111:D1111"/>
    <mergeCell ref="C1118:D1118"/>
    <mergeCell ref="C1122:D1122"/>
    <mergeCell ref="C1123:D1123"/>
    <mergeCell ref="C1124:D1124"/>
    <mergeCell ref="C1125:D1125"/>
    <mergeCell ref="C1128:D1128"/>
    <mergeCell ref="C1129:D1129"/>
    <mergeCell ref="C1137:D1137"/>
    <mergeCell ref="C1140:D1140"/>
    <mergeCell ref="C1141:D1141"/>
    <mergeCell ref="C1146:D1146"/>
    <mergeCell ref="C1150:D1150"/>
    <mergeCell ref="C1151:D1151"/>
    <mergeCell ref="B1161:D1161"/>
    <mergeCell ref="B1163:D1163"/>
    <mergeCell ref="B1166:D1166"/>
    <mergeCell ref="E1170:H1170"/>
    <mergeCell ref="I1170:L1170"/>
    <mergeCell ref="C1177:D1177"/>
    <mergeCell ref="C1180:D1180"/>
    <mergeCell ref="C1186:D1186"/>
    <mergeCell ref="C1194:D1194"/>
    <mergeCell ref="C1195:D1195"/>
    <mergeCell ref="C1213:D1213"/>
    <mergeCell ref="C1217:D1217"/>
    <mergeCell ref="C1223:D1223"/>
    <mergeCell ref="C1226:D1226"/>
    <mergeCell ref="C1227:D1227"/>
    <mergeCell ref="C1228:D1228"/>
    <mergeCell ref="C1229:D1229"/>
    <mergeCell ref="C1230:D1230"/>
    <mergeCell ref="C1245:D1245"/>
    <mergeCell ref="C1246:D1246"/>
    <mergeCell ref="C1247:D1247"/>
    <mergeCell ref="C1248:D1248"/>
    <mergeCell ref="C1255:D1255"/>
    <mergeCell ref="C1259:D1259"/>
    <mergeCell ref="C1260:D1260"/>
    <mergeCell ref="C1261:D1261"/>
    <mergeCell ref="C1262:D1262"/>
    <mergeCell ref="C1265:D1265"/>
    <mergeCell ref="C1266:D1266"/>
    <mergeCell ref="C1274:D1274"/>
    <mergeCell ref="C1277:D1277"/>
    <mergeCell ref="C1278:D1278"/>
    <mergeCell ref="C1283:D1283"/>
    <mergeCell ref="C1287:D1287"/>
    <mergeCell ref="C1288:D1288"/>
    <mergeCell ref="B1298:D1298"/>
    <mergeCell ref="B1300:D1300"/>
    <mergeCell ref="B1303:D1303"/>
    <mergeCell ref="E1307:H1307"/>
    <mergeCell ref="I1307:L1307"/>
    <mergeCell ref="C1314:D1314"/>
    <mergeCell ref="C1317:D1317"/>
    <mergeCell ref="C1323:D1323"/>
    <mergeCell ref="C1331:D1331"/>
    <mergeCell ref="C1332:D1332"/>
    <mergeCell ref="C1350:D1350"/>
    <mergeCell ref="C1354:D1354"/>
    <mergeCell ref="C1360:D1360"/>
    <mergeCell ref="C1363:D1363"/>
    <mergeCell ref="C1364:D1364"/>
    <mergeCell ref="C1365:D1365"/>
    <mergeCell ref="C1366:D1366"/>
    <mergeCell ref="C1367:D1367"/>
    <mergeCell ref="C1382:D1382"/>
    <mergeCell ref="C1383:D1383"/>
    <mergeCell ref="C1384:D1384"/>
    <mergeCell ref="C1385:D1385"/>
    <mergeCell ref="C1392:D1392"/>
    <mergeCell ref="C1396:D1396"/>
    <mergeCell ref="C1397:D1397"/>
    <mergeCell ref="C1398:D1398"/>
    <mergeCell ref="C1399:D1399"/>
    <mergeCell ref="C1402:D1402"/>
    <mergeCell ref="C1403:D1403"/>
    <mergeCell ref="C1411:D1411"/>
    <mergeCell ref="C1414:D1414"/>
    <mergeCell ref="C1415:D1415"/>
    <mergeCell ref="C1420:D1420"/>
    <mergeCell ref="C1424:D1424"/>
    <mergeCell ref="C1425:D1425"/>
    <mergeCell ref="B1435:D1435"/>
    <mergeCell ref="B1437:D1437"/>
    <mergeCell ref="B1440:D1440"/>
    <mergeCell ref="E1444:H1444"/>
    <mergeCell ref="I1444:L1444"/>
    <mergeCell ref="C1451:D1451"/>
    <mergeCell ref="C1454:D1454"/>
    <mergeCell ref="C1460:D1460"/>
    <mergeCell ref="C1468:D1468"/>
    <mergeCell ref="C1469:D1469"/>
    <mergeCell ref="C1487:D1487"/>
    <mergeCell ref="C1491:D1491"/>
    <mergeCell ref="C1497:D1497"/>
    <mergeCell ref="C1500:D1500"/>
    <mergeCell ref="C1501:D1501"/>
    <mergeCell ref="C1502:D1502"/>
    <mergeCell ref="C1503:D1503"/>
    <mergeCell ref="C1504:D1504"/>
    <mergeCell ref="C1519:D1519"/>
    <mergeCell ref="C1520:D1520"/>
    <mergeCell ref="C1521:D1521"/>
    <mergeCell ref="C1522:D1522"/>
    <mergeCell ref="C1529:D1529"/>
    <mergeCell ref="C1533:D1533"/>
    <mergeCell ref="C1534:D1534"/>
    <mergeCell ref="C1535:D1535"/>
    <mergeCell ref="C1536:D1536"/>
    <mergeCell ref="C1539:D1539"/>
    <mergeCell ref="C1540:D1540"/>
    <mergeCell ref="C1548:D1548"/>
    <mergeCell ref="C1551:D1551"/>
    <mergeCell ref="C1552:D1552"/>
    <mergeCell ref="C1557:D1557"/>
    <mergeCell ref="C1561:D1561"/>
    <mergeCell ref="C1562:D1562"/>
    <mergeCell ref="B1572:D1572"/>
    <mergeCell ref="B1574:D1574"/>
    <mergeCell ref="B1577:D1577"/>
    <mergeCell ref="E1581:H1581"/>
    <mergeCell ref="I1581:L1581"/>
    <mergeCell ref="C1588:D1588"/>
    <mergeCell ref="C1591:D1591"/>
    <mergeCell ref="C1597:D1597"/>
    <mergeCell ref="C1605:D1605"/>
    <mergeCell ref="C1606:D1606"/>
    <mergeCell ref="C1624:D1624"/>
    <mergeCell ref="C1628:D1628"/>
    <mergeCell ref="C1634:D1634"/>
    <mergeCell ref="C1637:D1637"/>
    <mergeCell ref="C1638:D1638"/>
    <mergeCell ref="C1639:D1639"/>
    <mergeCell ref="C1640:D1640"/>
    <mergeCell ref="C1641:D1641"/>
    <mergeCell ref="C1656:D1656"/>
    <mergeCell ref="C1657:D1657"/>
    <mergeCell ref="C1658:D1658"/>
    <mergeCell ref="C1659:D1659"/>
    <mergeCell ref="C1666:D1666"/>
    <mergeCell ref="C1670:D1670"/>
    <mergeCell ref="C1671:D1671"/>
    <mergeCell ref="C1672:D1672"/>
    <mergeCell ref="C1673:D1673"/>
    <mergeCell ref="C1676:D1676"/>
    <mergeCell ref="C1677:D1677"/>
    <mergeCell ref="C1685:D1685"/>
    <mergeCell ref="C1688:D1688"/>
    <mergeCell ref="C1689:D1689"/>
    <mergeCell ref="C1694:D1694"/>
    <mergeCell ref="C1698:D1698"/>
    <mergeCell ref="C1699:D1699"/>
    <mergeCell ref="B1709:D1709"/>
    <mergeCell ref="B1711:D1711"/>
    <mergeCell ref="B1714:D1714"/>
    <mergeCell ref="E1718:H1718"/>
    <mergeCell ref="I1718:L1718"/>
    <mergeCell ref="C1725:D1725"/>
    <mergeCell ref="C1728:D1728"/>
    <mergeCell ref="C1734:D1734"/>
    <mergeCell ref="C1742:D1742"/>
    <mergeCell ref="C1743:D1743"/>
    <mergeCell ref="C1761:D1761"/>
    <mergeCell ref="C1765:D1765"/>
    <mergeCell ref="C1771:D1771"/>
    <mergeCell ref="C1774:D1774"/>
    <mergeCell ref="C1775:D1775"/>
    <mergeCell ref="C1776:D1776"/>
    <mergeCell ref="C1777:D1777"/>
    <mergeCell ref="C1778:D1778"/>
    <mergeCell ref="C1793:D1793"/>
    <mergeCell ref="C1794:D1794"/>
    <mergeCell ref="C1795:D1795"/>
    <mergeCell ref="C1796:D1796"/>
    <mergeCell ref="C1803:D1803"/>
    <mergeCell ref="C1807:D1807"/>
    <mergeCell ref="C1808:D1808"/>
    <mergeCell ref="C1809:D1809"/>
    <mergeCell ref="C1810:D1810"/>
    <mergeCell ref="C1813:D1813"/>
    <mergeCell ref="C1814:D1814"/>
    <mergeCell ref="C1822:D1822"/>
    <mergeCell ref="C1825:D1825"/>
    <mergeCell ref="C1826:D1826"/>
    <mergeCell ref="C1831:D1831"/>
    <mergeCell ref="C1835:D1835"/>
    <mergeCell ref="C1836:D1836"/>
    <mergeCell ref="B1846:D1846"/>
    <mergeCell ref="B1848:D1848"/>
    <mergeCell ref="B1851:D1851"/>
    <mergeCell ref="E1855:H1855"/>
    <mergeCell ref="I1855:L1855"/>
    <mergeCell ref="C1862:D1862"/>
    <mergeCell ref="C1865:D1865"/>
    <mergeCell ref="C1871:D1871"/>
    <mergeCell ref="C1879:D1879"/>
    <mergeCell ref="C1880:D1880"/>
    <mergeCell ref="C1898:D1898"/>
    <mergeCell ref="C1902:D1902"/>
    <mergeCell ref="C1908:D1908"/>
    <mergeCell ref="C1911:D1911"/>
    <mergeCell ref="C1912:D1912"/>
    <mergeCell ref="C1913:D1913"/>
    <mergeCell ref="C1914:D1914"/>
    <mergeCell ref="C1915:D1915"/>
    <mergeCell ref="C1930:D1930"/>
    <mergeCell ref="C1931:D1931"/>
    <mergeCell ref="C1932:D1932"/>
    <mergeCell ref="C1933:D1933"/>
    <mergeCell ref="C1940:D1940"/>
    <mergeCell ref="C1944:D1944"/>
    <mergeCell ref="C1945:D1945"/>
    <mergeCell ref="C1946:D1946"/>
    <mergeCell ref="C1947:D1947"/>
    <mergeCell ref="C1950:D1950"/>
    <mergeCell ref="C1951:D1951"/>
    <mergeCell ref="C1959:D1959"/>
    <mergeCell ref="C1962:D1962"/>
    <mergeCell ref="C1963:D1963"/>
    <mergeCell ref="C1968:D1968"/>
    <mergeCell ref="C1972:D1972"/>
    <mergeCell ref="C1973:D1973"/>
    <mergeCell ref="B1983:D1983"/>
    <mergeCell ref="B1985:D1985"/>
    <mergeCell ref="B1988:D1988"/>
    <mergeCell ref="E1992:H1992"/>
    <mergeCell ref="I1992:L1992"/>
    <mergeCell ref="C1999:D1999"/>
    <mergeCell ref="C2002:D2002"/>
    <mergeCell ref="C2008:D2008"/>
    <mergeCell ref="C2016:D2016"/>
    <mergeCell ref="C2017:D2017"/>
    <mergeCell ref="C2035:D2035"/>
    <mergeCell ref="C2039:D2039"/>
    <mergeCell ref="C2045:D2045"/>
    <mergeCell ref="C2048:D2048"/>
    <mergeCell ref="C2049:D2049"/>
    <mergeCell ref="C2050:D2050"/>
    <mergeCell ref="C2051:D2051"/>
    <mergeCell ref="C2052:D2052"/>
    <mergeCell ref="C2067:D2067"/>
    <mergeCell ref="C2068:D2068"/>
    <mergeCell ref="C2069:D2069"/>
    <mergeCell ref="C2070:D2070"/>
    <mergeCell ref="C2077:D2077"/>
    <mergeCell ref="C2081:D2081"/>
    <mergeCell ref="C2082:D2082"/>
    <mergeCell ref="C2083:D2083"/>
    <mergeCell ref="C2084:D2084"/>
    <mergeCell ref="C2087:D2087"/>
    <mergeCell ref="C2088:D2088"/>
    <mergeCell ref="C2096:D2096"/>
    <mergeCell ref="C2099:D2099"/>
    <mergeCell ref="C2100:D2100"/>
    <mergeCell ref="C2105:D2105"/>
    <mergeCell ref="C2109:D2109"/>
    <mergeCell ref="C2110:D2110"/>
    <mergeCell ref="B2120:D2120"/>
    <mergeCell ref="B2122:D2122"/>
    <mergeCell ref="B2125:D2125"/>
    <mergeCell ref="E2129:H2129"/>
    <mergeCell ref="I2129:L2129"/>
    <mergeCell ref="C2136:D2136"/>
    <mergeCell ref="C2139:D2139"/>
    <mergeCell ref="C2145:D2145"/>
    <mergeCell ref="C2153:D2153"/>
    <mergeCell ref="C2154:D2154"/>
    <mergeCell ref="C2172:D2172"/>
    <mergeCell ref="C2176:D2176"/>
    <mergeCell ref="C2182:D2182"/>
    <mergeCell ref="C2185:D2185"/>
    <mergeCell ref="C2186:D2186"/>
    <mergeCell ref="C2187:D2187"/>
    <mergeCell ref="C2188:D2188"/>
    <mergeCell ref="C2189:D2189"/>
    <mergeCell ref="C2204:D2204"/>
    <mergeCell ref="C2205:D2205"/>
    <mergeCell ref="C2206:D2206"/>
    <mergeCell ref="C2207:D2207"/>
    <mergeCell ref="C2214:D2214"/>
    <mergeCell ref="C2218:D2218"/>
    <mergeCell ref="C2219:D2219"/>
    <mergeCell ref="C2220:D2220"/>
    <mergeCell ref="C2221:D2221"/>
    <mergeCell ref="C2224:D2224"/>
    <mergeCell ref="C2225:D2225"/>
    <mergeCell ref="C2233:D2233"/>
    <mergeCell ref="C2236:D2236"/>
    <mergeCell ref="C2237:D2237"/>
    <mergeCell ref="C2242:D2242"/>
    <mergeCell ref="C2246:D2246"/>
    <mergeCell ref="C2247:D2247"/>
    <mergeCell ref="B2257:D2257"/>
    <mergeCell ref="B2259:D2259"/>
    <mergeCell ref="B2262:D2262"/>
    <mergeCell ref="E2266:H2266"/>
    <mergeCell ref="I2266:L2266"/>
    <mergeCell ref="C2273:D2273"/>
    <mergeCell ref="C2276:D2276"/>
    <mergeCell ref="C2282:D2282"/>
    <mergeCell ref="C2290:D2290"/>
    <mergeCell ref="C2291:D2291"/>
    <mergeCell ref="C2309:D2309"/>
    <mergeCell ref="C2313:D2313"/>
    <mergeCell ref="C2319:D2319"/>
    <mergeCell ref="C2322:D2322"/>
    <mergeCell ref="C2323:D2323"/>
    <mergeCell ref="C2324:D2324"/>
    <mergeCell ref="C2325:D2325"/>
    <mergeCell ref="C2326:D2326"/>
    <mergeCell ref="C2341:D2341"/>
    <mergeCell ref="C2342:D2342"/>
    <mergeCell ref="C2343:D2343"/>
    <mergeCell ref="C2344:D2344"/>
    <mergeCell ref="C2351:D2351"/>
    <mergeCell ref="C2355:D2355"/>
    <mergeCell ref="C2356:D2356"/>
    <mergeCell ref="C2357:D2357"/>
    <mergeCell ref="C2358:D2358"/>
    <mergeCell ref="C2361:D2361"/>
    <mergeCell ref="C2362:D2362"/>
    <mergeCell ref="C2370:D2370"/>
    <mergeCell ref="C2373:D2373"/>
    <mergeCell ref="C2374:D2374"/>
    <mergeCell ref="C2379:D2379"/>
    <mergeCell ref="C2383:D2383"/>
    <mergeCell ref="C2384:D2384"/>
    <mergeCell ref="B2394:D2394"/>
    <mergeCell ref="B2396:D2396"/>
    <mergeCell ref="B2399:D2399"/>
    <mergeCell ref="E2403:H2403"/>
    <mergeCell ref="I2403:L2403"/>
    <mergeCell ref="C2410:D2410"/>
    <mergeCell ref="C2413:D2413"/>
    <mergeCell ref="C2419:D2419"/>
    <mergeCell ref="C2427:D2427"/>
    <mergeCell ref="C2428:D2428"/>
    <mergeCell ref="C2446:D2446"/>
    <mergeCell ref="C2450:D2450"/>
    <mergeCell ref="C2456:D2456"/>
    <mergeCell ref="C2459:D2459"/>
    <mergeCell ref="C2460:D2460"/>
    <mergeCell ref="C2461:D2461"/>
    <mergeCell ref="C2462:D2462"/>
    <mergeCell ref="C2463:D2463"/>
    <mergeCell ref="C2478:D2478"/>
    <mergeCell ref="C2479:D2479"/>
    <mergeCell ref="C2480:D2480"/>
    <mergeCell ref="C2481:D2481"/>
    <mergeCell ref="C2488:D2488"/>
    <mergeCell ref="C2492:D2492"/>
    <mergeCell ref="C2493:D2493"/>
    <mergeCell ref="C2494:D2494"/>
    <mergeCell ref="C2495:D2495"/>
    <mergeCell ref="C2498:D2498"/>
    <mergeCell ref="C2499:D2499"/>
    <mergeCell ref="C2507:D2507"/>
    <mergeCell ref="C2510:D2510"/>
    <mergeCell ref="C2511:D2511"/>
    <mergeCell ref="C2516:D2516"/>
    <mergeCell ref="C2520:D2520"/>
    <mergeCell ref="C2521:D2521"/>
    <mergeCell ref="B2531:D2531"/>
    <mergeCell ref="B2533:D2533"/>
    <mergeCell ref="B2536:D2536"/>
    <mergeCell ref="E2540:H2540"/>
    <mergeCell ref="I2540:L2540"/>
    <mergeCell ref="C2547:D2547"/>
    <mergeCell ref="C2550:D2550"/>
    <mergeCell ref="C2556:D2556"/>
    <mergeCell ref="C2564:D2564"/>
    <mergeCell ref="C2565:D2565"/>
    <mergeCell ref="C2583:D2583"/>
    <mergeCell ref="C2587:D2587"/>
    <mergeCell ref="C2593:D2593"/>
    <mergeCell ref="C2596:D2596"/>
    <mergeCell ref="C2597:D2597"/>
    <mergeCell ref="C2598:D2598"/>
    <mergeCell ref="C2599:D2599"/>
    <mergeCell ref="C2600:D2600"/>
    <mergeCell ref="C2615:D2615"/>
    <mergeCell ref="C2616:D2616"/>
    <mergeCell ref="C2617:D2617"/>
    <mergeCell ref="C2618:D2618"/>
    <mergeCell ref="C2625:D2625"/>
    <mergeCell ref="C2629:D2629"/>
    <mergeCell ref="C2630:D2630"/>
    <mergeCell ref="C2631:D2631"/>
    <mergeCell ref="C2632:D2632"/>
    <mergeCell ref="C2635:D2635"/>
    <mergeCell ref="C2636:D2636"/>
    <mergeCell ref="C2644:D2644"/>
    <mergeCell ref="C2647:D2647"/>
    <mergeCell ref="C2648:D2648"/>
    <mergeCell ref="C2653:D2653"/>
    <mergeCell ref="C2657:D2657"/>
    <mergeCell ref="C2658:D2658"/>
    <mergeCell ref="B2668:D2668"/>
    <mergeCell ref="B2670:D2670"/>
    <mergeCell ref="B2673:D2673"/>
    <mergeCell ref="E2677:H2677"/>
    <mergeCell ref="I2677:L2677"/>
    <mergeCell ref="C2684:D2684"/>
    <mergeCell ref="C2687:D2687"/>
    <mergeCell ref="C2693:D2693"/>
    <mergeCell ref="C2701:D2701"/>
    <mergeCell ref="C2702:D2702"/>
    <mergeCell ref="C2720:D2720"/>
    <mergeCell ref="C2724:D2724"/>
    <mergeCell ref="C2730:D2730"/>
    <mergeCell ref="C2733:D2733"/>
    <mergeCell ref="C2734:D2734"/>
    <mergeCell ref="C2735:D2735"/>
    <mergeCell ref="C2736:D2736"/>
    <mergeCell ref="C2737:D2737"/>
    <mergeCell ref="C2752:D2752"/>
    <mergeCell ref="C2753:D2753"/>
    <mergeCell ref="C2754:D2754"/>
    <mergeCell ref="C2755:D2755"/>
    <mergeCell ref="C2762:D2762"/>
    <mergeCell ref="C2766:D2766"/>
    <mergeCell ref="C2767:D2767"/>
    <mergeCell ref="C2768:D2768"/>
    <mergeCell ref="C2769:D2769"/>
    <mergeCell ref="C2772:D2772"/>
    <mergeCell ref="C2773:D2773"/>
    <mergeCell ref="C2781:D2781"/>
    <mergeCell ref="C2784:D2784"/>
    <mergeCell ref="C2785:D2785"/>
    <mergeCell ref="C2790:D2790"/>
    <mergeCell ref="C2794:D2794"/>
    <mergeCell ref="C2795:D2795"/>
    <mergeCell ref="B2805:D2805"/>
    <mergeCell ref="B2807:D2807"/>
    <mergeCell ref="B2810:D2810"/>
    <mergeCell ref="E2814:H2814"/>
    <mergeCell ref="I2814:L2814"/>
    <mergeCell ref="C2821:D2821"/>
    <mergeCell ref="C2824:D2824"/>
    <mergeCell ref="C2830:D2830"/>
    <mergeCell ref="C2838:D2838"/>
    <mergeCell ref="C2839:D2839"/>
    <mergeCell ref="C2857:D2857"/>
    <mergeCell ref="C2861:D2861"/>
    <mergeCell ref="C2867:D2867"/>
    <mergeCell ref="C2870:D2870"/>
    <mergeCell ref="C2871:D2871"/>
    <mergeCell ref="C2872:D2872"/>
    <mergeCell ref="C2873:D2873"/>
    <mergeCell ref="C2874:D2874"/>
    <mergeCell ref="C2889:D2889"/>
    <mergeCell ref="C2890:D2890"/>
    <mergeCell ref="C2891:D2891"/>
    <mergeCell ref="C2892:D2892"/>
    <mergeCell ref="C2899:D2899"/>
    <mergeCell ref="C2903:D2903"/>
    <mergeCell ref="C2904:D2904"/>
    <mergeCell ref="C2905:D2905"/>
    <mergeCell ref="C2906:D2906"/>
    <mergeCell ref="C2909:D2909"/>
    <mergeCell ref="C2910:D2910"/>
    <mergeCell ref="C2918:D2918"/>
    <mergeCell ref="C2921:D2921"/>
    <mergeCell ref="C2922:D2922"/>
    <mergeCell ref="C2927:D2927"/>
    <mergeCell ref="C2931:D2931"/>
    <mergeCell ref="C2932:D2932"/>
    <mergeCell ref="B2942:D2942"/>
    <mergeCell ref="B2944:D2944"/>
    <mergeCell ref="B2947:D2947"/>
    <mergeCell ref="E2951:H2951"/>
    <mergeCell ref="I2951:L2951"/>
    <mergeCell ref="C2958:D2958"/>
    <mergeCell ref="C2961:D2961"/>
    <mergeCell ref="C2967:D2967"/>
    <mergeCell ref="C2975:D2975"/>
    <mergeCell ref="C2976:D2976"/>
    <mergeCell ref="C2994:D2994"/>
    <mergeCell ref="C2998:D2998"/>
    <mergeCell ref="C3004:D3004"/>
    <mergeCell ref="C3007:D3007"/>
    <mergeCell ref="C3008:D3008"/>
    <mergeCell ref="C3009:D3009"/>
    <mergeCell ref="C3010:D3010"/>
    <mergeCell ref="C3011:D3011"/>
    <mergeCell ref="C3026:D3026"/>
    <mergeCell ref="C3027:D3027"/>
    <mergeCell ref="C3028:D3028"/>
    <mergeCell ref="C3029:D3029"/>
    <mergeCell ref="C3036:D3036"/>
    <mergeCell ref="C3040:D3040"/>
    <mergeCell ref="C3041:D3041"/>
    <mergeCell ref="C3042:D3042"/>
    <mergeCell ref="C3043:D3043"/>
    <mergeCell ref="C3046:D3046"/>
    <mergeCell ref="C3047:D3047"/>
    <mergeCell ref="C3055:D3055"/>
    <mergeCell ref="C3058:D3058"/>
    <mergeCell ref="C3059:D3059"/>
    <mergeCell ref="C3064:D3064"/>
    <mergeCell ref="C3068:D3068"/>
    <mergeCell ref="C3069:D3069"/>
    <mergeCell ref="B3079:D3079"/>
    <mergeCell ref="B3081:D3081"/>
    <mergeCell ref="B3084:D3084"/>
    <mergeCell ref="E3088:H3088"/>
    <mergeCell ref="I3088:L3088"/>
    <mergeCell ref="C3095:D3095"/>
    <mergeCell ref="C3098:D3098"/>
    <mergeCell ref="C3104:D3104"/>
    <mergeCell ref="C3112:D3112"/>
    <mergeCell ref="C3113:D3113"/>
    <mergeCell ref="C3131:D3131"/>
    <mergeCell ref="C3135:D3135"/>
    <mergeCell ref="C3141:D3141"/>
    <mergeCell ref="C3144:D3144"/>
    <mergeCell ref="C3145:D3145"/>
    <mergeCell ref="C3146:D3146"/>
    <mergeCell ref="C3147:D3147"/>
    <mergeCell ref="C3148:D3148"/>
    <mergeCell ref="C3163:D3163"/>
    <mergeCell ref="C3164:D3164"/>
    <mergeCell ref="C3165:D3165"/>
    <mergeCell ref="C3166:D3166"/>
    <mergeCell ref="C3173:D3173"/>
    <mergeCell ref="C3177:D3177"/>
    <mergeCell ref="C3178:D3178"/>
    <mergeCell ref="C3179:D3179"/>
    <mergeCell ref="C3180:D3180"/>
    <mergeCell ref="C3183:D3183"/>
    <mergeCell ref="C3184:D3184"/>
    <mergeCell ref="C3192:D3192"/>
    <mergeCell ref="C3195:D3195"/>
    <mergeCell ref="C3196:D3196"/>
    <mergeCell ref="C3201:D3201"/>
    <mergeCell ref="C3205:D3205"/>
    <mergeCell ref="C3206:D3206"/>
    <mergeCell ref="B3216:D3216"/>
    <mergeCell ref="B3218:D3218"/>
    <mergeCell ref="B3221:D3221"/>
    <mergeCell ref="E3225:H3225"/>
    <mergeCell ref="I3225:L3225"/>
    <mergeCell ref="C3232:D3232"/>
    <mergeCell ref="C3235:D3235"/>
    <mergeCell ref="C3241:D3241"/>
    <mergeCell ref="C3249:D3249"/>
    <mergeCell ref="C3250:D3250"/>
    <mergeCell ref="C3268:D3268"/>
    <mergeCell ref="C3272:D3272"/>
    <mergeCell ref="C3278:D3278"/>
    <mergeCell ref="C3281:D3281"/>
    <mergeCell ref="C3282:D3282"/>
    <mergeCell ref="C3283:D3283"/>
    <mergeCell ref="C3284:D3284"/>
    <mergeCell ref="C3285:D3285"/>
    <mergeCell ref="C3300:D3300"/>
    <mergeCell ref="C3301:D3301"/>
    <mergeCell ref="C3302:D3302"/>
    <mergeCell ref="C3303:D3303"/>
    <mergeCell ref="C3310:D3310"/>
    <mergeCell ref="C3314:D3314"/>
    <mergeCell ref="C3315:D3315"/>
    <mergeCell ref="C3316:D3316"/>
    <mergeCell ref="C3317:D3317"/>
    <mergeCell ref="C3320:D3320"/>
    <mergeCell ref="C3321:D3321"/>
    <mergeCell ref="C3329:D3329"/>
    <mergeCell ref="C3332:D3332"/>
    <mergeCell ref="C3333:D3333"/>
    <mergeCell ref="C3338:D3338"/>
    <mergeCell ref="C3342:D3342"/>
    <mergeCell ref="C3343:D3343"/>
    <mergeCell ref="B3353:D3353"/>
    <mergeCell ref="B3355:D3355"/>
    <mergeCell ref="B3358:D3358"/>
    <mergeCell ref="E3362:H3362"/>
    <mergeCell ref="I3362:L3362"/>
    <mergeCell ref="C3369:D3369"/>
    <mergeCell ref="C3372:D3372"/>
    <mergeCell ref="C3378:D3378"/>
    <mergeCell ref="C3386:D3386"/>
    <mergeCell ref="C3387:D3387"/>
    <mergeCell ref="C3405:D3405"/>
    <mergeCell ref="C3409:D3409"/>
    <mergeCell ref="C3415:D3415"/>
    <mergeCell ref="C3418:D3418"/>
    <mergeCell ref="C3419:D3419"/>
    <mergeCell ref="C3420:D3420"/>
    <mergeCell ref="C3421:D3421"/>
    <mergeCell ref="C3422:D3422"/>
    <mergeCell ref="C3437:D3437"/>
    <mergeCell ref="C3438:D3438"/>
    <mergeCell ref="C3439:D3439"/>
    <mergeCell ref="C3440:D3440"/>
    <mergeCell ref="C3447:D3447"/>
    <mergeCell ref="C3451:D3451"/>
    <mergeCell ref="C3452:D3452"/>
    <mergeCell ref="C3453:D3453"/>
    <mergeCell ref="C3454:D3454"/>
    <mergeCell ref="C3457:D3457"/>
    <mergeCell ref="C3458:D3458"/>
    <mergeCell ref="C3466:D3466"/>
    <mergeCell ref="C3469:D3469"/>
    <mergeCell ref="C3470:D3470"/>
    <mergeCell ref="C3475:D3475"/>
    <mergeCell ref="C3479:D3479"/>
    <mergeCell ref="C3480:D3480"/>
    <mergeCell ref="B3490:D3490"/>
    <mergeCell ref="B3492:D3492"/>
    <mergeCell ref="B3495:D3495"/>
    <mergeCell ref="E3499:H3499"/>
    <mergeCell ref="I3499:L3499"/>
    <mergeCell ref="C3506:D3506"/>
    <mergeCell ref="C3509:D3509"/>
    <mergeCell ref="C3515:D3515"/>
    <mergeCell ref="C3523:D3523"/>
    <mergeCell ref="C3524:D3524"/>
    <mergeCell ref="C3542:D3542"/>
    <mergeCell ref="C3546:D3546"/>
    <mergeCell ref="C3552:D3552"/>
    <mergeCell ref="C3555:D3555"/>
    <mergeCell ref="C3556:D3556"/>
    <mergeCell ref="C3557:D3557"/>
    <mergeCell ref="C3558:D3558"/>
    <mergeCell ref="C3559:D3559"/>
    <mergeCell ref="C3574:D3574"/>
    <mergeCell ref="C3575:D3575"/>
    <mergeCell ref="C3576:D3576"/>
    <mergeCell ref="C3577:D3577"/>
    <mergeCell ref="C3584:D3584"/>
    <mergeCell ref="C3588:D3588"/>
    <mergeCell ref="C3589:D3589"/>
    <mergeCell ref="C3590:D3590"/>
    <mergeCell ref="C3591:D3591"/>
    <mergeCell ref="C3594:D3594"/>
    <mergeCell ref="C3595:D3595"/>
    <mergeCell ref="C3603:D3603"/>
    <mergeCell ref="C3606:D3606"/>
    <mergeCell ref="C3607:D3607"/>
    <mergeCell ref="C3612:D3612"/>
    <mergeCell ref="C3616:D3616"/>
    <mergeCell ref="C3617:D3617"/>
    <mergeCell ref="B3627:D3627"/>
    <mergeCell ref="B3629:D3629"/>
    <mergeCell ref="B3632:D3632"/>
    <mergeCell ref="E3636:H3636"/>
    <mergeCell ref="I3636:L3636"/>
    <mergeCell ref="C3643:D3643"/>
    <mergeCell ref="C3646:D3646"/>
    <mergeCell ref="C3652:D3652"/>
    <mergeCell ref="C3660:D3660"/>
    <mergeCell ref="C3661:D3661"/>
    <mergeCell ref="C3679:D3679"/>
    <mergeCell ref="C3683:D3683"/>
    <mergeCell ref="C3689:D3689"/>
    <mergeCell ref="C3692:D3692"/>
    <mergeCell ref="C3693:D3693"/>
    <mergeCell ref="C3694:D3694"/>
    <mergeCell ref="C3695:D3695"/>
    <mergeCell ref="C3696:D3696"/>
    <mergeCell ref="C3711:D3711"/>
    <mergeCell ref="C3712:D3712"/>
    <mergeCell ref="C3713:D3713"/>
    <mergeCell ref="C3714:D3714"/>
    <mergeCell ref="C3721:D3721"/>
    <mergeCell ref="C3725:D3725"/>
    <mergeCell ref="C3726:D3726"/>
    <mergeCell ref="C3727:D3727"/>
    <mergeCell ref="C3728:D3728"/>
    <mergeCell ref="C3731:D3731"/>
    <mergeCell ref="C3732:D3732"/>
    <mergeCell ref="C3740:D3740"/>
    <mergeCell ref="C3743:D3743"/>
    <mergeCell ref="C3744:D3744"/>
    <mergeCell ref="C3749:D3749"/>
    <mergeCell ref="C3753:D3753"/>
    <mergeCell ref="C3754:D3754"/>
    <mergeCell ref="B3764:D3764"/>
    <mergeCell ref="B3766:D3766"/>
    <mergeCell ref="B3769:D3769"/>
    <mergeCell ref="E3773:H3773"/>
    <mergeCell ref="I3773:L3773"/>
    <mergeCell ref="C3780:D3780"/>
    <mergeCell ref="C3783:D3783"/>
    <mergeCell ref="C3789:D3789"/>
    <mergeCell ref="C3797:D3797"/>
    <mergeCell ref="C3798:D3798"/>
    <mergeCell ref="C3816:D3816"/>
    <mergeCell ref="C3820:D3820"/>
    <mergeCell ref="C3826:D3826"/>
    <mergeCell ref="C3829:D3829"/>
    <mergeCell ref="C3830:D3830"/>
    <mergeCell ref="C3831:D3831"/>
    <mergeCell ref="C3832:D3832"/>
    <mergeCell ref="C3833:D3833"/>
    <mergeCell ref="C3848:D3848"/>
    <mergeCell ref="C3849:D3849"/>
    <mergeCell ref="C3850:D3850"/>
    <mergeCell ref="C3851:D3851"/>
    <mergeCell ref="C3858:D3858"/>
    <mergeCell ref="C3862:D3862"/>
    <mergeCell ref="C3863:D3863"/>
    <mergeCell ref="C3864:D3864"/>
    <mergeCell ref="C3865:D3865"/>
    <mergeCell ref="C3868:D3868"/>
    <mergeCell ref="C3869:D3869"/>
    <mergeCell ref="C3877:D3877"/>
    <mergeCell ref="C3880:D3880"/>
    <mergeCell ref="C3881:D3881"/>
    <mergeCell ref="C3886:D3886"/>
    <mergeCell ref="C3890:D3890"/>
    <mergeCell ref="C3891:D3891"/>
    <mergeCell ref="B3901:D3901"/>
    <mergeCell ref="B3903:D3903"/>
    <mergeCell ref="B3906:D3906"/>
    <mergeCell ref="E3910:H3910"/>
    <mergeCell ref="I3910:L3910"/>
    <mergeCell ref="C3917:D3917"/>
    <mergeCell ref="C3920:D3920"/>
    <mergeCell ref="C3926:D3926"/>
    <mergeCell ref="C3934:D3934"/>
    <mergeCell ref="C3935:D3935"/>
    <mergeCell ref="C3953:D3953"/>
    <mergeCell ref="C3957:D3957"/>
    <mergeCell ref="C3963:D3963"/>
    <mergeCell ref="C3966:D3966"/>
    <mergeCell ref="C3967:D3967"/>
    <mergeCell ref="C3968:D3968"/>
    <mergeCell ref="C3969:D3969"/>
    <mergeCell ref="C3970:D3970"/>
    <mergeCell ref="C3985:D3985"/>
    <mergeCell ref="C3986:D3986"/>
    <mergeCell ref="C3987:D3987"/>
    <mergeCell ref="C3988:D3988"/>
    <mergeCell ref="C3995:D3995"/>
    <mergeCell ref="C3999:D3999"/>
    <mergeCell ref="C4000:D4000"/>
    <mergeCell ref="C4001:D4001"/>
    <mergeCell ref="C4002:D4002"/>
    <mergeCell ref="C4005:D4005"/>
    <mergeCell ref="C4006:D4006"/>
    <mergeCell ref="C4014:D4014"/>
    <mergeCell ref="C4017:D4017"/>
    <mergeCell ref="C4018:D4018"/>
    <mergeCell ref="C4023:D4023"/>
    <mergeCell ref="C4027:D4027"/>
    <mergeCell ref="C4028:D4028"/>
    <mergeCell ref="B4038:D4038"/>
    <mergeCell ref="B4040:D4040"/>
    <mergeCell ref="B4043:D4043"/>
    <mergeCell ref="E4047:H4047"/>
    <mergeCell ref="I4047:L4047"/>
    <mergeCell ref="C4054:D4054"/>
    <mergeCell ref="C4057:D4057"/>
    <mergeCell ref="C4063:D4063"/>
    <mergeCell ref="C4071:D4071"/>
    <mergeCell ref="C4072:D4072"/>
    <mergeCell ref="C4090:D4090"/>
    <mergeCell ref="C4094:D4094"/>
    <mergeCell ref="C4100:D4100"/>
    <mergeCell ref="C4103:D4103"/>
    <mergeCell ref="C4104:D4104"/>
    <mergeCell ref="C4105:D4105"/>
    <mergeCell ref="C4106:D4106"/>
    <mergeCell ref="C4107:D4107"/>
    <mergeCell ref="C4122:D4122"/>
    <mergeCell ref="C4123:D4123"/>
    <mergeCell ref="C4124:D4124"/>
    <mergeCell ref="C4125:D4125"/>
    <mergeCell ref="C4132:D4132"/>
    <mergeCell ref="C4136:D4136"/>
    <mergeCell ref="C4137:D4137"/>
    <mergeCell ref="C4138:D4138"/>
    <mergeCell ref="C4139:D4139"/>
    <mergeCell ref="C4142:D4142"/>
    <mergeCell ref="C4143:D4143"/>
    <mergeCell ref="C4151:D4151"/>
    <mergeCell ref="C4154:D4154"/>
    <mergeCell ref="C4155:D4155"/>
    <mergeCell ref="C4160:D4160"/>
    <mergeCell ref="C4164:D4164"/>
    <mergeCell ref="C4165:D4165"/>
    <mergeCell ref="B4175:D4175"/>
    <mergeCell ref="B4177:D4177"/>
    <mergeCell ref="B4180:D4180"/>
    <mergeCell ref="E4184:H4184"/>
    <mergeCell ref="I4184:L4184"/>
    <mergeCell ref="C4191:D4191"/>
    <mergeCell ref="C4194:D4194"/>
    <mergeCell ref="C4200:D4200"/>
    <mergeCell ref="C4208:D4208"/>
    <mergeCell ref="C4209:D4209"/>
    <mergeCell ref="C4227:D4227"/>
    <mergeCell ref="C4231:D4231"/>
    <mergeCell ref="C4237:D4237"/>
    <mergeCell ref="C4240:D4240"/>
    <mergeCell ref="C4241:D4241"/>
    <mergeCell ref="C4242:D4242"/>
    <mergeCell ref="C4243:D4243"/>
    <mergeCell ref="C4244:D4244"/>
    <mergeCell ref="C4259:D4259"/>
    <mergeCell ref="C4260:D4260"/>
    <mergeCell ref="C4261:D4261"/>
    <mergeCell ref="C4262:D4262"/>
    <mergeCell ref="C4269:D4269"/>
    <mergeCell ref="C4273:D4273"/>
    <mergeCell ref="C4274:D4274"/>
    <mergeCell ref="C4275:D4275"/>
    <mergeCell ref="C4276:D4276"/>
    <mergeCell ref="C4279:D4279"/>
    <mergeCell ref="C4280:D4280"/>
    <mergeCell ref="C4288:D4288"/>
    <mergeCell ref="C4291:D4291"/>
    <mergeCell ref="C4292:D4292"/>
    <mergeCell ref="C4297:D4297"/>
    <mergeCell ref="C4301:D4301"/>
    <mergeCell ref="C4302:D4302"/>
    <mergeCell ref="B4312:D4312"/>
    <mergeCell ref="B4314:D4314"/>
    <mergeCell ref="B4317:D4317"/>
    <mergeCell ref="E4321:H4321"/>
    <mergeCell ref="I4321:L4321"/>
    <mergeCell ref="C4328:D4328"/>
    <mergeCell ref="C4331:D4331"/>
    <mergeCell ref="C4337:D4337"/>
    <mergeCell ref="C4345:D4345"/>
    <mergeCell ref="C4346:D4346"/>
    <mergeCell ref="C4364:D4364"/>
    <mergeCell ref="C4368:D4368"/>
    <mergeCell ref="C4374:D4374"/>
    <mergeCell ref="C4377:D4377"/>
    <mergeCell ref="C4378:D4378"/>
    <mergeCell ref="C4379:D4379"/>
    <mergeCell ref="C4380:D4380"/>
    <mergeCell ref="C4381:D4381"/>
    <mergeCell ref="C4396:D4396"/>
    <mergeCell ref="C4397:D4397"/>
    <mergeCell ref="C4398:D4398"/>
    <mergeCell ref="C4399:D4399"/>
    <mergeCell ref="C4406:D4406"/>
    <mergeCell ref="C4410:D4410"/>
    <mergeCell ref="C4411:D4411"/>
    <mergeCell ref="C4412:D4412"/>
    <mergeCell ref="C4413:D4413"/>
    <mergeCell ref="C4416:D4416"/>
    <mergeCell ref="C4417:D4417"/>
    <mergeCell ref="C4425:D4425"/>
    <mergeCell ref="C4428:D4428"/>
    <mergeCell ref="C4429:D4429"/>
    <mergeCell ref="C4434:D4434"/>
    <mergeCell ref="C4438:D4438"/>
    <mergeCell ref="C4439:D4439"/>
    <mergeCell ref="B4449:D4449"/>
    <mergeCell ref="B4451:D4451"/>
    <mergeCell ref="B4454:D4454"/>
    <mergeCell ref="E4458:H4458"/>
    <mergeCell ref="I4458:L4458"/>
    <mergeCell ref="C4465:D4465"/>
    <mergeCell ref="C4468:D4468"/>
    <mergeCell ref="C4474:D4474"/>
    <mergeCell ref="C4482:D4482"/>
    <mergeCell ref="C4483:D4483"/>
    <mergeCell ref="C4501:D4501"/>
    <mergeCell ref="C4505:D4505"/>
    <mergeCell ref="C4511:D4511"/>
    <mergeCell ref="C4514:D4514"/>
    <mergeCell ref="C4515:D4515"/>
    <mergeCell ref="C4516:D4516"/>
    <mergeCell ref="C4517:D4517"/>
    <mergeCell ref="C4518:D4518"/>
    <mergeCell ref="C4533:D4533"/>
    <mergeCell ref="C4534:D4534"/>
    <mergeCell ref="C4535:D4535"/>
    <mergeCell ref="C4536:D4536"/>
    <mergeCell ref="C4543:D4543"/>
    <mergeCell ref="C4547:D4547"/>
    <mergeCell ref="C4548:D4548"/>
    <mergeCell ref="C4549:D4549"/>
    <mergeCell ref="C4550:D4550"/>
    <mergeCell ref="C4553:D4553"/>
    <mergeCell ref="C4554:D4554"/>
    <mergeCell ref="C4562:D4562"/>
    <mergeCell ref="C4565:D4565"/>
    <mergeCell ref="C4566:D4566"/>
    <mergeCell ref="C4571:D4571"/>
    <mergeCell ref="C4575:D4575"/>
    <mergeCell ref="C4576:D4576"/>
    <mergeCell ref="B4586:D4586"/>
    <mergeCell ref="B4588:D4588"/>
    <mergeCell ref="B4591:D4591"/>
    <mergeCell ref="E4595:H4595"/>
    <mergeCell ref="I4595:L4595"/>
    <mergeCell ref="C4602:D4602"/>
    <mergeCell ref="C4605:D4605"/>
    <mergeCell ref="C4611:D4611"/>
    <mergeCell ref="C4619:D4619"/>
    <mergeCell ref="C4620:D4620"/>
    <mergeCell ref="C4638:D4638"/>
    <mergeCell ref="C4642:D4642"/>
    <mergeCell ref="C4648:D4648"/>
    <mergeCell ref="C4651:D4651"/>
    <mergeCell ref="C4652:D4652"/>
    <mergeCell ref="C4653:D4653"/>
    <mergeCell ref="C4654:D4654"/>
    <mergeCell ref="C4655:D4655"/>
    <mergeCell ref="C4670:D4670"/>
    <mergeCell ref="C4671:D4671"/>
    <mergeCell ref="C4672:D4672"/>
    <mergeCell ref="C4673:D4673"/>
    <mergeCell ref="C4680:D4680"/>
    <mergeCell ref="C4684:D4684"/>
    <mergeCell ref="C4685:D4685"/>
    <mergeCell ref="C4686:D4686"/>
    <mergeCell ref="C4687:D4687"/>
    <mergeCell ref="C4690:D4690"/>
    <mergeCell ref="C4691:D4691"/>
    <mergeCell ref="C4699:D4699"/>
    <mergeCell ref="C4702:D4702"/>
    <mergeCell ref="C4703:D4703"/>
    <mergeCell ref="C4708:D4708"/>
    <mergeCell ref="C4712:D4712"/>
    <mergeCell ref="C4713:D4713"/>
    <mergeCell ref="B4723:D4723"/>
    <mergeCell ref="B4725:D4725"/>
    <mergeCell ref="B4728:D4728"/>
    <mergeCell ref="E4732:H4732"/>
    <mergeCell ref="I4732:L4732"/>
    <mergeCell ref="C4739:D4739"/>
    <mergeCell ref="C4742:D4742"/>
    <mergeCell ref="C4748:D4748"/>
    <mergeCell ref="C4756:D4756"/>
    <mergeCell ref="C4757:D4757"/>
    <mergeCell ref="C4775:D4775"/>
    <mergeCell ref="C4779:D4779"/>
    <mergeCell ref="C4785:D4785"/>
    <mergeCell ref="C4788:D4788"/>
    <mergeCell ref="C4789:D4789"/>
    <mergeCell ref="C4790:D4790"/>
    <mergeCell ref="C4791:D4791"/>
    <mergeCell ref="C4792:D4792"/>
    <mergeCell ref="C4807:D4807"/>
    <mergeCell ref="C4808:D4808"/>
    <mergeCell ref="C4809:D4809"/>
    <mergeCell ref="C4810:D4810"/>
    <mergeCell ref="C4817:D4817"/>
    <mergeCell ref="C4821:D4821"/>
    <mergeCell ref="C4822:D4822"/>
    <mergeCell ref="C4823:D4823"/>
    <mergeCell ref="C4824:D4824"/>
    <mergeCell ref="C4827:D4827"/>
    <mergeCell ref="C4828:D4828"/>
    <mergeCell ref="C4836:D4836"/>
    <mergeCell ref="C4839:D4839"/>
    <mergeCell ref="C4840:D4840"/>
    <mergeCell ref="C4845:D4845"/>
    <mergeCell ref="C4849:D4849"/>
    <mergeCell ref="C4850:D4850"/>
    <mergeCell ref="B4860:D4860"/>
    <mergeCell ref="B4862:D4862"/>
    <mergeCell ref="B4865:D4865"/>
    <mergeCell ref="E4869:H4869"/>
    <mergeCell ref="I4869:L4869"/>
    <mergeCell ref="C4876:D4876"/>
    <mergeCell ref="C4879:D4879"/>
    <mergeCell ref="C4885:D4885"/>
    <mergeCell ref="C4893:D4893"/>
    <mergeCell ref="C4894:D4894"/>
    <mergeCell ref="C4912:D4912"/>
    <mergeCell ref="C4916:D4916"/>
    <mergeCell ref="C4922:D4922"/>
    <mergeCell ref="C4925:D4925"/>
    <mergeCell ref="C4926:D4926"/>
    <mergeCell ref="C4927:D4927"/>
    <mergeCell ref="C4928:D4928"/>
    <mergeCell ref="C4929:D4929"/>
    <mergeCell ref="C4944:D4944"/>
    <mergeCell ref="C4945:D4945"/>
    <mergeCell ref="C4946:D4946"/>
    <mergeCell ref="C4947:D4947"/>
    <mergeCell ref="C4954:D4954"/>
    <mergeCell ref="C4958:D4958"/>
    <mergeCell ref="C4959:D4959"/>
    <mergeCell ref="C4960:D4960"/>
    <mergeCell ref="C4961:D4961"/>
    <mergeCell ref="C4964:D4964"/>
    <mergeCell ref="C4965:D4965"/>
    <mergeCell ref="C4973:D4973"/>
    <mergeCell ref="C4976:D4976"/>
    <mergeCell ref="C4977:D4977"/>
    <mergeCell ref="C4982:D4982"/>
    <mergeCell ref="C4986:D4986"/>
    <mergeCell ref="C4987:D4987"/>
    <mergeCell ref="B4997:D4997"/>
    <mergeCell ref="B4999:D4999"/>
    <mergeCell ref="B5002:D5002"/>
    <mergeCell ref="E5006:H5006"/>
    <mergeCell ref="I5006:L5006"/>
    <mergeCell ref="C5013:D5013"/>
    <mergeCell ref="C5016:D5016"/>
    <mergeCell ref="C5022:D5022"/>
    <mergeCell ref="C5030:D5030"/>
    <mergeCell ref="C5031:D5031"/>
    <mergeCell ref="C5049:D5049"/>
    <mergeCell ref="C5053:D5053"/>
    <mergeCell ref="C5059:D5059"/>
    <mergeCell ref="C5062:D5062"/>
    <mergeCell ref="C5063:D5063"/>
    <mergeCell ref="C5064:D5064"/>
    <mergeCell ref="C5065:D5065"/>
    <mergeCell ref="C5066:D5066"/>
    <mergeCell ref="C5081:D5081"/>
    <mergeCell ref="C5082:D5082"/>
    <mergeCell ref="C5083:D5083"/>
    <mergeCell ref="C5084:D5084"/>
    <mergeCell ref="C5091:D5091"/>
    <mergeCell ref="C5095:D5095"/>
    <mergeCell ref="C5096:D5096"/>
    <mergeCell ref="C5097:D5097"/>
    <mergeCell ref="C5098:D5098"/>
    <mergeCell ref="C5101:D5101"/>
    <mergeCell ref="C5102:D5102"/>
    <mergeCell ref="C5110:D5110"/>
    <mergeCell ref="C5113:D5113"/>
    <mergeCell ref="C5114:D5114"/>
    <mergeCell ref="C5119:D5119"/>
    <mergeCell ref="C5123:D5123"/>
    <mergeCell ref="C5124:D5124"/>
    <mergeCell ref="B5134:D5134"/>
    <mergeCell ref="B5136:D5136"/>
    <mergeCell ref="B5139:D5139"/>
    <mergeCell ref="E5143:H5143"/>
    <mergeCell ref="I5143:L5143"/>
    <mergeCell ref="C5150:D5150"/>
    <mergeCell ref="C5153:D5153"/>
    <mergeCell ref="C5159:D5159"/>
    <mergeCell ref="C5167:D5167"/>
    <mergeCell ref="C5168:D5168"/>
    <mergeCell ref="C5186:D5186"/>
    <mergeCell ref="C5190:D5190"/>
    <mergeCell ref="C5196:D5196"/>
    <mergeCell ref="C5199:D5199"/>
    <mergeCell ref="C5200:D5200"/>
    <mergeCell ref="C5201:D5201"/>
    <mergeCell ref="C5202:D5202"/>
    <mergeCell ref="C5203:D5203"/>
    <mergeCell ref="C5218:D5218"/>
    <mergeCell ref="C5219:D5219"/>
    <mergeCell ref="C5220:D5220"/>
    <mergeCell ref="C5221:D5221"/>
    <mergeCell ref="C5228:D5228"/>
    <mergeCell ref="C5232:D5232"/>
    <mergeCell ref="C5233:D5233"/>
    <mergeCell ref="C5234:D5234"/>
    <mergeCell ref="C5235:D5235"/>
    <mergeCell ref="C5238:D5238"/>
    <mergeCell ref="C5239:D5239"/>
    <mergeCell ref="C5247:D5247"/>
    <mergeCell ref="C5250:D5250"/>
    <mergeCell ref="C5251:D5251"/>
    <mergeCell ref="C5256:D5256"/>
    <mergeCell ref="C5260:D5260"/>
    <mergeCell ref="C5261:D5261"/>
    <mergeCell ref="B5271:D5271"/>
    <mergeCell ref="B5273:D5273"/>
    <mergeCell ref="B5276:D5276"/>
    <mergeCell ref="E5280:H5280"/>
    <mergeCell ref="I5280:L5280"/>
    <mergeCell ref="C5287:D5287"/>
    <mergeCell ref="C5290:D5290"/>
    <mergeCell ref="C5296:D5296"/>
    <mergeCell ref="C5304:D5304"/>
    <mergeCell ref="C5305:D5305"/>
    <mergeCell ref="C5323:D5323"/>
    <mergeCell ref="C5327:D5327"/>
    <mergeCell ref="C5333:D5333"/>
    <mergeCell ref="C5336:D5336"/>
    <mergeCell ref="C5337:D5337"/>
    <mergeCell ref="C5338:D5338"/>
    <mergeCell ref="C5339:D5339"/>
    <mergeCell ref="C5340:D5340"/>
    <mergeCell ref="C5355:D5355"/>
    <mergeCell ref="C5356:D5356"/>
    <mergeCell ref="C5357:D5357"/>
    <mergeCell ref="C5358:D5358"/>
    <mergeCell ref="C5365:D5365"/>
    <mergeCell ref="C5369:D5369"/>
    <mergeCell ref="C5370:D5370"/>
    <mergeCell ref="C5371:D5371"/>
    <mergeCell ref="C5372:D5372"/>
    <mergeCell ref="C5375:D5375"/>
    <mergeCell ref="C5376:D5376"/>
    <mergeCell ref="C5384:D5384"/>
    <mergeCell ref="C5387:D5387"/>
    <mergeCell ref="C5388:D5388"/>
    <mergeCell ref="C5393:D5393"/>
    <mergeCell ref="C5397:D5397"/>
    <mergeCell ref="C5398:D5398"/>
    <mergeCell ref="B5408:D5408"/>
    <mergeCell ref="B5410:D5410"/>
    <mergeCell ref="B5413:D5413"/>
    <mergeCell ref="E5417:H5417"/>
    <mergeCell ref="I5417:L5417"/>
    <mergeCell ref="C5424:D5424"/>
    <mergeCell ref="C5427:D5427"/>
    <mergeCell ref="C5433:D5433"/>
    <mergeCell ref="C5441:D5441"/>
    <mergeCell ref="C5442:D5442"/>
    <mergeCell ref="C5460:D5460"/>
    <mergeCell ref="C5464:D5464"/>
    <mergeCell ref="C5470:D5470"/>
    <mergeCell ref="C5473:D5473"/>
    <mergeCell ref="C5474:D5474"/>
    <mergeCell ref="C5475:D5475"/>
    <mergeCell ref="C5476:D5476"/>
    <mergeCell ref="C5477:D5477"/>
    <mergeCell ref="C5492:D5492"/>
    <mergeCell ref="C5493:D5493"/>
    <mergeCell ref="C5494:D5494"/>
    <mergeCell ref="C5495:D5495"/>
    <mergeCell ref="C5502:D5502"/>
    <mergeCell ref="C5506:D5506"/>
    <mergeCell ref="C5507:D5507"/>
    <mergeCell ref="C5508:D5508"/>
    <mergeCell ref="C5509:D5509"/>
    <mergeCell ref="C5512:D5512"/>
    <mergeCell ref="C5513:D5513"/>
    <mergeCell ref="C5521:D5521"/>
    <mergeCell ref="C5524:D5524"/>
    <mergeCell ref="C5525:D5525"/>
    <mergeCell ref="C5530:D5530"/>
    <mergeCell ref="C5534:D5534"/>
    <mergeCell ref="C5535:D5535"/>
    <mergeCell ref="B5545:D5545"/>
    <mergeCell ref="B5547:D5547"/>
    <mergeCell ref="B5550:D5550"/>
    <mergeCell ref="E5554:H5554"/>
    <mergeCell ref="I5554:L5554"/>
    <mergeCell ref="C5561:D5561"/>
    <mergeCell ref="C5564:D5564"/>
    <mergeCell ref="C5570:D5570"/>
    <mergeCell ref="C5578:D5578"/>
    <mergeCell ref="C5579:D5579"/>
    <mergeCell ref="C5597:D5597"/>
    <mergeCell ref="C5601:D5601"/>
    <mergeCell ref="C5607:D5607"/>
    <mergeCell ref="C5610:D5610"/>
    <mergeCell ref="C5611:D5611"/>
    <mergeCell ref="C5612:D5612"/>
    <mergeCell ref="C5613:D5613"/>
    <mergeCell ref="C5614:D5614"/>
    <mergeCell ref="C5629:D5629"/>
    <mergeCell ref="C5630:D5630"/>
    <mergeCell ref="C5631:D5631"/>
    <mergeCell ref="C5632:D5632"/>
    <mergeCell ref="C5639:D5639"/>
    <mergeCell ref="C5643:D5643"/>
    <mergeCell ref="C5644:D5644"/>
    <mergeCell ref="C5645:D5645"/>
    <mergeCell ref="C5646:D5646"/>
    <mergeCell ref="C5649:D5649"/>
    <mergeCell ref="C5650:D5650"/>
    <mergeCell ref="C5658:D5658"/>
    <mergeCell ref="C5661:D5661"/>
    <mergeCell ref="C5662:D5662"/>
    <mergeCell ref="C5667:D5667"/>
    <mergeCell ref="C5671:D5671"/>
    <mergeCell ref="C5672:D5672"/>
    <mergeCell ref="B5682:D5682"/>
    <mergeCell ref="B5684:D5684"/>
    <mergeCell ref="B5687:D5687"/>
    <mergeCell ref="E5691:H5691"/>
    <mergeCell ref="I5691:L5691"/>
    <mergeCell ref="C5698:D5698"/>
    <mergeCell ref="C5701:D5701"/>
    <mergeCell ref="C5707:D5707"/>
    <mergeCell ref="C5715:D5715"/>
    <mergeCell ref="C5716:D5716"/>
    <mergeCell ref="C5734:D5734"/>
    <mergeCell ref="C5738:D5738"/>
    <mergeCell ref="C5744:D5744"/>
    <mergeCell ref="C5747:D5747"/>
    <mergeCell ref="C5748:D5748"/>
    <mergeCell ref="C5749:D5749"/>
    <mergeCell ref="C5750:D5750"/>
    <mergeCell ref="C5751:D5751"/>
    <mergeCell ref="C5766:D5766"/>
    <mergeCell ref="C5767:D5767"/>
    <mergeCell ref="C5768:D5768"/>
    <mergeCell ref="C5769:D5769"/>
    <mergeCell ref="C5776:D5776"/>
    <mergeCell ref="C5780:D5780"/>
    <mergeCell ref="C5781:D5781"/>
    <mergeCell ref="C5782:D5782"/>
    <mergeCell ref="C5783:D5783"/>
    <mergeCell ref="C5786:D5786"/>
    <mergeCell ref="C5787:D5787"/>
    <mergeCell ref="C5795:D5795"/>
    <mergeCell ref="C5798:D5798"/>
    <mergeCell ref="C5799:D5799"/>
    <mergeCell ref="C5804:D5804"/>
    <mergeCell ref="C5808:D5808"/>
    <mergeCell ref="C5809:D5809"/>
    <mergeCell ref="B5819:D5819"/>
    <mergeCell ref="B5821:D5821"/>
    <mergeCell ref="B5824:D5824"/>
    <mergeCell ref="E5828:H5828"/>
    <mergeCell ref="I5828:L5828"/>
    <mergeCell ref="C5835:D5835"/>
    <mergeCell ref="C5838:D5838"/>
    <mergeCell ref="C5844:D5844"/>
    <mergeCell ref="C5852:D5852"/>
    <mergeCell ref="C5853:D5853"/>
    <mergeCell ref="C5871:D5871"/>
    <mergeCell ref="C5875:D5875"/>
    <mergeCell ref="C5881:D5881"/>
    <mergeCell ref="C5884:D5884"/>
    <mergeCell ref="C5885:D5885"/>
    <mergeCell ref="C5886:D5886"/>
    <mergeCell ref="C5887:D5887"/>
    <mergeCell ref="C5888:D5888"/>
    <mergeCell ref="C5903:D5903"/>
    <mergeCell ref="C5904:D5904"/>
    <mergeCell ref="C5905:D5905"/>
    <mergeCell ref="C5906:D5906"/>
    <mergeCell ref="C5913:D5913"/>
    <mergeCell ref="C5917:D5917"/>
    <mergeCell ref="C5918:D5918"/>
    <mergeCell ref="C5919:D5919"/>
    <mergeCell ref="C5920:D5920"/>
    <mergeCell ref="C5923:D5923"/>
    <mergeCell ref="C5924:D5924"/>
    <mergeCell ref="C5932:D5932"/>
    <mergeCell ref="C5935:D5935"/>
    <mergeCell ref="C5936:D5936"/>
    <mergeCell ref="C5941:D5941"/>
    <mergeCell ref="C5945:D5945"/>
    <mergeCell ref="C5946:D5946"/>
    <mergeCell ref="B5956:D5956"/>
    <mergeCell ref="B5958:D5958"/>
    <mergeCell ref="B5961:D5961"/>
    <mergeCell ref="E5965:H5965"/>
    <mergeCell ref="I5965:L5965"/>
    <mergeCell ref="C5972:D5972"/>
    <mergeCell ref="C5975:D5975"/>
    <mergeCell ref="C5981:D5981"/>
    <mergeCell ref="C5989:D5989"/>
    <mergeCell ref="C5990:D5990"/>
    <mergeCell ref="C6008:D6008"/>
    <mergeCell ref="C6012:D6012"/>
    <mergeCell ref="C6018:D6018"/>
    <mergeCell ref="C6021:D6021"/>
    <mergeCell ref="C6022:D6022"/>
    <mergeCell ref="C6023:D6023"/>
    <mergeCell ref="C6024:D6024"/>
    <mergeCell ref="C6025:D6025"/>
    <mergeCell ref="C6040:D6040"/>
    <mergeCell ref="C6041:D6041"/>
    <mergeCell ref="C6042:D6042"/>
    <mergeCell ref="C6043:D6043"/>
    <mergeCell ref="C6050:D6050"/>
    <mergeCell ref="C6054:D6054"/>
    <mergeCell ref="C6055:D6055"/>
    <mergeCell ref="C6056:D6056"/>
    <mergeCell ref="C6057:D6057"/>
    <mergeCell ref="C6060:D6060"/>
    <mergeCell ref="C6061:D6061"/>
    <mergeCell ref="C6069:D6069"/>
    <mergeCell ref="C6072:D6072"/>
    <mergeCell ref="C6073:D6073"/>
    <mergeCell ref="C6078:D6078"/>
    <mergeCell ref="C6082:D6082"/>
    <mergeCell ref="C6083:D6083"/>
    <mergeCell ref="B6093:D6093"/>
    <mergeCell ref="B6095:D6095"/>
    <mergeCell ref="B6098:D6098"/>
    <mergeCell ref="E6102:H6102"/>
    <mergeCell ref="I6102:L6102"/>
    <mergeCell ref="C6109:D6109"/>
    <mergeCell ref="C6112:D6112"/>
    <mergeCell ref="C6118:D6118"/>
    <mergeCell ref="C6126:D6126"/>
    <mergeCell ref="C6127:D6127"/>
    <mergeCell ref="C6145:D6145"/>
    <mergeCell ref="C6149:D6149"/>
    <mergeCell ref="C6155:D6155"/>
    <mergeCell ref="C6158:D6158"/>
    <mergeCell ref="C6159:D6159"/>
    <mergeCell ref="C6160:D6160"/>
    <mergeCell ref="C6161:D6161"/>
    <mergeCell ref="C6162:D6162"/>
    <mergeCell ref="C6177:D6177"/>
    <mergeCell ref="C6178:D6178"/>
    <mergeCell ref="C6179:D6179"/>
    <mergeCell ref="C6180:D6180"/>
    <mergeCell ref="C6187:D6187"/>
    <mergeCell ref="C6191:D6191"/>
    <mergeCell ref="C6192:D6192"/>
    <mergeCell ref="C6193:D6193"/>
    <mergeCell ref="C6194:D6194"/>
    <mergeCell ref="C6197:D6197"/>
    <mergeCell ref="C6198:D6198"/>
    <mergeCell ref="C6206:D6206"/>
    <mergeCell ref="C6209:D6209"/>
    <mergeCell ref="C6210:D6210"/>
    <mergeCell ref="C6215:D6215"/>
    <mergeCell ref="C6219:D6219"/>
    <mergeCell ref="C6220:D6220"/>
    <mergeCell ref="B6230:D6230"/>
    <mergeCell ref="B6232:D6232"/>
    <mergeCell ref="B6235:D6235"/>
    <mergeCell ref="E6239:H6239"/>
    <mergeCell ref="I6239:L6239"/>
    <mergeCell ref="C6246:D6246"/>
    <mergeCell ref="C6249:D6249"/>
    <mergeCell ref="C6255:D6255"/>
    <mergeCell ref="C6263:D6263"/>
    <mergeCell ref="C6264:D6264"/>
    <mergeCell ref="C6282:D6282"/>
    <mergeCell ref="C6286:D6286"/>
    <mergeCell ref="C6292:D6292"/>
    <mergeCell ref="C6295:D6295"/>
    <mergeCell ref="C6296:D6296"/>
    <mergeCell ref="C6297:D6297"/>
    <mergeCell ref="C6298:D6298"/>
    <mergeCell ref="C6299:D6299"/>
    <mergeCell ref="C6314:D6314"/>
    <mergeCell ref="C6315:D6315"/>
    <mergeCell ref="C6316:D6316"/>
    <mergeCell ref="C6317:D6317"/>
    <mergeCell ref="C6324:D6324"/>
    <mergeCell ref="C6328:D6328"/>
    <mergeCell ref="C6329:D6329"/>
    <mergeCell ref="C6330:D6330"/>
    <mergeCell ref="C6331:D6331"/>
    <mergeCell ref="C6334:D6334"/>
    <mergeCell ref="C6335:D6335"/>
    <mergeCell ref="C6343:D6343"/>
    <mergeCell ref="C6346:D6346"/>
    <mergeCell ref="C6347:D6347"/>
    <mergeCell ref="C6352:D6352"/>
    <mergeCell ref="C6356:D6356"/>
    <mergeCell ref="C6357:D6357"/>
    <mergeCell ref="B6367:D6367"/>
    <mergeCell ref="B6369:D6369"/>
    <mergeCell ref="B6372:D6372"/>
    <mergeCell ref="E6376:H6376"/>
    <mergeCell ref="I6376:L6376"/>
    <mergeCell ref="C6383:D6383"/>
    <mergeCell ref="C6386:D6386"/>
    <mergeCell ref="C6392:D6392"/>
    <mergeCell ref="C6400:D6400"/>
    <mergeCell ref="C6401:D6401"/>
    <mergeCell ref="C6419:D6419"/>
    <mergeCell ref="C6423:D6423"/>
    <mergeCell ref="C6429:D6429"/>
    <mergeCell ref="C6432:D6432"/>
    <mergeCell ref="C6433:D6433"/>
    <mergeCell ref="C6434:D6434"/>
    <mergeCell ref="C6435:D6435"/>
    <mergeCell ref="C6436:D6436"/>
    <mergeCell ref="C6480:D6480"/>
    <mergeCell ref="C6451:D6451"/>
    <mergeCell ref="C6452:D6452"/>
    <mergeCell ref="C6453:D6453"/>
    <mergeCell ref="C6454:D6454"/>
    <mergeCell ref="C6461:D6461"/>
    <mergeCell ref="C6465:D6465"/>
    <mergeCell ref="C6483:D6483"/>
    <mergeCell ref="C6484:D6484"/>
    <mergeCell ref="C6489:D6489"/>
    <mergeCell ref="C6493:D6493"/>
    <mergeCell ref="C6494:D6494"/>
    <mergeCell ref="C6466:D6466"/>
    <mergeCell ref="C6467:D6467"/>
    <mergeCell ref="C6468:D6468"/>
    <mergeCell ref="C6471:D6471"/>
    <mergeCell ref="C6472:D6472"/>
  </mergeCells>
  <phoneticPr fontId="2" type="noConversion"/>
  <conditionalFormatting sqref="D447">
    <cfRule type="cellIs" dxfId="738" priority="736" stopIfTrue="1" operator="notEqual">
      <formula>0</formula>
    </cfRule>
  </conditionalFormatting>
  <conditionalFormatting sqref="D598">
    <cfRule type="cellIs" dxfId="737" priority="735" stopIfTrue="1" operator="notEqual">
      <formula>0</formula>
    </cfRule>
  </conditionalFormatting>
  <conditionalFormatting sqref="E15">
    <cfRule type="cellIs" dxfId="736" priority="729" stopIfTrue="1" operator="equal">
      <formula>98</formula>
    </cfRule>
    <cfRule type="cellIs" dxfId="735" priority="731" stopIfTrue="1" operator="equal">
      <formula>96</formula>
    </cfRule>
    <cfRule type="cellIs" dxfId="734" priority="732" stopIfTrue="1" operator="equal">
      <formula>42</formula>
    </cfRule>
    <cfRule type="cellIs" dxfId="209" priority="733" stopIfTrue="1" operator="equal">
      <formula>97</formula>
    </cfRule>
    <cfRule type="cellIs" dxfId="208" priority="734" stopIfTrue="1" operator="equal">
      <formula>33</formula>
    </cfRule>
  </conditionalFormatting>
  <conditionalFormatting sqref="F15">
    <cfRule type="cellIs" dxfId="733" priority="725" stopIfTrue="1" operator="equal">
      <formula>"ЧУЖДИ СРЕДСТВА"</formula>
    </cfRule>
    <cfRule type="cellIs" dxfId="732" priority="726" stopIfTrue="1" operator="equal">
      <formula>"СЕС - ДМП"</formula>
    </cfRule>
    <cfRule type="cellIs" dxfId="731" priority="727" stopIfTrue="1" operator="equal">
      <formula>"СЕС - РА"</formula>
    </cfRule>
    <cfRule type="cellIs" dxfId="207" priority="728" stopIfTrue="1" operator="equal">
      <formula>"СЕС - ДЕС"</formula>
    </cfRule>
    <cfRule type="cellIs" dxfId="206" priority="730" stopIfTrue="1" operator="equal">
      <formula>"СЕС - КСФ"</formula>
    </cfRule>
  </conditionalFormatting>
  <conditionalFormatting sqref="F179">
    <cfRule type="cellIs" dxfId="730" priority="713" stopIfTrue="1" operator="equal">
      <formula>0</formula>
    </cfRule>
  </conditionalFormatting>
  <conditionalFormatting sqref="E181">
    <cfRule type="cellIs" dxfId="729" priority="708" stopIfTrue="1" operator="equal">
      <formula>98</formula>
    </cfRule>
    <cfRule type="cellIs" dxfId="728" priority="709" stopIfTrue="1" operator="equal">
      <formula>96</formula>
    </cfRule>
    <cfRule type="cellIs" dxfId="727" priority="710" stopIfTrue="1" operator="equal">
      <formula>42</formula>
    </cfRule>
    <cfRule type="cellIs" dxfId="205" priority="711" stopIfTrue="1" operator="equal">
      <formula>97</formula>
    </cfRule>
    <cfRule type="cellIs" dxfId="204" priority="712" stopIfTrue="1" operator="equal">
      <formula>33</formula>
    </cfRule>
  </conditionalFormatting>
  <conditionalFormatting sqref="F181">
    <cfRule type="cellIs" dxfId="726" priority="703" stopIfTrue="1" operator="equal">
      <formula>"ЧУЖДИ СРЕДСТВА"</formula>
    </cfRule>
    <cfRule type="cellIs" dxfId="725" priority="704" stopIfTrue="1" operator="equal">
      <formula>"СЕС - ДМП"</formula>
    </cfRule>
    <cfRule type="cellIs" dxfId="724" priority="705" stopIfTrue="1" operator="equal">
      <formula>"СЕС - РА"</formula>
    </cfRule>
    <cfRule type="cellIs" dxfId="203" priority="706" stopIfTrue="1" operator="equal">
      <formula>"СЕС - ДЕС"</formula>
    </cfRule>
    <cfRule type="cellIs" dxfId="202" priority="707" stopIfTrue="1" operator="equal">
      <formula>"СЕС - КСФ"</formula>
    </cfRule>
  </conditionalFormatting>
  <conditionalFormatting sqref="F353">
    <cfRule type="cellIs" dxfId="723" priority="702" stopIfTrue="1" operator="equal">
      <formula>0</formula>
    </cfRule>
  </conditionalFormatting>
  <conditionalFormatting sqref="E355">
    <cfRule type="cellIs" dxfId="722" priority="697" stopIfTrue="1" operator="equal">
      <formula>98</formula>
    </cfRule>
    <cfRule type="cellIs" dxfId="721" priority="698" stopIfTrue="1" operator="equal">
      <formula>96</formula>
    </cfRule>
    <cfRule type="cellIs" dxfId="720" priority="699" stopIfTrue="1" operator="equal">
      <formula>42</formula>
    </cfRule>
    <cfRule type="cellIs" dxfId="201" priority="700" stopIfTrue="1" operator="equal">
      <formula>97</formula>
    </cfRule>
    <cfRule type="cellIs" dxfId="200" priority="701" stopIfTrue="1" operator="equal">
      <formula>33</formula>
    </cfRule>
  </conditionalFormatting>
  <conditionalFormatting sqref="F355">
    <cfRule type="cellIs" dxfId="719" priority="692" stopIfTrue="1" operator="equal">
      <formula>"ЧУЖДИ СРЕДСТВА"</formula>
    </cfRule>
    <cfRule type="cellIs" dxfId="718" priority="693" stopIfTrue="1" operator="equal">
      <formula>"СЕС - ДМП"</formula>
    </cfRule>
    <cfRule type="cellIs" dxfId="717" priority="694" stopIfTrue="1" operator="equal">
      <formula>"СЕС - РА"</formula>
    </cfRule>
    <cfRule type="cellIs" dxfId="199" priority="695" stopIfTrue="1" operator="equal">
      <formula>"СЕС - ДЕС"</formula>
    </cfRule>
    <cfRule type="cellIs" dxfId="198" priority="696" stopIfTrue="1" operator="equal">
      <formula>"СЕС - КСФ"</formula>
    </cfRule>
  </conditionalFormatting>
  <conditionalFormatting sqref="F438">
    <cfRule type="cellIs" dxfId="716" priority="691" stopIfTrue="1" operator="equal">
      <formula>0</formula>
    </cfRule>
  </conditionalFormatting>
  <conditionalFormatting sqref="E440">
    <cfRule type="cellIs" dxfId="715" priority="686" stopIfTrue="1" operator="equal">
      <formula>98</formula>
    </cfRule>
    <cfRule type="cellIs" dxfId="714" priority="687" stopIfTrue="1" operator="equal">
      <formula>96</formula>
    </cfRule>
    <cfRule type="cellIs" dxfId="713" priority="688" stopIfTrue="1" operator="equal">
      <formula>42</formula>
    </cfRule>
    <cfRule type="cellIs" dxfId="197" priority="689" stopIfTrue="1" operator="equal">
      <formula>97</formula>
    </cfRule>
    <cfRule type="cellIs" dxfId="196" priority="690" stopIfTrue="1" operator="equal">
      <formula>33</formula>
    </cfRule>
  </conditionalFormatting>
  <conditionalFormatting sqref="F440">
    <cfRule type="cellIs" dxfId="712" priority="681" stopIfTrue="1" operator="equal">
      <formula>"ЧУЖДИ СРЕДСТВА"</formula>
    </cfRule>
    <cfRule type="cellIs" dxfId="711" priority="682" stopIfTrue="1" operator="equal">
      <formula>"СЕС - ДМП"</formula>
    </cfRule>
    <cfRule type="cellIs" dxfId="710" priority="683" stopIfTrue="1" operator="equal">
      <formula>"СЕС - РА"</formula>
    </cfRule>
    <cfRule type="cellIs" dxfId="195" priority="684" stopIfTrue="1" operator="equal">
      <formula>"СЕС - ДЕС"</formula>
    </cfRule>
    <cfRule type="cellIs" dxfId="194" priority="685" stopIfTrue="1" operator="equal">
      <formula>"СЕС - КСФ"</formula>
    </cfRule>
  </conditionalFormatting>
  <conditionalFormatting sqref="E447">
    <cfRule type="cellIs" dxfId="709" priority="680" stopIfTrue="1" operator="notEqual">
      <formula>0</formula>
    </cfRule>
  </conditionalFormatting>
  <conditionalFormatting sqref="F447">
    <cfRule type="cellIs" dxfId="708" priority="679" stopIfTrue="1" operator="notEqual">
      <formula>0</formula>
    </cfRule>
  </conditionalFormatting>
  <conditionalFormatting sqref="G447">
    <cfRule type="cellIs" dxfId="707" priority="678" stopIfTrue="1" operator="notEqual">
      <formula>0</formula>
    </cfRule>
  </conditionalFormatting>
  <conditionalFormatting sqref="H447">
    <cfRule type="cellIs" dxfId="706" priority="677" stopIfTrue="1" operator="notEqual">
      <formula>0</formula>
    </cfRule>
  </conditionalFormatting>
  <conditionalFormatting sqref="I447">
    <cfRule type="cellIs" dxfId="705" priority="676" stopIfTrue="1" operator="notEqual">
      <formula>0</formula>
    </cfRule>
  </conditionalFormatting>
  <conditionalFormatting sqref="J447">
    <cfRule type="cellIs" dxfId="704" priority="675" stopIfTrue="1" operator="notEqual">
      <formula>0</formula>
    </cfRule>
  </conditionalFormatting>
  <conditionalFormatting sqref="K447">
    <cfRule type="cellIs" dxfId="703" priority="674" stopIfTrue="1" operator="notEqual">
      <formula>0</formula>
    </cfRule>
  </conditionalFormatting>
  <conditionalFormatting sqref="L447">
    <cfRule type="cellIs" dxfId="702" priority="673" stopIfTrue="1" operator="notEqual">
      <formula>0</formula>
    </cfRule>
  </conditionalFormatting>
  <conditionalFormatting sqref="E598">
    <cfRule type="cellIs" dxfId="701" priority="672" stopIfTrue="1" operator="notEqual">
      <formula>0</formula>
    </cfRule>
  </conditionalFormatting>
  <conditionalFormatting sqref="F598:G598">
    <cfRule type="cellIs" dxfId="700" priority="671" stopIfTrue="1" operator="notEqual">
      <formula>0</formula>
    </cfRule>
  </conditionalFormatting>
  <conditionalFormatting sqref="H598">
    <cfRule type="cellIs" dxfId="699" priority="670" stopIfTrue="1" operator="notEqual">
      <formula>0</formula>
    </cfRule>
  </conditionalFormatting>
  <conditionalFormatting sqref="I598">
    <cfRule type="cellIs" dxfId="698" priority="669" stopIfTrue="1" operator="notEqual">
      <formula>0</formula>
    </cfRule>
  </conditionalFormatting>
  <conditionalFormatting sqref="J598:K598">
    <cfRule type="cellIs" dxfId="697" priority="668" stopIfTrue="1" operator="notEqual">
      <formula>0</formula>
    </cfRule>
  </conditionalFormatting>
  <conditionalFormatting sqref="L598">
    <cfRule type="cellIs" dxfId="696" priority="667" stopIfTrue="1" operator="notEqual">
      <formula>0</formula>
    </cfRule>
  </conditionalFormatting>
  <conditionalFormatting sqref="F454">
    <cfRule type="cellIs" dxfId="695" priority="665" stopIfTrue="1" operator="equal">
      <formula>0</formula>
    </cfRule>
  </conditionalFormatting>
  <conditionalFormatting sqref="E456">
    <cfRule type="cellIs" dxfId="694" priority="660" stopIfTrue="1" operator="equal">
      <formula>98</formula>
    </cfRule>
    <cfRule type="cellIs" dxfId="693" priority="661" stopIfTrue="1" operator="equal">
      <formula>96</formula>
    </cfRule>
    <cfRule type="cellIs" dxfId="692" priority="662" stopIfTrue="1" operator="equal">
      <formula>42</formula>
    </cfRule>
    <cfRule type="cellIs" dxfId="193" priority="663" stopIfTrue="1" operator="equal">
      <formula>97</formula>
    </cfRule>
    <cfRule type="cellIs" dxfId="192" priority="664" stopIfTrue="1" operator="equal">
      <formula>33</formula>
    </cfRule>
  </conditionalFormatting>
  <conditionalFormatting sqref="F456">
    <cfRule type="cellIs" dxfId="691" priority="655" stopIfTrue="1" operator="equal">
      <formula>"ЧУЖДИ СРЕДСТВА"</formula>
    </cfRule>
    <cfRule type="cellIs" dxfId="690" priority="656" stopIfTrue="1" operator="equal">
      <formula>"СЕС - ДМП"</formula>
    </cfRule>
    <cfRule type="cellIs" dxfId="689" priority="657" stopIfTrue="1" operator="equal">
      <formula>"СЕС - РА"</formula>
    </cfRule>
    <cfRule type="cellIs" dxfId="191" priority="658" stopIfTrue="1" operator="equal">
      <formula>"СЕС - ДЕС"</formula>
    </cfRule>
    <cfRule type="cellIs" dxfId="190" priority="659" stopIfTrue="1" operator="equal">
      <formula>"СЕС - КСФ"</formula>
    </cfRule>
  </conditionalFormatting>
  <conditionalFormatting sqref="I9:J9">
    <cfRule type="cellIs" dxfId="688" priority="650" stopIfTrue="1" operator="between">
      <formula>1000000000000</formula>
      <formula>9999999999999990</formula>
    </cfRule>
    <cfRule type="cellIs" dxfId="687" priority="651" stopIfTrue="1" operator="between">
      <formula>10000000000</formula>
      <formula>999999999999</formula>
    </cfRule>
    <cfRule type="cellIs" dxfId="686" priority="652" stopIfTrue="1" operator="between">
      <formula>1000000</formula>
      <formula>99999999</formula>
    </cfRule>
    <cfRule type="cellIs" dxfId="685" priority="653" stopIfTrue="1" operator="between">
      <formula>100</formula>
      <formula>9900</formula>
    </cfRule>
  </conditionalFormatting>
  <conditionalFormatting sqref="G170">
    <cfRule type="cellIs" dxfId="684" priority="647" stopIfTrue="1" operator="greaterThan">
      <formula>$G$25</formula>
    </cfRule>
  </conditionalFormatting>
  <conditionalFormatting sqref="J170">
    <cfRule type="cellIs" dxfId="683" priority="646" stopIfTrue="1" operator="greaterThan">
      <formula>$J$25</formula>
    </cfRule>
  </conditionalFormatting>
  <conditionalFormatting sqref="F618">
    <cfRule type="cellIs" dxfId="682" priority="645" stopIfTrue="1" operator="equal">
      <formula>0</formula>
    </cfRule>
  </conditionalFormatting>
  <conditionalFormatting sqref="E620">
    <cfRule type="cellIs" dxfId="681" priority="640" stopIfTrue="1" operator="equal">
      <formula>98</formula>
    </cfRule>
    <cfRule type="cellIs" dxfId="680" priority="641" stopIfTrue="1" operator="equal">
      <formula>96</formula>
    </cfRule>
    <cfRule type="cellIs" dxfId="679" priority="642" stopIfTrue="1" operator="equal">
      <formula>42</formula>
    </cfRule>
    <cfRule type="cellIs" dxfId="189" priority="643" stopIfTrue="1" operator="equal">
      <formula>97</formula>
    </cfRule>
    <cfRule type="cellIs" dxfId="188" priority="644" stopIfTrue="1" operator="equal">
      <formula>33</formula>
    </cfRule>
  </conditionalFormatting>
  <conditionalFormatting sqref="F620">
    <cfRule type="cellIs" dxfId="678" priority="635" stopIfTrue="1" operator="equal">
      <formula>"ЧУЖДИ СРЕДСТВА"</formula>
    </cfRule>
    <cfRule type="cellIs" dxfId="677" priority="636" stopIfTrue="1" operator="equal">
      <formula>"СЕС - ДМП"</formula>
    </cfRule>
    <cfRule type="cellIs" dxfId="676" priority="637" stopIfTrue="1" operator="equal">
      <formula>"СЕС - РА"</formula>
    </cfRule>
    <cfRule type="cellIs" dxfId="187" priority="638" stopIfTrue="1" operator="equal">
      <formula>"СЕС - ДЕС"</formula>
    </cfRule>
    <cfRule type="cellIs" dxfId="186" priority="639" stopIfTrue="1" operator="equal">
      <formula>"СЕС - КСФ"</formula>
    </cfRule>
  </conditionalFormatting>
  <conditionalFormatting sqref="D627">
    <cfRule type="cellIs" dxfId="675" priority="634" stopIfTrue="1" operator="notEqual">
      <formula>"ИЗБЕРЕТЕ ДЕЙНОСТ"</formula>
    </cfRule>
  </conditionalFormatting>
  <conditionalFormatting sqref="D744">
    <cfRule type="cellIs" dxfId="674" priority="633" stopIfTrue="1" operator="equal">
      <formula>0</formula>
    </cfRule>
  </conditionalFormatting>
  <conditionalFormatting sqref="C627">
    <cfRule type="cellIs" dxfId="673" priority="632" stopIfTrue="1" operator="notEqual">
      <formula>0</formula>
    </cfRule>
  </conditionalFormatting>
  <conditionalFormatting sqref="C625">
    <cfRule type="cellIs" dxfId="672" priority="631" stopIfTrue="1" operator="notEqual">
      <formula>0</formula>
    </cfRule>
  </conditionalFormatting>
  <conditionalFormatting sqref="F755">
    <cfRule type="cellIs" dxfId="671" priority="630" stopIfTrue="1" operator="equal">
      <formula>0</formula>
    </cfRule>
  </conditionalFormatting>
  <conditionalFormatting sqref="E757">
    <cfRule type="cellIs" dxfId="670" priority="625" stopIfTrue="1" operator="equal">
      <formula>98</formula>
    </cfRule>
    <cfRule type="cellIs" dxfId="669" priority="626" stopIfTrue="1" operator="equal">
      <formula>96</formula>
    </cfRule>
    <cfRule type="cellIs" dxfId="668" priority="627" stopIfTrue="1" operator="equal">
      <formula>42</formula>
    </cfRule>
    <cfRule type="cellIs" dxfId="185" priority="628" stopIfTrue="1" operator="equal">
      <formula>97</formula>
    </cfRule>
    <cfRule type="cellIs" dxfId="184" priority="629" stopIfTrue="1" operator="equal">
      <formula>33</formula>
    </cfRule>
  </conditionalFormatting>
  <conditionalFormatting sqref="F757">
    <cfRule type="cellIs" dxfId="667" priority="620" stopIfTrue="1" operator="equal">
      <formula>"ЧУЖДИ СРЕДСТВА"</formula>
    </cfRule>
    <cfRule type="cellIs" dxfId="666" priority="621" stopIfTrue="1" operator="equal">
      <formula>"СЕС - ДМП"</formula>
    </cfRule>
    <cfRule type="cellIs" dxfId="665" priority="622" stopIfTrue="1" operator="equal">
      <formula>"СЕС - РА"</formula>
    </cfRule>
    <cfRule type="cellIs" dxfId="183" priority="623" stopIfTrue="1" operator="equal">
      <formula>"СЕС - ДЕС"</formula>
    </cfRule>
    <cfRule type="cellIs" dxfId="182" priority="624" stopIfTrue="1" operator="equal">
      <formula>"СЕС - КСФ"</formula>
    </cfRule>
  </conditionalFormatting>
  <conditionalFormatting sqref="D764">
    <cfRule type="cellIs" dxfId="664" priority="619" stopIfTrue="1" operator="notEqual">
      <formula>"ИЗБЕРЕТЕ ДЕЙНОСТ"</formula>
    </cfRule>
  </conditionalFormatting>
  <conditionalFormatting sqref="D881">
    <cfRule type="cellIs" dxfId="663" priority="618" stopIfTrue="1" operator="equal">
      <formula>0</formula>
    </cfRule>
  </conditionalFormatting>
  <conditionalFormatting sqref="C764">
    <cfRule type="cellIs" dxfId="662" priority="617" stopIfTrue="1" operator="notEqual">
      <formula>0</formula>
    </cfRule>
  </conditionalFormatting>
  <conditionalFormatting sqref="C762">
    <cfRule type="cellIs" dxfId="661" priority="616" stopIfTrue="1" operator="notEqual">
      <formula>0</formula>
    </cfRule>
  </conditionalFormatting>
  <conditionalFormatting sqref="F892">
    <cfRule type="cellIs" dxfId="660" priority="615" stopIfTrue="1" operator="equal">
      <formula>0</formula>
    </cfRule>
  </conditionalFormatting>
  <conditionalFormatting sqref="E894">
    <cfRule type="cellIs" dxfId="659" priority="610" stopIfTrue="1" operator="equal">
      <formula>98</formula>
    </cfRule>
    <cfRule type="cellIs" dxfId="658" priority="611" stopIfTrue="1" operator="equal">
      <formula>96</formula>
    </cfRule>
    <cfRule type="cellIs" dxfId="657" priority="612" stopIfTrue="1" operator="equal">
      <formula>42</formula>
    </cfRule>
    <cfRule type="cellIs" dxfId="181" priority="613" stopIfTrue="1" operator="equal">
      <formula>97</formula>
    </cfRule>
    <cfRule type="cellIs" dxfId="180" priority="614" stopIfTrue="1" operator="equal">
      <formula>33</formula>
    </cfRule>
  </conditionalFormatting>
  <conditionalFormatting sqref="F894">
    <cfRule type="cellIs" dxfId="656" priority="605" stopIfTrue="1" operator="equal">
      <formula>"ЧУЖДИ СРЕДСТВА"</formula>
    </cfRule>
    <cfRule type="cellIs" dxfId="655" priority="606" stopIfTrue="1" operator="equal">
      <formula>"СЕС - ДМП"</formula>
    </cfRule>
    <cfRule type="cellIs" dxfId="654" priority="607" stopIfTrue="1" operator="equal">
      <formula>"СЕС - РА"</formula>
    </cfRule>
    <cfRule type="cellIs" dxfId="179" priority="608" stopIfTrue="1" operator="equal">
      <formula>"СЕС - ДЕС"</formula>
    </cfRule>
    <cfRule type="cellIs" dxfId="178" priority="609" stopIfTrue="1" operator="equal">
      <formula>"СЕС - КСФ"</formula>
    </cfRule>
  </conditionalFormatting>
  <conditionalFormatting sqref="D901">
    <cfRule type="cellIs" dxfId="653" priority="604" stopIfTrue="1" operator="notEqual">
      <formula>"ИЗБЕРЕТЕ ДЕЙНОСТ"</formula>
    </cfRule>
  </conditionalFormatting>
  <conditionalFormatting sqref="D1018">
    <cfRule type="cellIs" dxfId="652" priority="603" stopIfTrue="1" operator="equal">
      <formula>0</formula>
    </cfRule>
  </conditionalFormatting>
  <conditionalFormatting sqref="C901">
    <cfRule type="cellIs" dxfId="651" priority="602" stopIfTrue="1" operator="notEqual">
      <formula>0</formula>
    </cfRule>
  </conditionalFormatting>
  <conditionalFormatting sqref="C899">
    <cfRule type="cellIs" dxfId="650" priority="601" stopIfTrue="1" operator="notEqual">
      <formula>0</formula>
    </cfRule>
  </conditionalFormatting>
  <conditionalFormatting sqref="F1029">
    <cfRule type="cellIs" dxfId="649" priority="600" stopIfTrue="1" operator="equal">
      <formula>0</formula>
    </cfRule>
  </conditionalFormatting>
  <conditionalFormatting sqref="E1031">
    <cfRule type="cellIs" dxfId="648" priority="595" stopIfTrue="1" operator="equal">
      <formula>98</formula>
    </cfRule>
    <cfRule type="cellIs" dxfId="647" priority="596" stopIfTrue="1" operator="equal">
      <formula>96</formula>
    </cfRule>
    <cfRule type="cellIs" dxfId="646" priority="597" stopIfTrue="1" operator="equal">
      <formula>42</formula>
    </cfRule>
    <cfRule type="cellIs" dxfId="177" priority="598" stopIfTrue="1" operator="equal">
      <formula>97</formula>
    </cfRule>
    <cfRule type="cellIs" dxfId="176" priority="599" stopIfTrue="1" operator="equal">
      <formula>33</formula>
    </cfRule>
  </conditionalFormatting>
  <conditionalFormatting sqref="F1031">
    <cfRule type="cellIs" dxfId="645" priority="590" stopIfTrue="1" operator="equal">
      <formula>"ЧУЖДИ СРЕДСТВА"</formula>
    </cfRule>
    <cfRule type="cellIs" dxfId="644" priority="591" stopIfTrue="1" operator="equal">
      <formula>"СЕС - ДМП"</formula>
    </cfRule>
    <cfRule type="cellIs" dxfId="643" priority="592" stopIfTrue="1" operator="equal">
      <formula>"СЕС - РА"</formula>
    </cfRule>
    <cfRule type="cellIs" dxfId="175" priority="593" stopIfTrue="1" operator="equal">
      <formula>"СЕС - ДЕС"</formula>
    </cfRule>
    <cfRule type="cellIs" dxfId="174" priority="594" stopIfTrue="1" operator="equal">
      <formula>"СЕС - КСФ"</formula>
    </cfRule>
  </conditionalFormatting>
  <conditionalFormatting sqref="D1038">
    <cfRule type="cellIs" dxfId="642" priority="589" stopIfTrue="1" operator="notEqual">
      <formula>"ИЗБЕРЕТЕ ДЕЙНОСТ"</formula>
    </cfRule>
  </conditionalFormatting>
  <conditionalFormatting sqref="D1155">
    <cfRule type="cellIs" dxfId="641" priority="588" stopIfTrue="1" operator="equal">
      <formula>0</formula>
    </cfRule>
  </conditionalFormatting>
  <conditionalFormatting sqref="C1038">
    <cfRule type="cellIs" dxfId="640" priority="587" stopIfTrue="1" operator="notEqual">
      <formula>0</formula>
    </cfRule>
  </conditionalFormatting>
  <conditionalFormatting sqref="C1036">
    <cfRule type="cellIs" dxfId="639" priority="586" stopIfTrue="1" operator="notEqual">
      <formula>0</formula>
    </cfRule>
  </conditionalFormatting>
  <conditionalFormatting sqref="F1166">
    <cfRule type="cellIs" dxfId="638" priority="585" stopIfTrue="1" operator="equal">
      <formula>0</formula>
    </cfRule>
  </conditionalFormatting>
  <conditionalFormatting sqref="E1168">
    <cfRule type="cellIs" dxfId="637" priority="580" stopIfTrue="1" operator="equal">
      <formula>98</formula>
    </cfRule>
    <cfRule type="cellIs" dxfId="636" priority="581" stopIfTrue="1" operator="equal">
      <formula>96</formula>
    </cfRule>
    <cfRule type="cellIs" dxfId="635" priority="582" stopIfTrue="1" operator="equal">
      <formula>42</formula>
    </cfRule>
    <cfRule type="cellIs" dxfId="173" priority="583" stopIfTrue="1" operator="equal">
      <formula>97</formula>
    </cfRule>
    <cfRule type="cellIs" dxfId="172" priority="584" stopIfTrue="1" operator="equal">
      <formula>33</formula>
    </cfRule>
  </conditionalFormatting>
  <conditionalFormatting sqref="F1168">
    <cfRule type="cellIs" dxfId="634" priority="575" stopIfTrue="1" operator="equal">
      <formula>"ЧУЖДИ СРЕДСТВА"</formula>
    </cfRule>
    <cfRule type="cellIs" dxfId="633" priority="576" stopIfTrue="1" operator="equal">
      <formula>"СЕС - ДМП"</formula>
    </cfRule>
    <cfRule type="cellIs" dxfId="632" priority="577" stopIfTrue="1" operator="equal">
      <formula>"СЕС - РА"</formula>
    </cfRule>
    <cfRule type="cellIs" dxfId="171" priority="578" stopIfTrue="1" operator="equal">
      <formula>"СЕС - ДЕС"</formula>
    </cfRule>
    <cfRule type="cellIs" dxfId="170" priority="579" stopIfTrue="1" operator="equal">
      <formula>"СЕС - КСФ"</formula>
    </cfRule>
  </conditionalFormatting>
  <conditionalFormatting sqref="D1175">
    <cfRule type="cellIs" dxfId="631" priority="574" stopIfTrue="1" operator="notEqual">
      <formula>"ИЗБЕРЕТЕ ДЕЙНОСТ"</formula>
    </cfRule>
  </conditionalFormatting>
  <conditionalFormatting sqref="D1292">
    <cfRule type="cellIs" dxfId="630" priority="573" stopIfTrue="1" operator="equal">
      <formula>0</formula>
    </cfRule>
  </conditionalFormatting>
  <conditionalFormatting sqref="C1175">
    <cfRule type="cellIs" dxfId="629" priority="572" stopIfTrue="1" operator="notEqual">
      <formula>0</formula>
    </cfRule>
  </conditionalFormatting>
  <conditionalFormatting sqref="C1173">
    <cfRule type="cellIs" dxfId="628" priority="571" stopIfTrue="1" operator="notEqual">
      <formula>0</formula>
    </cfRule>
  </conditionalFormatting>
  <conditionalFormatting sqref="F1303">
    <cfRule type="cellIs" dxfId="627" priority="570" stopIfTrue="1" operator="equal">
      <formula>0</formula>
    </cfRule>
  </conditionalFormatting>
  <conditionalFormatting sqref="E1305">
    <cfRule type="cellIs" dxfId="626" priority="565" stopIfTrue="1" operator="equal">
      <formula>98</formula>
    </cfRule>
    <cfRule type="cellIs" dxfId="625" priority="566" stopIfTrue="1" operator="equal">
      <formula>96</formula>
    </cfRule>
    <cfRule type="cellIs" dxfId="624" priority="567" stopIfTrue="1" operator="equal">
      <formula>42</formula>
    </cfRule>
    <cfRule type="cellIs" dxfId="169" priority="568" stopIfTrue="1" operator="equal">
      <formula>97</formula>
    </cfRule>
    <cfRule type="cellIs" dxfId="168" priority="569" stopIfTrue="1" operator="equal">
      <formula>33</formula>
    </cfRule>
  </conditionalFormatting>
  <conditionalFormatting sqref="F1305">
    <cfRule type="cellIs" dxfId="623" priority="560" stopIfTrue="1" operator="equal">
      <formula>"ЧУЖДИ СРЕДСТВА"</formula>
    </cfRule>
    <cfRule type="cellIs" dxfId="622" priority="561" stopIfTrue="1" operator="equal">
      <formula>"СЕС - ДМП"</formula>
    </cfRule>
    <cfRule type="cellIs" dxfId="621" priority="562" stopIfTrue="1" operator="equal">
      <formula>"СЕС - РА"</formula>
    </cfRule>
    <cfRule type="cellIs" dxfId="167" priority="563" stopIfTrue="1" operator="equal">
      <formula>"СЕС - ДЕС"</formula>
    </cfRule>
    <cfRule type="cellIs" dxfId="166" priority="564" stopIfTrue="1" operator="equal">
      <formula>"СЕС - КСФ"</formula>
    </cfRule>
  </conditionalFormatting>
  <conditionalFormatting sqref="D1312">
    <cfRule type="cellIs" dxfId="620" priority="559" stopIfTrue="1" operator="notEqual">
      <formula>"ИЗБЕРЕТЕ ДЕЙНОСТ"</formula>
    </cfRule>
  </conditionalFormatting>
  <conditionalFormatting sqref="D1429">
    <cfRule type="cellIs" dxfId="619" priority="558" stopIfTrue="1" operator="equal">
      <formula>0</formula>
    </cfRule>
  </conditionalFormatting>
  <conditionalFormatting sqref="C1312">
    <cfRule type="cellIs" dxfId="618" priority="557" stopIfTrue="1" operator="notEqual">
      <formula>0</formula>
    </cfRule>
  </conditionalFormatting>
  <conditionalFormatting sqref="C1310">
    <cfRule type="cellIs" dxfId="617" priority="556" stopIfTrue="1" operator="notEqual">
      <formula>0</formula>
    </cfRule>
  </conditionalFormatting>
  <conditionalFormatting sqref="F1440">
    <cfRule type="cellIs" dxfId="616" priority="555" stopIfTrue="1" operator="equal">
      <formula>0</formula>
    </cfRule>
  </conditionalFormatting>
  <conditionalFormatting sqref="E1442">
    <cfRule type="cellIs" dxfId="615" priority="550" stopIfTrue="1" operator="equal">
      <formula>98</formula>
    </cfRule>
    <cfRule type="cellIs" dxfId="614" priority="551" stopIfTrue="1" operator="equal">
      <formula>96</formula>
    </cfRule>
    <cfRule type="cellIs" dxfId="613" priority="552" stopIfTrue="1" operator="equal">
      <formula>42</formula>
    </cfRule>
    <cfRule type="cellIs" dxfId="165" priority="553" stopIfTrue="1" operator="equal">
      <formula>97</formula>
    </cfRule>
    <cfRule type="cellIs" dxfId="164" priority="554" stopIfTrue="1" operator="equal">
      <formula>33</formula>
    </cfRule>
  </conditionalFormatting>
  <conditionalFormatting sqref="F1442">
    <cfRule type="cellIs" dxfId="612" priority="545" stopIfTrue="1" operator="equal">
      <formula>"ЧУЖДИ СРЕДСТВА"</formula>
    </cfRule>
    <cfRule type="cellIs" dxfId="611" priority="546" stopIfTrue="1" operator="equal">
      <formula>"СЕС - ДМП"</formula>
    </cfRule>
    <cfRule type="cellIs" dxfId="610" priority="547" stopIfTrue="1" operator="equal">
      <formula>"СЕС - РА"</formula>
    </cfRule>
    <cfRule type="cellIs" dxfId="163" priority="548" stopIfTrue="1" operator="equal">
      <formula>"СЕС - ДЕС"</formula>
    </cfRule>
    <cfRule type="cellIs" dxfId="162" priority="549" stopIfTrue="1" operator="equal">
      <formula>"СЕС - КСФ"</formula>
    </cfRule>
  </conditionalFormatting>
  <conditionalFormatting sqref="D1449">
    <cfRule type="cellIs" dxfId="609" priority="544" stopIfTrue="1" operator="notEqual">
      <formula>"ИЗБЕРЕТЕ ДЕЙНОСТ"</formula>
    </cfRule>
  </conditionalFormatting>
  <conditionalFormatting sqref="D1566">
    <cfRule type="cellIs" dxfId="608" priority="543" stopIfTrue="1" operator="equal">
      <formula>0</formula>
    </cfRule>
  </conditionalFormatting>
  <conditionalFormatting sqref="C1449">
    <cfRule type="cellIs" dxfId="607" priority="542" stopIfTrue="1" operator="notEqual">
      <formula>0</formula>
    </cfRule>
  </conditionalFormatting>
  <conditionalFormatting sqref="C1447">
    <cfRule type="cellIs" dxfId="606" priority="541" stopIfTrue="1" operator="notEqual">
      <formula>0</formula>
    </cfRule>
  </conditionalFormatting>
  <conditionalFormatting sqref="F1577">
    <cfRule type="cellIs" dxfId="605" priority="540" stopIfTrue="1" operator="equal">
      <formula>0</formula>
    </cfRule>
  </conditionalFormatting>
  <conditionalFormatting sqref="E1579">
    <cfRule type="cellIs" dxfId="604" priority="535" stopIfTrue="1" operator="equal">
      <formula>98</formula>
    </cfRule>
    <cfRule type="cellIs" dxfId="603" priority="536" stopIfTrue="1" operator="equal">
      <formula>96</formula>
    </cfRule>
    <cfRule type="cellIs" dxfId="602" priority="537" stopIfTrue="1" operator="equal">
      <formula>42</formula>
    </cfRule>
    <cfRule type="cellIs" dxfId="161" priority="538" stopIfTrue="1" operator="equal">
      <formula>97</formula>
    </cfRule>
    <cfRule type="cellIs" dxfId="160" priority="539" stopIfTrue="1" operator="equal">
      <formula>33</formula>
    </cfRule>
  </conditionalFormatting>
  <conditionalFormatting sqref="F1579">
    <cfRule type="cellIs" dxfId="601" priority="530" stopIfTrue="1" operator="equal">
      <formula>"ЧУЖДИ СРЕДСТВА"</formula>
    </cfRule>
    <cfRule type="cellIs" dxfId="600" priority="531" stopIfTrue="1" operator="equal">
      <formula>"СЕС - ДМП"</formula>
    </cfRule>
    <cfRule type="cellIs" dxfId="599" priority="532" stopIfTrue="1" operator="equal">
      <formula>"СЕС - РА"</formula>
    </cfRule>
    <cfRule type="cellIs" dxfId="159" priority="533" stopIfTrue="1" operator="equal">
      <formula>"СЕС - ДЕС"</formula>
    </cfRule>
    <cfRule type="cellIs" dxfId="158" priority="534" stopIfTrue="1" operator="equal">
      <formula>"СЕС - КСФ"</formula>
    </cfRule>
  </conditionalFormatting>
  <conditionalFormatting sqref="D1586">
    <cfRule type="cellIs" dxfId="598" priority="529" stopIfTrue="1" operator="notEqual">
      <formula>"ИЗБЕРЕТЕ ДЕЙНОСТ"</formula>
    </cfRule>
  </conditionalFormatting>
  <conditionalFormatting sqref="D1703">
    <cfRule type="cellIs" dxfId="597" priority="528" stopIfTrue="1" operator="equal">
      <formula>0</formula>
    </cfRule>
  </conditionalFormatting>
  <conditionalFormatting sqref="C1586">
    <cfRule type="cellIs" dxfId="596" priority="527" stopIfTrue="1" operator="notEqual">
      <formula>0</formula>
    </cfRule>
  </conditionalFormatting>
  <conditionalFormatting sqref="C1584">
    <cfRule type="cellIs" dxfId="595" priority="526" stopIfTrue="1" operator="notEqual">
      <formula>0</formula>
    </cfRule>
  </conditionalFormatting>
  <conditionalFormatting sqref="F1714">
    <cfRule type="cellIs" dxfId="594" priority="525" stopIfTrue="1" operator="equal">
      <formula>0</formula>
    </cfRule>
  </conditionalFormatting>
  <conditionalFormatting sqref="E1716">
    <cfRule type="cellIs" dxfId="593" priority="520" stopIfTrue="1" operator="equal">
      <formula>98</formula>
    </cfRule>
    <cfRule type="cellIs" dxfId="592" priority="521" stopIfTrue="1" operator="equal">
      <formula>96</formula>
    </cfRule>
    <cfRule type="cellIs" dxfId="591" priority="522" stopIfTrue="1" operator="equal">
      <formula>42</formula>
    </cfRule>
    <cfRule type="cellIs" dxfId="157" priority="523" stopIfTrue="1" operator="equal">
      <formula>97</formula>
    </cfRule>
    <cfRule type="cellIs" dxfId="156" priority="524" stopIfTrue="1" operator="equal">
      <formula>33</formula>
    </cfRule>
  </conditionalFormatting>
  <conditionalFormatting sqref="F1716">
    <cfRule type="cellIs" dxfId="590" priority="515" stopIfTrue="1" operator="equal">
      <formula>"ЧУЖДИ СРЕДСТВА"</formula>
    </cfRule>
    <cfRule type="cellIs" dxfId="589" priority="516" stopIfTrue="1" operator="equal">
      <formula>"СЕС - ДМП"</formula>
    </cfRule>
    <cfRule type="cellIs" dxfId="588" priority="517" stopIfTrue="1" operator="equal">
      <formula>"СЕС - РА"</formula>
    </cfRule>
    <cfRule type="cellIs" dxfId="155" priority="518" stopIfTrue="1" operator="equal">
      <formula>"СЕС - ДЕС"</formula>
    </cfRule>
    <cfRule type="cellIs" dxfId="154" priority="519" stopIfTrue="1" operator="equal">
      <formula>"СЕС - КСФ"</formula>
    </cfRule>
  </conditionalFormatting>
  <conditionalFormatting sqref="D1723">
    <cfRule type="cellIs" dxfId="587" priority="514" stopIfTrue="1" operator="notEqual">
      <formula>"ИЗБЕРЕТЕ ДЕЙНОСТ"</formula>
    </cfRule>
  </conditionalFormatting>
  <conditionalFormatting sqref="D1840">
    <cfRule type="cellIs" dxfId="586" priority="513" stopIfTrue="1" operator="equal">
      <formula>0</formula>
    </cfRule>
  </conditionalFormatting>
  <conditionalFormatting sqref="C1723">
    <cfRule type="cellIs" dxfId="585" priority="512" stopIfTrue="1" operator="notEqual">
      <formula>0</formula>
    </cfRule>
  </conditionalFormatting>
  <conditionalFormatting sqref="C1721">
    <cfRule type="cellIs" dxfId="584" priority="511" stopIfTrue="1" operator="notEqual">
      <formula>0</formula>
    </cfRule>
  </conditionalFormatting>
  <conditionalFormatting sqref="F1851">
    <cfRule type="cellIs" dxfId="583" priority="510" stopIfTrue="1" operator="equal">
      <formula>0</formula>
    </cfRule>
  </conditionalFormatting>
  <conditionalFormatting sqref="E1853">
    <cfRule type="cellIs" dxfId="582" priority="505" stopIfTrue="1" operator="equal">
      <formula>98</formula>
    </cfRule>
    <cfRule type="cellIs" dxfId="581" priority="506" stopIfTrue="1" operator="equal">
      <formula>96</formula>
    </cfRule>
    <cfRule type="cellIs" dxfId="580" priority="507" stopIfTrue="1" operator="equal">
      <formula>42</formula>
    </cfRule>
    <cfRule type="cellIs" dxfId="153" priority="508" stopIfTrue="1" operator="equal">
      <formula>97</formula>
    </cfRule>
    <cfRule type="cellIs" dxfId="152" priority="509" stopIfTrue="1" operator="equal">
      <formula>33</formula>
    </cfRule>
  </conditionalFormatting>
  <conditionalFormatting sqref="F1853">
    <cfRule type="cellIs" dxfId="579" priority="500" stopIfTrue="1" operator="equal">
      <formula>"ЧУЖДИ СРЕДСТВА"</formula>
    </cfRule>
    <cfRule type="cellIs" dxfId="578" priority="501" stopIfTrue="1" operator="equal">
      <formula>"СЕС - ДМП"</formula>
    </cfRule>
    <cfRule type="cellIs" dxfId="577" priority="502" stopIfTrue="1" operator="equal">
      <formula>"СЕС - РА"</formula>
    </cfRule>
    <cfRule type="cellIs" dxfId="151" priority="503" stopIfTrue="1" operator="equal">
      <formula>"СЕС - ДЕС"</formula>
    </cfRule>
    <cfRule type="cellIs" dxfId="150" priority="504" stopIfTrue="1" operator="equal">
      <formula>"СЕС - КСФ"</formula>
    </cfRule>
  </conditionalFormatting>
  <conditionalFormatting sqref="D1860">
    <cfRule type="cellIs" dxfId="576" priority="499" stopIfTrue="1" operator="notEqual">
      <formula>"ИЗБЕРЕТЕ ДЕЙНОСТ"</formula>
    </cfRule>
  </conditionalFormatting>
  <conditionalFormatting sqref="D1977">
    <cfRule type="cellIs" dxfId="575" priority="498" stopIfTrue="1" operator="equal">
      <formula>0</formula>
    </cfRule>
  </conditionalFormatting>
  <conditionalFormatting sqref="C1860">
    <cfRule type="cellIs" dxfId="574" priority="497" stopIfTrue="1" operator="notEqual">
      <formula>0</formula>
    </cfRule>
  </conditionalFormatting>
  <conditionalFormatting sqref="C1858">
    <cfRule type="cellIs" dxfId="573" priority="496" stopIfTrue="1" operator="notEqual">
      <formula>0</formula>
    </cfRule>
  </conditionalFormatting>
  <conditionalFormatting sqref="F1988">
    <cfRule type="cellIs" dxfId="572" priority="495" stopIfTrue="1" operator="equal">
      <formula>0</formula>
    </cfRule>
  </conditionalFormatting>
  <conditionalFormatting sqref="E1990">
    <cfRule type="cellIs" dxfId="571" priority="490" stopIfTrue="1" operator="equal">
      <formula>98</formula>
    </cfRule>
    <cfRule type="cellIs" dxfId="570" priority="491" stopIfTrue="1" operator="equal">
      <formula>96</formula>
    </cfRule>
    <cfRule type="cellIs" dxfId="569" priority="492" stopIfTrue="1" operator="equal">
      <formula>42</formula>
    </cfRule>
    <cfRule type="cellIs" dxfId="149" priority="493" stopIfTrue="1" operator="equal">
      <formula>97</formula>
    </cfRule>
    <cfRule type="cellIs" dxfId="148" priority="494" stopIfTrue="1" operator="equal">
      <formula>33</formula>
    </cfRule>
  </conditionalFormatting>
  <conditionalFormatting sqref="F1990">
    <cfRule type="cellIs" dxfId="568" priority="485" stopIfTrue="1" operator="equal">
      <formula>"ЧУЖДИ СРЕДСТВА"</formula>
    </cfRule>
    <cfRule type="cellIs" dxfId="567" priority="486" stopIfTrue="1" operator="equal">
      <formula>"СЕС - ДМП"</formula>
    </cfRule>
    <cfRule type="cellIs" dxfId="566" priority="487" stopIfTrue="1" operator="equal">
      <formula>"СЕС - РА"</formula>
    </cfRule>
    <cfRule type="cellIs" dxfId="147" priority="488" stopIfTrue="1" operator="equal">
      <formula>"СЕС - ДЕС"</formula>
    </cfRule>
    <cfRule type="cellIs" dxfId="146" priority="489" stopIfTrue="1" operator="equal">
      <formula>"СЕС - КСФ"</formula>
    </cfRule>
  </conditionalFormatting>
  <conditionalFormatting sqref="D1997">
    <cfRule type="cellIs" dxfId="565" priority="484" stopIfTrue="1" operator="notEqual">
      <formula>"ИЗБЕРЕТЕ ДЕЙНОСТ"</formula>
    </cfRule>
  </conditionalFormatting>
  <conditionalFormatting sqref="D2114">
    <cfRule type="cellIs" dxfId="564" priority="483" stopIfTrue="1" operator="equal">
      <formula>0</formula>
    </cfRule>
  </conditionalFormatting>
  <conditionalFormatting sqref="C1997">
    <cfRule type="cellIs" dxfId="563" priority="482" stopIfTrue="1" operator="notEqual">
      <formula>0</formula>
    </cfRule>
  </conditionalFormatting>
  <conditionalFormatting sqref="C1995">
    <cfRule type="cellIs" dxfId="562" priority="481" stopIfTrue="1" operator="notEqual">
      <formula>0</formula>
    </cfRule>
  </conditionalFormatting>
  <conditionalFormatting sqref="F2125">
    <cfRule type="cellIs" dxfId="561" priority="480" stopIfTrue="1" operator="equal">
      <formula>0</formula>
    </cfRule>
  </conditionalFormatting>
  <conditionalFormatting sqref="E2127">
    <cfRule type="cellIs" dxfId="560" priority="475" stopIfTrue="1" operator="equal">
      <formula>98</formula>
    </cfRule>
    <cfRule type="cellIs" dxfId="559" priority="476" stopIfTrue="1" operator="equal">
      <formula>96</formula>
    </cfRule>
    <cfRule type="cellIs" dxfId="558" priority="477" stopIfTrue="1" operator="equal">
      <formula>42</formula>
    </cfRule>
    <cfRule type="cellIs" dxfId="145" priority="478" stopIfTrue="1" operator="equal">
      <formula>97</formula>
    </cfRule>
    <cfRule type="cellIs" dxfId="144" priority="479" stopIfTrue="1" operator="equal">
      <formula>33</formula>
    </cfRule>
  </conditionalFormatting>
  <conditionalFormatting sqref="F2127">
    <cfRule type="cellIs" dxfId="557" priority="470" stopIfTrue="1" operator="equal">
      <formula>"ЧУЖДИ СРЕДСТВА"</formula>
    </cfRule>
    <cfRule type="cellIs" dxfId="556" priority="471" stopIfTrue="1" operator="equal">
      <formula>"СЕС - ДМП"</formula>
    </cfRule>
    <cfRule type="cellIs" dxfId="555" priority="472" stopIfTrue="1" operator="equal">
      <formula>"СЕС - РА"</formula>
    </cfRule>
    <cfRule type="cellIs" dxfId="143" priority="473" stopIfTrue="1" operator="equal">
      <formula>"СЕС - ДЕС"</formula>
    </cfRule>
    <cfRule type="cellIs" dxfId="142" priority="474" stopIfTrue="1" operator="equal">
      <formula>"СЕС - КСФ"</formula>
    </cfRule>
  </conditionalFormatting>
  <conditionalFormatting sqref="D2134">
    <cfRule type="cellIs" dxfId="554" priority="469" stopIfTrue="1" operator="notEqual">
      <formula>"ИЗБЕРЕТЕ ДЕЙНОСТ"</formula>
    </cfRule>
  </conditionalFormatting>
  <conditionalFormatting sqref="D2251">
    <cfRule type="cellIs" dxfId="553" priority="468" stopIfTrue="1" operator="equal">
      <formula>0</formula>
    </cfRule>
  </conditionalFormatting>
  <conditionalFormatting sqref="C2134">
    <cfRule type="cellIs" dxfId="552" priority="467" stopIfTrue="1" operator="notEqual">
      <formula>0</formula>
    </cfRule>
  </conditionalFormatting>
  <conditionalFormatting sqref="C2132">
    <cfRule type="cellIs" dxfId="551" priority="466" stopIfTrue="1" operator="notEqual">
      <formula>0</formula>
    </cfRule>
  </conditionalFormatting>
  <conditionalFormatting sqref="F2262">
    <cfRule type="cellIs" dxfId="550" priority="465" stopIfTrue="1" operator="equal">
      <formula>0</formula>
    </cfRule>
  </conditionalFormatting>
  <conditionalFormatting sqref="E2264">
    <cfRule type="cellIs" dxfId="549" priority="460" stopIfTrue="1" operator="equal">
      <formula>98</formula>
    </cfRule>
    <cfRule type="cellIs" dxfId="548" priority="461" stopIfTrue="1" operator="equal">
      <formula>96</formula>
    </cfRule>
    <cfRule type="cellIs" dxfId="547" priority="462" stopIfTrue="1" operator="equal">
      <formula>42</formula>
    </cfRule>
    <cfRule type="cellIs" dxfId="141" priority="463" stopIfTrue="1" operator="equal">
      <formula>97</formula>
    </cfRule>
    <cfRule type="cellIs" dxfId="140" priority="464" stopIfTrue="1" operator="equal">
      <formula>33</formula>
    </cfRule>
  </conditionalFormatting>
  <conditionalFormatting sqref="F2264">
    <cfRule type="cellIs" dxfId="546" priority="455" stopIfTrue="1" operator="equal">
      <formula>"ЧУЖДИ СРЕДСТВА"</formula>
    </cfRule>
    <cfRule type="cellIs" dxfId="545" priority="456" stopIfTrue="1" operator="equal">
      <formula>"СЕС - ДМП"</formula>
    </cfRule>
    <cfRule type="cellIs" dxfId="544" priority="457" stopIfTrue="1" operator="equal">
      <formula>"СЕС - РА"</formula>
    </cfRule>
    <cfRule type="cellIs" dxfId="139" priority="458" stopIfTrue="1" operator="equal">
      <formula>"СЕС - ДЕС"</formula>
    </cfRule>
    <cfRule type="cellIs" dxfId="138" priority="459" stopIfTrue="1" operator="equal">
      <formula>"СЕС - КСФ"</formula>
    </cfRule>
  </conditionalFormatting>
  <conditionalFormatting sqref="D2271">
    <cfRule type="cellIs" dxfId="543" priority="454" stopIfTrue="1" operator="notEqual">
      <formula>"ИЗБЕРЕТЕ ДЕЙНОСТ"</formula>
    </cfRule>
  </conditionalFormatting>
  <conditionalFormatting sqref="D2388">
    <cfRule type="cellIs" dxfId="542" priority="453" stopIfTrue="1" operator="equal">
      <formula>0</formula>
    </cfRule>
  </conditionalFormatting>
  <conditionalFormatting sqref="C2271">
    <cfRule type="cellIs" dxfId="541" priority="452" stopIfTrue="1" operator="notEqual">
      <formula>0</formula>
    </cfRule>
  </conditionalFormatting>
  <conditionalFormatting sqref="C2269">
    <cfRule type="cellIs" dxfId="540" priority="451" stopIfTrue="1" operator="notEqual">
      <formula>0</formula>
    </cfRule>
  </conditionalFormatting>
  <conditionalFormatting sqref="F2399">
    <cfRule type="cellIs" dxfId="539" priority="450" stopIfTrue="1" operator="equal">
      <formula>0</formula>
    </cfRule>
  </conditionalFormatting>
  <conditionalFormatting sqref="E2401">
    <cfRule type="cellIs" dxfId="538" priority="445" stopIfTrue="1" operator="equal">
      <formula>98</formula>
    </cfRule>
    <cfRule type="cellIs" dxfId="537" priority="446" stopIfTrue="1" operator="equal">
      <formula>96</formula>
    </cfRule>
    <cfRule type="cellIs" dxfId="536" priority="447" stopIfTrue="1" operator="equal">
      <formula>42</formula>
    </cfRule>
    <cfRule type="cellIs" dxfId="137" priority="448" stopIfTrue="1" operator="equal">
      <formula>97</formula>
    </cfRule>
    <cfRule type="cellIs" dxfId="136" priority="449" stopIfTrue="1" operator="equal">
      <formula>33</formula>
    </cfRule>
  </conditionalFormatting>
  <conditionalFormatting sqref="F2401">
    <cfRule type="cellIs" dxfId="535" priority="440" stopIfTrue="1" operator="equal">
      <formula>"ЧУЖДИ СРЕДСТВА"</formula>
    </cfRule>
    <cfRule type="cellIs" dxfId="534" priority="441" stopIfTrue="1" operator="equal">
      <formula>"СЕС - ДМП"</formula>
    </cfRule>
    <cfRule type="cellIs" dxfId="533" priority="442" stopIfTrue="1" operator="equal">
      <formula>"СЕС - РА"</formula>
    </cfRule>
    <cfRule type="cellIs" dxfId="135" priority="443" stopIfTrue="1" operator="equal">
      <formula>"СЕС - ДЕС"</formula>
    </cfRule>
    <cfRule type="cellIs" dxfId="134" priority="444" stopIfTrue="1" operator="equal">
      <formula>"СЕС - КСФ"</formula>
    </cfRule>
  </conditionalFormatting>
  <conditionalFormatting sqref="D2408">
    <cfRule type="cellIs" dxfId="532" priority="439" stopIfTrue="1" operator="notEqual">
      <formula>"ИЗБЕРЕТЕ ДЕЙНОСТ"</formula>
    </cfRule>
  </conditionalFormatting>
  <conditionalFormatting sqref="D2525">
    <cfRule type="cellIs" dxfId="531" priority="438" stopIfTrue="1" operator="equal">
      <formula>0</formula>
    </cfRule>
  </conditionalFormatting>
  <conditionalFormatting sqref="C2408">
    <cfRule type="cellIs" dxfId="530" priority="437" stopIfTrue="1" operator="notEqual">
      <formula>0</formula>
    </cfRule>
  </conditionalFormatting>
  <conditionalFormatting sqref="C2406">
    <cfRule type="cellIs" dxfId="529" priority="436" stopIfTrue="1" operator="notEqual">
      <formula>0</formula>
    </cfRule>
  </conditionalFormatting>
  <conditionalFormatting sqref="F2536">
    <cfRule type="cellIs" dxfId="528" priority="435" stopIfTrue="1" operator="equal">
      <formula>0</formula>
    </cfRule>
  </conditionalFormatting>
  <conditionalFormatting sqref="E2538">
    <cfRule type="cellIs" dxfId="527" priority="430" stopIfTrue="1" operator="equal">
      <formula>98</formula>
    </cfRule>
    <cfRule type="cellIs" dxfId="526" priority="431" stopIfTrue="1" operator="equal">
      <formula>96</formula>
    </cfRule>
    <cfRule type="cellIs" dxfId="525" priority="432" stopIfTrue="1" operator="equal">
      <formula>42</formula>
    </cfRule>
    <cfRule type="cellIs" dxfId="133" priority="433" stopIfTrue="1" operator="equal">
      <formula>97</formula>
    </cfRule>
    <cfRule type="cellIs" dxfId="132" priority="434" stopIfTrue="1" operator="equal">
      <formula>33</formula>
    </cfRule>
  </conditionalFormatting>
  <conditionalFormatting sqref="F2538">
    <cfRule type="cellIs" dxfId="524" priority="425" stopIfTrue="1" operator="equal">
      <formula>"ЧУЖДИ СРЕДСТВА"</formula>
    </cfRule>
    <cfRule type="cellIs" dxfId="523" priority="426" stopIfTrue="1" operator="equal">
      <formula>"СЕС - ДМП"</formula>
    </cfRule>
    <cfRule type="cellIs" dxfId="522" priority="427" stopIfTrue="1" operator="equal">
      <formula>"СЕС - РА"</formula>
    </cfRule>
    <cfRule type="cellIs" dxfId="131" priority="428" stopIfTrue="1" operator="equal">
      <formula>"СЕС - ДЕС"</formula>
    </cfRule>
    <cfRule type="cellIs" dxfId="130" priority="429" stopIfTrue="1" operator="equal">
      <formula>"СЕС - КСФ"</formula>
    </cfRule>
  </conditionalFormatting>
  <conditionalFormatting sqref="D2545">
    <cfRule type="cellIs" dxfId="521" priority="424" stopIfTrue="1" operator="notEqual">
      <formula>"ИЗБЕРЕТЕ ДЕЙНОСТ"</formula>
    </cfRule>
  </conditionalFormatting>
  <conditionalFormatting sqref="D2662">
    <cfRule type="cellIs" dxfId="520" priority="423" stopIfTrue="1" operator="equal">
      <formula>0</formula>
    </cfRule>
  </conditionalFormatting>
  <conditionalFormatting sqref="C2545">
    <cfRule type="cellIs" dxfId="519" priority="422" stopIfTrue="1" operator="notEqual">
      <formula>0</formula>
    </cfRule>
  </conditionalFormatting>
  <conditionalFormatting sqref="C2543">
    <cfRule type="cellIs" dxfId="518" priority="421" stopIfTrue="1" operator="notEqual">
      <formula>0</formula>
    </cfRule>
  </conditionalFormatting>
  <conditionalFormatting sqref="F2673">
    <cfRule type="cellIs" dxfId="517" priority="420" stopIfTrue="1" operator="equal">
      <formula>0</formula>
    </cfRule>
  </conditionalFormatting>
  <conditionalFormatting sqref="E2675">
    <cfRule type="cellIs" dxfId="516" priority="415" stopIfTrue="1" operator="equal">
      <formula>98</formula>
    </cfRule>
    <cfRule type="cellIs" dxfId="515" priority="416" stopIfTrue="1" operator="equal">
      <formula>96</formula>
    </cfRule>
    <cfRule type="cellIs" dxfId="514" priority="417" stopIfTrue="1" operator="equal">
      <formula>42</formula>
    </cfRule>
    <cfRule type="cellIs" dxfId="129" priority="418" stopIfTrue="1" operator="equal">
      <formula>97</formula>
    </cfRule>
    <cfRule type="cellIs" dxfId="128" priority="419" stopIfTrue="1" operator="equal">
      <formula>33</formula>
    </cfRule>
  </conditionalFormatting>
  <conditionalFormatting sqref="F2675">
    <cfRule type="cellIs" dxfId="513" priority="410" stopIfTrue="1" operator="equal">
      <formula>"ЧУЖДИ СРЕДСТВА"</formula>
    </cfRule>
    <cfRule type="cellIs" dxfId="512" priority="411" stopIfTrue="1" operator="equal">
      <formula>"СЕС - ДМП"</formula>
    </cfRule>
    <cfRule type="cellIs" dxfId="511" priority="412" stopIfTrue="1" operator="equal">
      <formula>"СЕС - РА"</formula>
    </cfRule>
    <cfRule type="cellIs" dxfId="127" priority="413" stopIfTrue="1" operator="equal">
      <formula>"СЕС - ДЕС"</formula>
    </cfRule>
    <cfRule type="cellIs" dxfId="126" priority="414" stopIfTrue="1" operator="equal">
      <formula>"СЕС - КСФ"</formula>
    </cfRule>
  </conditionalFormatting>
  <conditionalFormatting sqref="D2682">
    <cfRule type="cellIs" dxfId="510" priority="409" stopIfTrue="1" operator="notEqual">
      <formula>"ИЗБЕРЕТЕ ДЕЙНОСТ"</formula>
    </cfRule>
  </conditionalFormatting>
  <conditionalFormatting sqref="D2799">
    <cfRule type="cellIs" dxfId="509" priority="408" stopIfTrue="1" operator="equal">
      <formula>0</formula>
    </cfRule>
  </conditionalFormatting>
  <conditionalFormatting sqref="C2682">
    <cfRule type="cellIs" dxfId="508" priority="407" stopIfTrue="1" operator="notEqual">
      <formula>0</formula>
    </cfRule>
  </conditionalFormatting>
  <conditionalFormatting sqref="C2680">
    <cfRule type="cellIs" dxfId="507" priority="406" stopIfTrue="1" operator="notEqual">
      <formula>0</formula>
    </cfRule>
  </conditionalFormatting>
  <conditionalFormatting sqref="F2810">
    <cfRule type="cellIs" dxfId="506" priority="405" stopIfTrue="1" operator="equal">
      <formula>0</formula>
    </cfRule>
  </conditionalFormatting>
  <conditionalFormatting sqref="E2812">
    <cfRule type="cellIs" dxfId="505" priority="400" stopIfTrue="1" operator="equal">
      <formula>98</formula>
    </cfRule>
    <cfRule type="cellIs" dxfId="504" priority="401" stopIfTrue="1" operator="equal">
      <formula>96</formula>
    </cfRule>
    <cfRule type="cellIs" dxfId="503" priority="402" stopIfTrue="1" operator="equal">
      <formula>42</formula>
    </cfRule>
    <cfRule type="cellIs" dxfId="125" priority="403" stopIfTrue="1" operator="equal">
      <formula>97</formula>
    </cfRule>
    <cfRule type="cellIs" dxfId="124" priority="404" stopIfTrue="1" operator="equal">
      <formula>33</formula>
    </cfRule>
  </conditionalFormatting>
  <conditionalFormatting sqref="F2812">
    <cfRule type="cellIs" dxfId="502" priority="395" stopIfTrue="1" operator="equal">
      <formula>"ЧУЖДИ СРЕДСТВА"</formula>
    </cfRule>
    <cfRule type="cellIs" dxfId="501" priority="396" stopIfTrue="1" operator="equal">
      <formula>"СЕС - ДМП"</formula>
    </cfRule>
    <cfRule type="cellIs" dxfId="500" priority="397" stopIfTrue="1" operator="equal">
      <formula>"СЕС - РА"</formula>
    </cfRule>
    <cfRule type="cellIs" dxfId="123" priority="398" stopIfTrue="1" operator="equal">
      <formula>"СЕС - ДЕС"</formula>
    </cfRule>
    <cfRule type="cellIs" dxfId="122" priority="399" stopIfTrue="1" operator="equal">
      <formula>"СЕС - КСФ"</formula>
    </cfRule>
  </conditionalFormatting>
  <conditionalFormatting sqref="D2819">
    <cfRule type="cellIs" dxfId="499" priority="394" stopIfTrue="1" operator="notEqual">
      <formula>"ИЗБЕРЕТЕ ДЕЙНОСТ"</formula>
    </cfRule>
  </conditionalFormatting>
  <conditionalFormatting sqref="D2936">
    <cfRule type="cellIs" dxfId="498" priority="393" stopIfTrue="1" operator="equal">
      <formula>0</formula>
    </cfRule>
  </conditionalFormatting>
  <conditionalFormatting sqref="C2819">
    <cfRule type="cellIs" dxfId="497" priority="392" stopIfTrue="1" operator="notEqual">
      <formula>0</formula>
    </cfRule>
  </conditionalFormatting>
  <conditionalFormatting sqref="C2817">
    <cfRule type="cellIs" dxfId="496" priority="391" stopIfTrue="1" operator="notEqual">
      <formula>0</formula>
    </cfRule>
  </conditionalFormatting>
  <conditionalFormatting sqref="F2947">
    <cfRule type="cellIs" dxfId="495" priority="390" stopIfTrue="1" operator="equal">
      <formula>0</formula>
    </cfRule>
  </conditionalFormatting>
  <conditionalFormatting sqref="E2949">
    <cfRule type="cellIs" dxfId="494" priority="385" stopIfTrue="1" operator="equal">
      <formula>98</formula>
    </cfRule>
    <cfRule type="cellIs" dxfId="493" priority="386" stopIfTrue="1" operator="equal">
      <formula>96</formula>
    </cfRule>
    <cfRule type="cellIs" dxfId="492" priority="387" stopIfTrue="1" operator="equal">
      <formula>42</formula>
    </cfRule>
    <cfRule type="cellIs" dxfId="121" priority="388" stopIfTrue="1" operator="equal">
      <formula>97</formula>
    </cfRule>
    <cfRule type="cellIs" dxfId="120" priority="389" stopIfTrue="1" operator="equal">
      <formula>33</formula>
    </cfRule>
  </conditionalFormatting>
  <conditionalFormatting sqref="F2949">
    <cfRule type="cellIs" dxfId="491" priority="380" stopIfTrue="1" operator="equal">
      <formula>"ЧУЖДИ СРЕДСТВА"</formula>
    </cfRule>
    <cfRule type="cellIs" dxfId="490" priority="381" stopIfTrue="1" operator="equal">
      <formula>"СЕС - ДМП"</formula>
    </cfRule>
    <cfRule type="cellIs" dxfId="489" priority="382" stopIfTrue="1" operator="equal">
      <formula>"СЕС - РА"</formula>
    </cfRule>
    <cfRule type="cellIs" dxfId="119" priority="383" stopIfTrue="1" operator="equal">
      <formula>"СЕС - ДЕС"</formula>
    </cfRule>
    <cfRule type="cellIs" dxfId="118" priority="384" stopIfTrue="1" operator="equal">
      <formula>"СЕС - КСФ"</formula>
    </cfRule>
  </conditionalFormatting>
  <conditionalFormatting sqref="D2956">
    <cfRule type="cellIs" dxfId="488" priority="379" stopIfTrue="1" operator="notEqual">
      <formula>"ИЗБЕРЕТЕ ДЕЙНОСТ"</formula>
    </cfRule>
  </conditionalFormatting>
  <conditionalFormatting sqref="D3073">
    <cfRule type="cellIs" dxfId="487" priority="378" stopIfTrue="1" operator="equal">
      <formula>0</formula>
    </cfRule>
  </conditionalFormatting>
  <conditionalFormatting sqref="C2956">
    <cfRule type="cellIs" dxfId="486" priority="377" stopIfTrue="1" operator="notEqual">
      <formula>0</formula>
    </cfRule>
  </conditionalFormatting>
  <conditionalFormatting sqref="C2954">
    <cfRule type="cellIs" dxfId="485" priority="376" stopIfTrue="1" operator="notEqual">
      <formula>0</formula>
    </cfRule>
  </conditionalFormatting>
  <conditionalFormatting sqref="F3084">
    <cfRule type="cellIs" dxfId="484" priority="375" stopIfTrue="1" operator="equal">
      <formula>0</formula>
    </cfRule>
  </conditionalFormatting>
  <conditionalFormatting sqref="E3086">
    <cfRule type="cellIs" dxfId="483" priority="370" stopIfTrue="1" operator="equal">
      <formula>98</formula>
    </cfRule>
    <cfRule type="cellIs" dxfId="482" priority="371" stopIfTrue="1" operator="equal">
      <formula>96</formula>
    </cfRule>
    <cfRule type="cellIs" dxfId="481" priority="372" stopIfTrue="1" operator="equal">
      <formula>42</formula>
    </cfRule>
    <cfRule type="cellIs" dxfId="117" priority="373" stopIfTrue="1" operator="equal">
      <formula>97</formula>
    </cfRule>
    <cfRule type="cellIs" dxfId="116" priority="374" stopIfTrue="1" operator="equal">
      <formula>33</formula>
    </cfRule>
  </conditionalFormatting>
  <conditionalFormatting sqref="F3086">
    <cfRule type="cellIs" dxfId="480" priority="365" stopIfTrue="1" operator="equal">
      <formula>"ЧУЖДИ СРЕДСТВА"</formula>
    </cfRule>
    <cfRule type="cellIs" dxfId="479" priority="366" stopIfTrue="1" operator="equal">
      <formula>"СЕС - ДМП"</formula>
    </cfRule>
    <cfRule type="cellIs" dxfId="478" priority="367" stopIfTrue="1" operator="equal">
      <formula>"СЕС - РА"</formula>
    </cfRule>
    <cfRule type="cellIs" dxfId="115" priority="368" stopIfTrue="1" operator="equal">
      <formula>"СЕС - ДЕС"</formula>
    </cfRule>
    <cfRule type="cellIs" dxfId="114" priority="369" stopIfTrue="1" operator="equal">
      <formula>"СЕС - КСФ"</formula>
    </cfRule>
  </conditionalFormatting>
  <conditionalFormatting sqref="D3093">
    <cfRule type="cellIs" dxfId="477" priority="364" stopIfTrue="1" operator="notEqual">
      <formula>"ИЗБЕРЕТЕ ДЕЙНОСТ"</formula>
    </cfRule>
  </conditionalFormatting>
  <conditionalFormatting sqref="D3210">
    <cfRule type="cellIs" dxfId="476" priority="363" stopIfTrue="1" operator="equal">
      <formula>0</formula>
    </cfRule>
  </conditionalFormatting>
  <conditionalFormatting sqref="C3093">
    <cfRule type="cellIs" dxfId="475" priority="362" stopIfTrue="1" operator="notEqual">
      <formula>0</formula>
    </cfRule>
  </conditionalFormatting>
  <conditionalFormatting sqref="C3091">
    <cfRule type="cellIs" dxfId="474" priority="361" stopIfTrue="1" operator="notEqual">
      <formula>0</formula>
    </cfRule>
  </conditionalFormatting>
  <conditionalFormatting sqref="F3221">
    <cfRule type="cellIs" dxfId="473" priority="360" stopIfTrue="1" operator="equal">
      <formula>0</formula>
    </cfRule>
  </conditionalFormatting>
  <conditionalFormatting sqref="E3223">
    <cfRule type="cellIs" dxfId="472" priority="355" stopIfTrue="1" operator="equal">
      <formula>98</formula>
    </cfRule>
    <cfRule type="cellIs" dxfId="471" priority="356" stopIfTrue="1" operator="equal">
      <formula>96</formula>
    </cfRule>
    <cfRule type="cellIs" dxfId="470" priority="357" stopIfTrue="1" operator="equal">
      <formula>42</formula>
    </cfRule>
    <cfRule type="cellIs" dxfId="113" priority="358" stopIfTrue="1" operator="equal">
      <formula>97</formula>
    </cfRule>
    <cfRule type="cellIs" dxfId="112" priority="359" stopIfTrue="1" operator="equal">
      <formula>33</formula>
    </cfRule>
  </conditionalFormatting>
  <conditionalFormatting sqref="F3223">
    <cfRule type="cellIs" dxfId="469" priority="350" stopIfTrue="1" operator="equal">
      <formula>"ЧУЖДИ СРЕДСТВА"</formula>
    </cfRule>
    <cfRule type="cellIs" dxfId="468" priority="351" stopIfTrue="1" operator="equal">
      <formula>"СЕС - ДМП"</formula>
    </cfRule>
    <cfRule type="cellIs" dxfId="467" priority="352" stopIfTrue="1" operator="equal">
      <formula>"СЕС - РА"</formula>
    </cfRule>
    <cfRule type="cellIs" dxfId="111" priority="353" stopIfTrue="1" operator="equal">
      <formula>"СЕС - ДЕС"</formula>
    </cfRule>
    <cfRule type="cellIs" dxfId="110" priority="354" stopIfTrue="1" operator="equal">
      <formula>"СЕС - КСФ"</formula>
    </cfRule>
  </conditionalFormatting>
  <conditionalFormatting sqref="D3230">
    <cfRule type="cellIs" dxfId="466" priority="349" stopIfTrue="1" operator="notEqual">
      <formula>"ИЗБЕРЕТЕ ДЕЙНОСТ"</formula>
    </cfRule>
  </conditionalFormatting>
  <conditionalFormatting sqref="D3347">
    <cfRule type="cellIs" dxfId="465" priority="348" stopIfTrue="1" operator="equal">
      <formula>0</formula>
    </cfRule>
  </conditionalFormatting>
  <conditionalFormatting sqref="C3230">
    <cfRule type="cellIs" dxfId="464" priority="347" stopIfTrue="1" operator="notEqual">
      <formula>0</formula>
    </cfRule>
  </conditionalFormatting>
  <conditionalFormatting sqref="C3228">
    <cfRule type="cellIs" dxfId="463" priority="346" stopIfTrue="1" operator="notEqual">
      <formula>0</formula>
    </cfRule>
  </conditionalFormatting>
  <conditionalFormatting sqref="F3358">
    <cfRule type="cellIs" dxfId="462" priority="345" stopIfTrue="1" operator="equal">
      <formula>0</formula>
    </cfRule>
  </conditionalFormatting>
  <conditionalFormatting sqref="E3360">
    <cfRule type="cellIs" dxfId="461" priority="340" stopIfTrue="1" operator="equal">
      <formula>98</formula>
    </cfRule>
    <cfRule type="cellIs" dxfId="460" priority="341" stopIfTrue="1" operator="equal">
      <formula>96</formula>
    </cfRule>
    <cfRule type="cellIs" dxfId="459" priority="342" stopIfTrue="1" operator="equal">
      <formula>42</formula>
    </cfRule>
    <cfRule type="cellIs" dxfId="109" priority="343" stopIfTrue="1" operator="equal">
      <formula>97</formula>
    </cfRule>
    <cfRule type="cellIs" dxfId="108" priority="344" stopIfTrue="1" operator="equal">
      <formula>33</formula>
    </cfRule>
  </conditionalFormatting>
  <conditionalFormatting sqref="F3360">
    <cfRule type="cellIs" dxfId="458" priority="335" stopIfTrue="1" operator="equal">
      <formula>"ЧУЖДИ СРЕДСТВА"</formula>
    </cfRule>
    <cfRule type="cellIs" dxfId="457" priority="336" stopIfTrue="1" operator="equal">
      <formula>"СЕС - ДМП"</formula>
    </cfRule>
    <cfRule type="cellIs" dxfId="456" priority="337" stopIfTrue="1" operator="equal">
      <formula>"СЕС - РА"</formula>
    </cfRule>
    <cfRule type="cellIs" dxfId="107" priority="338" stopIfTrue="1" operator="equal">
      <formula>"СЕС - ДЕС"</formula>
    </cfRule>
    <cfRule type="cellIs" dxfId="106" priority="339" stopIfTrue="1" operator="equal">
      <formula>"СЕС - КСФ"</formula>
    </cfRule>
  </conditionalFormatting>
  <conditionalFormatting sqref="D3367">
    <cfRule type="cellIs" dxfId="455" priority="334" stopIfTrue="1" operator="notEqual">
      <formula>"ИЗБЕРЕТЕ ДЕЙНОСТ"</formula>
    </cfRule>
  </conditionalFormatting>
  <conditionalFormatting sqref="D3484">
    <cfRule type="cellIs" dxfId="454" priority="333" stopIfTrue="1" operator="equal">
      <formula>0</formula>
    </cfRule>
  </conditionalFormatting>
  <conditionalFormatting sqref="C3367">
    <cfRule type="cellIs" dxfId="453" priority="332" stopIfTrue="1" operator="notEqual">
      <formula>0</formula>
    </cfRule>
  </conditionalFormatting>
  <conditionalFormatting sqref="C3365">
    <cfRule type="cellIs" dxfId="452" priority="331" stopIfTrue="1" operator="notEqual">
      <formula>0</formula>
    </cfRule>
  </conditionalFormatting>
  <conditionalFormatting sqref="F3495">
    <cfRule type="cellIs" dxfId="451" priority="330" stopIfTrue="1" operator="equal">
      <formula>0</formula>
    </cfRule>
  </conditionalFormatting>
  <conditionalFormatting sqref="E3497">
    <cfRule type="cellIs" dxfId="450" priority="325" stopIfTrue="1" operator="equal">
      <formula>98</formula>
    </cfRule>
    <cfRule type="cellIs" dxfId="449" priority="326" stopIfTrue="1" operator="equal">
      <formula>96</formula>
    </cfRule>
    <cfRule type="cellIs" dxfId="448" priority="327" stopIfTrue="1" operator="equal">
      <formula>42</formula>
    </cfRule>
    <cfRule type="cellIs" dxfId="105" priority="328" stopIfTrue="1" operator="equal">
      <formula>97</formula>
    </cfRule>
    <cfRule type="cellIs" dxfId="104" priority="329" stopIfTrue="1" operator="equal">
      <formula>33</formula>
    </cfRule>
  </conditionalFormatting>
  <conditionalFormatting sqref="F3497">
    <cfRule type="cellIs" dxfId="447" priority="320" stopIfTrue="1" operator="equal">
      <formula>"ЧУЖДИ СРЕДСТВА"</formula>
    </cfRule>
    <cfRule type="cellIs" dxfId="446" priority="321" stopIfTrue="1" operator="equal">
      <formula>"СЕС - ДМП"</formula>
    </cfRule>
    <cfRule type="cellIs" dxfId="445" priority="322" stopIfTrue="1" operator="equal">
      <formula>"СЕС - РА"</formula>
    </cfRule>
    <cfRule type="cellIs" dxfId="103" priority="323" stopIfTrue="1" operator="equal">
      <formula>"СЕС - ДЕС"</formula>
    </cfRule>
    <cfRule type="cellIs" dxfId="102" priority="324" stopIfTrue="1" operator="equal">
      <formula>"СЕС - КСФ"</formula>
    </cfRule>
  </conditionalFormatting>
  <conditionalFormatting sqref="D3504">
    <cfRule type="cellIs" dxfId="444" priority="319" stopIfTrue="1" operator="notEqual">
      <formula>"ИЗБЕРЕТЕ ДЕЙНОСТ"</formula>
    </cfRule>
  </conditionalFormatting>
  <conditionalFormatting sqref="D3621">
    <cfRule type="cellIs" dxfId="443" priority="318" stopIfTrue="1" operator="equal">
      <formula>0</formula>
    </cfRule>
  </conditionalFormatting>
  <conditionalFormatting sqref="C3504">
    <cfRule type="cellIs" dxfId="442" priority="317" stopIfTrue="1" operator="notEqual">
      <formula>0</formula>
    </cfRule>
  </conditionalFormatting>
  <conditionalFormatting sqref="C3502">
    <cfRule type="cellIs" dxfId="441" priority="316" stopIfTrue="1" operator="notEqual">
      <formula>0</formula>
    </cfRule>
  </conditionalFormatting>
  <conditionalFormatting sqref="F3632">
    <cfRule type="cellIs" dxfId="440" priority="315" stopIfTrue="1" operator="equal">
      <formula>0</formula>
    </cfRule>
  </conditionalFormatting>
  <conditionalFormatting sqref="E3634">
    <cfRule type="cellIs" dxfId="439" priority="310" stopIfTrue="1" operator="equal">
      <formula>98</formula>
    </cfRule>
    <cfRule type="cellIs" dxfId="438" priority="311" stopIfTrue="1" operator="equal">
      <formula>96</formula>
    </cfRule>
    <cfRule type="cellIs" dxfId="437" priority="312" stopIfTrue="1" operator="equal">
      <formula>42</formula>
    </cfRule>
    <cfRule type="cellIs" dxfId="101" priority="313" stopIfTrue="1" operator="equal">
      <formula>97</formula>
    </cfRule>
    <cfRule type="cellIs" dxfId="100" priority="314" stopIfTrue="1" operator="equal">
      <formula>33</formula>
    </cfRule>
  </conditionalFormatting>
  <conditionalFormatting sqref="F3634">
    <cfRule type="cellIs" dxfId="436" priority="305" stopIfTrue="1" operator="equal">
      <formula>"ЧУЖДИ СРЕДСТВА"</formula>
    </cfRule>
    <cfRule type="cellIs" dxfId="435" priority="306" stopIfTrue="1" operator="equal">
      <formula>"СЕС - ДМП"</formula>
    </cfRule>
    <cfRule type="cellIs" dxfId="434" priority="307" stopIfTrue="1" operator="equal">
      <formula>"СЕС - РА"</formula>
    </cfRule>
    <cfRule type="cellIs" dxfId="99" priority="308" stopIfTrue="1" operator="equal">
      <formula>"СЕС - ДЕС"</formula>
    </cfRule>
    <cfRule type="cellIs" dxfId="98" priority="309" stopIfTrue="1" operator="equal">
      <formula>"СЕС - КСФ"</formula>
    </cfRule>
  </conditionalFormatting>
  <conditionalFormatting sqref="D3641">
    <cfRule type="cellIs" dxfId="433" priority="304" stopIfTrue="1" operator="notEqual">
      <formula>"ИЗБЕРЕТЕ ДЕЙНОСТ"</formula>
    </cfRule>
  </conditionalFormatting>
  <conditionalFormatting sqref="D3758">
    <cfRule type="cellIs" dxfId="432" priority="303" stopIfTrue="1" operator="equal">
      <formula>0</formula>
    </cfRule>
  </conditionalFormatting>
  <conditionalFormatting sqref="C3641">
    <cfRule type="cellIs" dxfId="431" priority="302" stopIfTrue="1" operator="notEqual">
      <formula>0</formula>
    </cfRule>
  </conditionalFormatting>
  <conditionalFormatting sqref="C3639">
    <cfRule type="cellIs" dxfId="430" priority="301" stopIfTrue="1" operator="notEqual">
      <formula>0</formula>
    </cfRule>
  </conditionalFormatting>
  <conditionalFormatting sqref="F3769">
    <cfRule type="cellIs" dxfId="429" priority="300" stopIfTrue="1" operator="equal">
      <formula>0</formula>
    </cfRule>
  </conditionalFormatting>
  <conditionalFormatting sqref="E3771">
    <cfRule type="cellIs" dxfId="428" priority="295" stopIfTrue="1" operator="equal">
      <formula>98</formula>
    </cfRule>
    <cfRule type="cellIs" dxfId="427" priority="296" stopIfTrue="1" operator="equal">
      <formula>96</formula>
    </cfRule>
    <cfRule type="cellIs" dxfId="426" priority="297" stopIfTrue="1" operator="equal">
      <formula>42</formula>
    </cfRule>
    <cfRule type="cellIs" dxfId="97" priority="298" stopIfTrue="1" operator="equal">
      <formula>97</formula>
    </cfRule>
    <cfRule type="cellIs" dxfId="96" priority="299" stopIfTrue="1" operator="equal">
      <formula>33</formula>
    </cfRule>
  </conditionalFormatting>
  <conditionalFormatting sqref="F3771">
    <cfRule type="cellIs" dxfId="425" priority="290" stopIfTrue="1" operator="equal">
      <formula>"ЧУЖДИ СРЕДСТВА"</formula>
    </cfRule>
    <cfRule type="cellIs" dxfId="424" priority="291" stopIfTrue="1" operator="equal">
      <formula>"СЕС - ДМП"</formula>
    </cfRule>
    <cfRule type="cellIs" dxfId="423" priority="292" stopIfTrue="1" operator="equal">
      <formula>"СЕС - РА"</formula>
    </cfRule>
    <cfRule type="cellIs" dxfId="95" priority="293" stopIfTrue="1" operator="equal">
      <formula>"СЕС - ДЕС"</formula>
    </cfRule>
    <cfRule type="cellIs" dxfId="94" priority="294" stopIfTrue="1" operator="equal">
      <formula>"СЕС - КСФ"</formula>
    </cfRule>
  </conditionalFormatting>
  <conditionalFormatting sqref="D3778">
    <cfRule type="cellIs" dxfId="422" priority="289" stopIfTrue="1" operator="notEqual">
      <formula>"ИЗБЕРЕТЕ ДЕЙНОСТ"</formula>
    </cfRule>
  </conditionalFormatting>
  <conditionalFormatting sqref="D3895">
    <cfRule type="cellIs" dxfId="421" priority="288" stopIfTrue="1" operator="equal">
      <formula>0</formula>
    </cfRule>
  </conditionalFormatting>
  <conditionalFormatting sqref="C3778">
    <cfRule type="cellIs" dxfId="420" priority="287" stopIfTrue="1" operator="notEqual">
      <formula>0</formula>
    </cfRule>
  </conditionalFormatting>
  <conditionalFormatting sqref="C3776">
    <cfRule type="cellIs" dxfId="419" priority="286" stopIfTrue="1" operator="notEqual">
      <formula>0</formula>
    </cfRule>
  </conditionalFormatting>
  <conditionalFormatting sqref="F3906">
    <cfRule type="cellIs" dxfId="418" priority="285" stopIfTrue="1" operator="equal">
      <formula>0</formula>
    </cfRule>
  </conditionalFormatting>
  <conditionalFormatting sqref="E3908">
    <cfRule type="cellIs" dxfId="417" priority="280" stopIfTrue="1" operator="equal">
      <formula>98</formula>
    </cfRule>
    <cfRule type="cellIs" dxfId="416" priority="281" stopIfTrue="1" operator="equal">
      <formula>96</formula>
    </cfRule>
    <cfRule type="cellIs" dxfId="415" priority="282" stopIfTrue="1" operator="equal">
      <formula>42</formula>
    </cfRule>
    <cfRule type="cellIs" dxfId="93" priority="283" stopIfTrue="1" operator="equal">
      <formula>97</formula>
    </cfRule>
    <cfRule type="cellIs" dxfId="92" priority="284" stopIfTrue="1" operator="equal">
      <formula>33</formula>
    </cfRule>
  </conditionalFormatting>
  <conditionalFormatting sqref="F3908">
    <cfRule type="cellIs" dxfId="414" priority="275" stopIfTrue="1" operator="equal">
      <formula>"ЧУЖДИ СРЕДСТВА"</formula>
    </cfRule>
    <cfRule type="cellIs" dxfId="413" priority="276" stopIfTrue="1" operator="equal">
      <formula>"СЕС - ДМП"</formula>
    </cfRule>
    <cfRule type="cellIs" dxfId="412" priority="277" stopIfTrue="1" operator="equal">
      <formula>"СЕС - РА"</formula>
    </cfRule>
    <cfRule type="cellIs" dxfId="91" priority="278" stopIfTrue="1" operator="equal">
      <formula>"СЕС - ДЕС"</formula>
    </cfRule>
    <cfRule type="cellIs" dxfId="90" priority="279" stopIfTrue="1" operator="equal">
      <formula>"СЕС - КСФ"</formula>
    </cfRule>
  </conditionalFormatting>
  <conditionalFormatting sqref="D3915">
    <cfRule type="cellIs" dxfId="411" priority="274" stopIfTrue="1" operator="notEqual">
      <formula>"ИЗБЕРЕТЕ ДЕЙНОСТ"</formula>
    </cfRule>
  </conditionalFormatting>
  <conditionalFormatting sqref="D4032">
    <cfRule type="cellIs" dxfId="410" priority="273" stopIfTrue="1" operator="equal">
      <formula>0</formula>
    </cfRule>
  </conditionalFormatting>
  <conditionalFormatting sqref="C3915">
    <cfRule type="cellIs" dxfId="409" priority="272" stopIfTrue="1" operator="notEqual">
      <formula>0</formula>
    </cfRule>
  </conditionalFormatting>
  <conditionalFormatting sqref="C3913">
    <cfRule type="cellIs" dxfId="408" priority="271" stopIfTrue="1" operator="notEqual">
      <formula>0</formula>
    </cfRule>
  </conditionalFormatting>
  <conditionalFormatting sqref="F4043">
    <cfRule type="cellIs" dxfId="407" priority="270" stopIfTrue="1" operator="equal">
      <formula>0</formula>
    </cfRule>
  </conditionalFormatting>
  <conditionalFormatting sqref="E4045">
    <cfRule type="cellIs" dxfId="406" priority="265" stopIfTrue="1" operator="equal">
      <formula>98</formula>
    </cfRule>
    <cfRule type="cellIs" dxfId="405" priority="266" stopIfTrue="1" operator="equal">
      <formula>96</formula>
    </cfRule>
    <cfRule type="cellIs" dxfId="404" priority="267" stopIfTrue="1" operator="equal">
      <formula>42</formula>
    </cfRule>
    <cfRule type="cellIs" dxfId="89" priority="268" stopIfTrue="1" operator="equal">
      <formula>97</formula>
    </cfRule>
    <cfRule type="cellIs" dxfId="88" priority="269" stopIfTrue="1" operator="equal">
      <formula>33</formula>
    </cfRule>
  </conditionalFormatting>
  <conditionalFormatting sqref="F4045">
    <cfRule type="cellIs" dxfId="403" priority="260" stopIfTrue="1" operator="equal">
      <formula>"ЧУЖДИ СРЕДСТВА"</formula>
    </cfRule>
    <cfRule type="cellIs" dxfId="402" priority="261" stopIfTrue="1" operator="equal">
      <formula>"СЕС - ДМП"</formula>
    </cfRule>
    <cfRule type="cellIs" dxfId="401" priority="262" stopIfTrue="1" operator="equal">
      <formula>"СЕС - РА"</formula>
    </cfRule>
    <cfRule type="cellIs" dxfId="87" priority="263" stopIfTrue="1" operator="equal">
      <formula>"СЕС - ДЕС"</formula>
    </cfRule>
    <cfRule type="cellIs" dxfId="86" priority="264" stopIfTrue="1" operator="equal">
      <formula>"СЕС - КСФ"</formula>
    </cfRule>
  </conditionalFormatting>
  <conditionalFormatting sqref="D4052">
    <cfRule type="cellIs" dxfId="400" priority="259" stopIfTrue="1" operator="notEqual">
      <formula>"ИЗБЕРЕТЕ ДЕЙНОСТ"</formula>
    </cfRule>
  </conditionalFormatting>
  <conditionalFormatting sqref="D4169">
    <cfRule type="cellIs" dxfId="399" priority="258" stopIfTrue="1" operator="equal">
      <formula>0</formula>
    </cfRule>
  </conditionalFormatting>
  <conditionalFormatting sqref="C4052">
    <cfRule type="cellIs" dxfId="398" priority="257" stopIfTrue="1" operator="notEqual">
      <formula>0</formula>
    </cfRule>
  </conditionalFormatting>
  <conditionalFormatting sqref="C4050">
    <cfRule type="cellIs" dxfId="397" priority="256" stopIfTrue="1" operator="notEqual">
      <formula>0</formula>
    </cfRule>
  </conditionalFormatting>
  <conditionalFormatting sqref="F4180">
    <cfRule type="cellIs" dxfId="396" priority="255" stopIfTrue="1" operator="equal">
      <formula>0</formula>
    </cfRule>
  </conditionalFormatting>
  <conditionalFormatting sqref="E4182">
    <cfRule type="cellIs" dxfId="395" priority="250" stopIfTrue="1" operator="equal">
      <formula>98</formula>
    </cfRule>
    <cfRule type="cellIs" dxfId="394" priority="251" stopIfTrue="1" operator="equal">
      <formula>96</formula>
    </cfRule>
    <cfRule type="cellIs" dxfId="393" priority="252" stopIfTrue="1" operator="equal">
      <formula>42</formula>
    </cfRule>
    <cfRule type="cellIs" dxfId="85" priority="253" stopIfTrue="1" operator="equal">
      <formula>97</formula>
    </cfRule>
    <cfRule type="cellIs" dxfId="84" priority="254" stopIfTrue="1" operator="equal">
      <formula>33</formula>
    </cfRule>
  </conditionalFormatting>
  <conditionalFormatting sqref="F4182">
    <cfRule type="cellIs" dxfId="392" priority="245" stopIfTrue="1" operator="equal">
      <formula>"ЧУЖДИ СРЕДСТВА"</formula>
    </cfRule>
    <cfRule type="cellIs" dxfId="391" priority="246" stopIfTrue="1" operator="equal">
      <formula>"СЕС - ДМП"</formula>
    </cfRule>
    <cfRule type="cellIs" dxfId="390" priority="247" stopIfTrue="1" operator="equal">
      <formula>"СЕС - РА"</formula>
    </cfRule>
    <cfRule type="cellIs" dxfId="83" priority="248" stopIfTrue="1" operator="equal">
      <formula>"СЕС - ДЕС"</formula>
    </cfRule>
    <cfRule type="cellIs" dxfId="82" priority="249" stopIfTrue="1" operator="equal">
      <formula>"СЕС - КСФ"</formula>
    </cfRule>
  </conditionalFormatting>
  <conditionalFormatting sqref="D4189">
    <cfRule type="cellIs" dxfId="389" priority="244" stopIfTrue="1" operator="notEqual">
      <formula>"ИЗБЕРЕТЕ ДЕЙНОСТ"</formula>
    </cfRule>
  </conditionalFormatting>
  <conditionalFormatting sqref="D4306">
    <cfRule type="cellIs" dxfId="388" priority="243" stopIfTrue="1" operator="equal">
      <formula>0</formula>
    </cfRule>
  </conditionalFormatting>
  <conditionalFormatting sqref="C4189">
    <cfRule type="cellIs" dxfId="387" priority="242" stopIfTrue="1" operator="notEqual">
      <formula>0</formula>
    </cfRule>
  </conditionalFormatting>
  <conditionalFormatting sqref="C4187">
    <cfRule type="cellIs" dxfId="386" priority="241" stopIfTrue="1" operator="notEqual">
      <formula>0</formula>
    </cfRule>
  </conditionalFormatting>
  <conditionalFormatting sqref="F4317">
    <cfRule type="cellIs" dxfId="385" priority="240" stopIfTrue="1" operator="equal">
      <formula>0</formula>
    </cfRule>
  </conditionalFormatting>
  <conditionalFormatting sqref="E4319">
    <cfRule type="cellIs" dxfId="384" priority="235" stopIfTrue="1" operator="equal">
      <formula>98</formula>
    </cfRule>
    <cfRule type="cellIs" dxfId="383" priority="236" stopIfTrue="1" operator="equal">
      <formula>96</formula>
    </cfRule>
    <cfRule type="cellIs" dxfId="382" priority="237" stopIfTrue="1" operator="equal">
      <formula>42</formula>
    </cfRule>
    <cfRule type="cellIs" dxfId="81" priority="238" stopIfTrue="1" operator="equal">
      <formula>97</formula>
    </cfRule>
    <cfRule type="cellIs" dxfId="80" priority="239" stopIfTrue="1" operator="equal">
      <formula>33</formula>
    </cfRule>
  </conditionalFormatting>
  <conditionalFormatting sqref="F4319">
    <cfRule type="cellIs" dxfId="381" priority="230" stopIfTrue="1" operator="equal">
      <formula>"ЧУЖДИ СРЕДСТВА"</formula>
    </cfRule>
    <cfRule type="cellIs" dxfId="380" priority="231" stopIfTrue="1" operator="equal">
      <formula>"СЕС - ДМП"</formula>
    </cfRule>
    <cfRule type="cellIs" dxfId="379" priority="232" stopIfTrue="1" operator="equal">
      <formula>"СЕС - РА"</formula>
    </cfRule>
    <cfRule type="cellIs" dxfId="79" priority="233" stopIfTrue="1" operator="equal">
      <formula>"СЕС - ДЕС"</formula>
    </cfRule>
    <cfRule type="cellIs" dxfId="78" priority="234" stopIfTrue="1" operator="equal">
      <formula>"СЕС - КСФ"</formula>
    </cfRule>
  </conditionalFormatting>
  <conditionalFormatting sqref="D4326">
    <cfRule type="cellIs" dxfId="378" priority="229" stopIfTrue="1" operator="notEqual">
      <formula>"ИЗБЕРЕТЕ ДЕЙНОСТ"</formula>
    </cfRule>
  </conditionalFormatting>
  <conditionalFormatting sqref="D4443">
    <cfRule type="cellIs" dxfId="377" priority="228" stopIfTrue="1" operator="equal">
      <formula>0</formula>
    </cfRule>
  </conditionalFormatting>
  <conditionalFormatting sqref="C4326">
    <cfRule type="cellIs" dxfId="376" priority="227" stopIfTrue="1" operator="notEqual">
      <formula>0</formula>
    </cfRule>
  </conditionalFormatting>
  <conditionalFormatting sqref="C4324">
    <cfRule type="cellIs" dxfId="375" priority="226" stopIfTrue="1" operator="notEqual">
      <formula>0</formula>
    </cfRule>
  </conditionalFormatting>
  <conditionalFormatting sqref="F4454">
    <cfRule type="cellIs" dxfId="374" priority="225" stopIfTrue="1" operator="equal">
      <formula>0</formula>
    </cfRule>
  </conditionalFormatting>
  <conditionalFormatting sqref="E4456">
    <cfRule type="cellIs" dxfId="373" priority="220" stopIfTrue="1" operator="equal">
      <formula>98</formula>
    </cfRule>
    <cfRule type="cellIs" dxfId="372" priority="221" stopIfTrue="1" operator="equal">
      <formula>96</formula>
    </cfRule>
    <cfRule type="cellIs" dxfId="371" priority="222" stopIfTrue="1" operator="equal">
      <formula>42</formula>
    </cfRule>
    <cfRule type="cellIs" dxfId="77" priority="223" stopIfTrue="1" operator="equal">
      <formula>97</formula>
    </cfRule>
    <cfRule type="cellIs" dxfId="76" priority="224" stopIfTrue="1" operator="equal">
      <formula>33</formula>
    </cfRule>
  </conditionalFormatting>
  <conditionalFormatting sqref="F4456">
    <cfRule type="cellIs" dxfId="370" priority="215" stopIfTrue="1" operator="equal">
      <formula>"ЧУЖДИ СРЕДСТВА"</formula>
    </cfRule>
    <cfRule type="cellIs" dxfId="369" priority="216" stopIfTrue="1" operator="equal">
      <formula>"СЕС - ДМП"</formula>
    </cfRule>
    <cfRule type="cellIs" dxfId="368" priority="217" stopIfTrue="1" operator="equal">
      <formula>"СЕС - РА"</formula>
    </cfRule>
    <cfRule type="cellIs" dxfId="75" priority="218" stopIfTrue="1" operator="equal">
      <formula>"СЕС - ДЕС"</formula>
    </cfRule>
    <cfRule type="cellIs" dxfId="74" priority="219" stopIfTrue="1" operator="equal">
      <formula>"СЕС - КСФ"</formula>
    </cfRule>
  </conditionalFormatting>
  <conditionalFormatting sqref="D4463">
    <cfRule type="cellIs" dxfId="367" priority="214" stopIfTrue="1" operator="notEqual">
      <formula>"ИЗБЕРЕТЕ ДЕЙНОСТ"</formula>
    </cfRule>
  </conditionalFormatting>
  <conditionalFormatting sqref="D4580">
    <cfRule type="cellIs" dxfId="366" priority="213" stopIfTrue="1" operator="equal">
      <formula>0</formula>
    </cfRule>
  </conditionalFormatting>
  <conditionalFormatting sqref="C4463">
    <cfRule type="cellIs" dxfId="365" priority="212" stopIfTrue="1" operator="notEqual">
      <formula>0</formula>
    </cfRule>
  </conditionalFormatting>
  <conditionalFormatting sqref="C4461">
    <cfRule type="cellIs" dxfId="364" priority="211" stopIfTrue="1" operator="notEqual">
      <formula>0</formula>
    </cfRule>
  </conditionalFormatting>
  <conditionalFormatting sqref="F4591">
    <cfRule type="cellIs" dxfId="363" priority="210" stopIfTrue="1" operator="equal">
      <formula>0</formula>
    </cfRule>
  </conditionalFormatting>
  <conditionalFormatting sqref="E4593">
    <cfRule type="cellIs" dxfId="362" priority="205" stopIfTrue="1" operator="equal">
      <formula>98</formula>
    </cfRule>
    <cfRule type="cellIs" dxfId="361" priority="206" stopIfTrue="1" operator="equal">
      <formula>96</formula>
    </cfRule>
    <cfRule type="cellIs" dxfId="360" priority="207" stopIfTrue="1" operator="equal">
      <formula>42</formula>
    </cfRule>
    <cfRule type="cellIs" dxfId="73" priority="208" stopIfTrue="1" operator="equal">
      <formula>97</formula>
    </cfRule>
    <cfRule type="cellIs" dxfId="72" priority="209" stopIfTrue="1" operator="equal">
      <formula>33</formula>
    </cfRule>
  </conditionalFormatting>
  <conditionalFormatting sqref="F4593">
    <cfRule type="cellIs" dxfId="359" priority="200" stopIfTrue="1" operator="equal">
      <formula>"ЧУЖДИ СРЕДСТВА"</formula>
    </cfRule>
    <cfRule type="cellIs" dxfId="358" priority="201" stopIfTrue="1" operator="equal">
      <formula>"СЕС - ДМП"</formula>
    </cfRule>
    <cfRule type="cellIs" dxfId="357" priority="202" stopIfTrue="1" operator="equal">
      <formula>"СЕС - РА"</formula>
    </cfRule>
    <cfRule type="cellIs" dxfId="71" priority="203" stopIfTrue="1" operator="equal">
      <formula>"СЕС - ДЕС"</formula>
    </cfRule>
    <cfRule type="cellIs" dxfId="70" priority="204" stopIfTrue="1" operator="equal">
      <formula>"СЕС - КСФ"</formula>
    </cfRule>
  </conditionalFormatting>
  <conditionalFormatting sqref="D4600">
    <cfRule type="cellIs" dxfId="356" priority="199" stopIfTrue="1" operator="notEqual">
      <formula>"ИЗБЕРЕТЕ ДЕЙНОСТ"</formula>
    </cfRule>
  </conditionalFormatting>
  <conditionalFormatting sqref="D4717">
    <cfRule type="cellIs" dxfId="355" priority="198" stopIfTrue="1" operator="equal">
      <formula>0</formula>
    </cfRule>
  </conditionalFormatting>
  <conditionalFormatting sqref="C4600">
    <cfRule type="cellIs" dxfId="354" priority="197" stopIfTrue="1" operator="notEqual">
      <formula>0</formula>
    </cfRule>
  </conditionalFormatting>
  <conditionalFormatting sqref="C4598">
    <cfRule type="cellIs" dxfId="353" priority="196" stopIfTrue="1" operator="notEqual">
      <formula>0</formula>
    </cfRule>
  </conditionalFormatting>
  <conditionalFormatting sqref="F4728">
    <cfRule type="cellIs" dxfId="352" priority="195" stopIfTrue="1" operator="equal">
      <formula>0</formula>
    </cfRule>
  </conditionalFormatting>
  <conditionalFormatting sqref="E4730">
    <cfRule type="cellIs" dxfId="351" priority="190" stopIfTrue="1" operator="equal">
      <formula>98</formula>
    </cfRule>
    <cfRule type="cellIs" dxfId="350" priority="191" stopIfTrue="1" operator="equal">
      <formula>96</formula>
    </cfRule>
    <cfRule type="cellIs" dxfId="349" priority="192" stopIfTrue="1" operator="equal">
      <formula>42</formula>
    </cfRule>
    <cfRule type="cellIs" dxfId="69" priority="193" stopIfTrue="1" operator="equal">
      <formula>97</formula>
    </cfRule>
    <cfRule type="cellIs" dxfId="68" priority="194" stopIfTrue="1" operator="equal">
      <formula>33</formula>
    </cfRule>
  </conditionalFormatting>
  <conditionalFormatting sqref="F4730">
    <cfRule type="cellIs" dxfId="348" priority="185" stopIfTrue="1" operator="equal">
      <formula>"ЧУЖДИ СРЕДСТВА"</formula>
    </cfRule>
    <cfRule type="cellIs" dxfId="347" priority="186" stopIfTrue="1" operator="equal">
      <formula>"СЕС - ДМП"</formula>
    </cfRule>
    <cfRule type="cellIs" dxfId="346" priority="187" stopIfTrue="1" operator="equal">
      <formula>"СЕС - РА"</formula>
    </cfRule>
    <cfRule type="cellIs" dxfId="67" priority="188" stopIfTrue="1" operator="equal">
      <formula>"СЕС - ДЕС"</formula>
    </cfRule>
    <cfRule type="cellIs" dxfId="66" priority="189" stopIfTrue="1" operator="equal">
      <formula>"СЕС - КСФ"</formula>
    </cfRule>
  </conditionalFormatting>
  <conditionalFormatting sqref="D4737">
    <cfRule type="cellIs" dxfId="345" priority="184" stopIfTrue="1" operator="notEqual">
      <formula>"ИЗБЕРЕТЕ ДЕЙНОСТ"</formula>
    </cfRule>
  </conditionalFormatting>
  <conditionalFormatting sqref="D4854">
    <cfRule type="cellIs" dxfId="344" priority="183" stopIfTrue="1" operator="equal">
      <formula>0</formula>
    </cfRule>
  </conditionalFormatting>
  <conditionalFormatting sqref="C4737">
    <cfRule type="cellIs" dxfId="343" priority="182" stopIfTrue="1" operator="notEqual">
      <formula>0</formula>
    </cfRule>
  </conditionalFormatting>
  <conditionalFormatting sqref="C4735">
    <cfRule type="cellIs" dxfId="342" priority="181" stopIfTrue="1" operator="notEqual">
      <formula>0</formula>
    </cfRule>
  </conditionalFormatting>
  <conditionalFormatting sqref="F4865">
    <cfRule type="cellIs" dxfId="341" priority="180" stopIfTrue="1" operator="equal">
      <formula>0</formula>
    </cfRule>
  </conditionalFormatting>
  <conditionalFormatting sqref="E4867">
    <cfRule type="cellIs" dxfId="340" priority="175" stopIfTrue="1" operator="equal">
      <formula>98</formula>
    </cfRule>
    <cfRule type="cellIs" dxfId="339" priority="176" stopIfTrue="1" operator="equal">
      <formula>96</formula>
    </cfRule>
    <cfRule type="cellIs" dxfId="338" priority="177" stopIfTrue="1" operator="equal">
      <formula>42</formula>
    </cfRule>
    <cfRule type="cellIs" dxfId="65" priority="178" stopIfTrue="1" operator="equal">
      <formula>97</formula>
    </cfRule>
    <cfRule type="cellIs" dxfId="64" priority="179" stopIfTrue="1" operator="equal">
      <formula>33</formula>
    </cfRule>
  </conditionalFormatting>
  <conditionalFormatting sqref="F4867">
    <cfRule type="cellIs" dxfId="337" priority="170" stopIfTrue="1" operator="equal">
      <formula>"ЧУЖДИ СРЕДСТВА"</formula>
    </cfRule>
    <cfRule type="cellIs" dxfId="336" priority="171" stopIfTrue="1" operator="equal">
      <formula>"СЕС - ДМП"</formula>
    </cfRule>
    <cfRule type="cellIs" dxfId="335" priority="172" stopIfTrue="1" operator="equal">
      <formula>"СЕС - РА"</formula>
    </cfRule>
    <cfRule type="cellIs" dxfId="63" priority="173" stopIfTrue="1" operator="equal">
      <formula>"СЕС - ДЕС"</formula>
    </cfRule>
    <cfRule type="cellIs" dxfId="62" priority="174" stopIfTrue="1" operator="equal">
      <formula>"СЕС - КСФ"</formula>
    </cfRule>
  </conditionalFormatting>
  <conditionalFormatting sqref="D4874">
    <cfRule type="cellIs" dxfId="334" priority="169" stopIfTrue="1" operator="notEqual">
      <formula>"ИЗБЕРЕТЕ ДЕЙНОСТ"</formula>
    </cfRule>
  </conditionalFormatting>
  <conditionalFormatting sqref="D4991">
    <cfRule type="cellIs" dxfId="333" priority="168" stopIfTrue="1" operator="equal">
      <formula>0</formula>
    </cfRule>
  </conditionalFormatting>
  <conditionalFormatting sqref="C4874">
    <cfRule type="cellIs" dxfId="332" priority="167" stopIfTrue="1" operator="notEqual">
      <formula>0</formula>
    </cfRule>
  </conditionalFormatting>
  <conditionalFormatting sqref="C4872">
    <cfRule type="cellIs" dxfId="331" priority="166" stopIfTrue="1" operator="notEqual">
      <formula>0</formula>
    </cfRule>
  </conditionalFormatting>
  <conditionalFormatting sqref="F5002">
    <cfRule type="cellIs" dxfId="330" priority="165" stopIfTrue="1" operator="equal">
      <formula>0</formula>
    </cfRule>
  </conditionalFormatting>
  <conditionalFormatting sqref="E5004">
    <cfRule type="cellIs" dxfId="329" priority="160" stopIfTrue="1" operator="equal">
      <formula>98</formula>
    </cfRule>
    <cfRule type="cellIs" dxfId="328" priority="161" stopIfTrue="1" operator="equal">
      <formula>96</formula>
    </cfRule>
    <cfRule type="cellIs" dxfId="327" priority="162" stopIfTrue="1" operator="equal">
      <formula>42</formula>
    </cfRule>
    <cfRule type="cellIs" dxfId="61" priority="163" stopIfTrue="1" operator="equal">
      <formula>97</formula>
    </cfRule>
    <cfRule type="cellIs" dxfId="60" priority="164" stopIfTrue="1" operator="equal">
      <formula>33</formula>
    </cfRule>
  </conditionalFormatting>
  <conditionalFormatting sqref="F5004">
    <cfRule type="cellIs" dxfId="326" priority="155" stopIfTrue="1" operator="equal">
      <formula>"ЧУЖДИ СРЕДСТВА"</formula>
    </cfRule>
    <cfRule type="cellIs" dxfId="325" priority="156" stopIfTrue="1" operator="equal">
      <formula>"СЕС - ДМП"</formula>
    </cfRule>
    <cfRule type="cellIs" dxfId="324" priority="157" stopIfTrue="1" operator="equal">
      <formula>"СЕС - РА"</formula>
    </cfRule>
    <cfRule type="cellIs" dxfId="59" priority="158" stopIfTrue="1" operator="equal">
      <formula>"СЕС - ДЕС"</formula>
    </cfRule>
    <cfRule type="cellIs" dxfId="58" priority="159" stopIfTrue="1" operator="equal">
      <formula>"СЕС - КСФ"</formula>
    </cfRule>
  </conditionalFormatting>
  <conditionalFormatting sqref="D5011">
    <cfRule type="cellIs" dxfId="323" priority="154" stopIfTrue="1" operator="notEqual">
      <formula>"ИЗБЕРЕТЕ ДЕЙНОСТ"</formula>
    </cfRule>
  </conditionalFormatting>
  <conditionalFormatting sqref="D5128">
    <cfRule type="cellIs" dxfId="322" priority="153" stopIfTrue="1" operator="equal">
      <formula>0</formula>
    </cfRule>
  </conditionalFormatting>
  <conditionalFormatting sqref="C5011">
    <cfRule type="cellIs" dxfId="321" priority="152" stopIfTrue="1" operator="notEqual">
      <formula>0</formula>
    </cfRule>
  </conditionalFormatting>
  <conditionalFormatting sqref="C5009">
    <cfRule type="cellIs" dxfId="320" priority="151" stopIfTrue="1" operator="notEqual">
      <formula>0</formula>
    </cfRule>
  </conditionalFormatting>
  <conditionalFormatting sqref="F5139">
    <cfRule type="cellIs" dxfId="319" priority="150" stopIfTrue="1" operator="equal">
      <formula>0</formula>
    </cfRule>
  </conditionalFormatting>
  <conditionalFormatting sqref="E5141">
    <cfRule type="cellIs" dxfId="318" priority="145" stopIfTrue="1" operator="equal">
      <formula>98</formula>
    </cfRule>
    <cfRule type="cellIs" dxfId="317" priority="146" stopIfTrue="1" operator="equal">
      <formula>96</formula>
    </cfRule>
    <cfRule type="cellIs" dxfId="316" priority="147" stopIfTrue="1" operator="equal">
      <formula>42</formula>
    </cfRule>
    <cfRule type="cellIs" dxfId="57" priority="148" stopIfTrue="1" operator="equal">
      <formula>97</formula>
    </cfRule>
    <cfRule type="cellIs" dxfId="56" priority="149" stopIfTrue="1" operator="equal">
      <formula>33</formula>
    </cfRule>
  </conditionalFormatting>
  <conditionalFormatting sqref="F5141">
    <cfRule type="cellIs" dxfId="315" priority="140" stopIfTrue="1" operator="equal">
      <formula>"ЧУЖДИ СРЕДСТВА"</formula>
    </cfRule>
    <cfRule type="cellIs" dxfId="314" priority="141" stopIfTrue="1" operator="equal">
      <formula>"СЕС - ДМП"</formula>
    </cfRule>
    <cfRule type="cellIs" dxfId="313" priority="142" stopIfTrue="1" operator="equal">
      <formula>"СЕС - РА"</formula>
    </cfRule>
    <cfRule type="cellIs" dxfId="55" priority="143" stopIfTrue="1" operator="equal">
      <formula>"СЕС - ДЕС"</formula>
    </cfRule>
    <cfRule type="cellIs" dxfId="54" priority="144" stopIfTrue="1" operator="equal">
      <formula>"СЕС - КСФ"</formula>
    </cfRule>
  </conditionalFormatting>
  <conditionalFormatting sqref="D5148">
    <cfRule type="cellIs" dxfId="312" priority="139" stopIfTrue="1" operator="notEqual">
      <formula>"ИЗБЕРЕТЕ ДЕЙНОСТ"</formula>
    </cfRule>
  </conditionalFormatting>
  <conditionalFormatting sqref="D5265">
    <cfRule type="cellIs" dxfId="311" priority="138" stopIfTrue="1" operator="equal">
      <formula>0</formula>
    </cfRule>
  </conditionalFormatting>
  <conditionalFormatting sqref="C5148">
    <cfRule type="cellIs" dxfId="310" priority="137" stopIfTrue="1" operator="notEqual">
      <formula>0</formula>
    </cfRule>
  </conditionalFormatting>
  <conditionalFormatting sqref="C5146">
    <cfRule type="cellIs" dxfId="309" priority="136" stopIfTrue="1" operator="notEqual">
      <formula>0</formula>
    </cfRule>
  </conditionalFormatting>
  <conditionalFormatting sqref="F5276">
    <cfRule type="cellIs" dxfId="308" priority="135" stopIfTrue="1" operator="equal">
      <formula>0</formula>
    </cfRule>
  </conditionalFormatting>
  <conditionalFormatting sqref="E5278">
    <cfRule type="cellIs" dxfId="307" priority="130" stopIfTrue="1" operator="equal">
      <formula>98</formula>
    </cfRule>
    <cfRule type="cellIs" dxfId="306" priority="131" stopIfTrue="1" operator="equal">
      <formula>96</formula>
    </cfRule>
    <cfRule type="cellIs" dxfId="305" priority="132" stopIfTrue="1" operator="equal">
      <formula>42</formula>
    </cfRule>
    <cfRule type="cellIs" dxfId="53" priority="133" stopIfTrue="1" operator="equal">
      <formula>97</formula>
    </cfRule>
    <cfRule type="cellIs" dxfId="52" priority="134" stopIfTrue="1" operator="equal">
      <formula>33</formula>
    </cfRule>
  </conditionalFormatting>
  <conditionalFormatting sqref="F5278">
    <cfRule type="cellIs" dxfId="304" priority="125" stopIfTrue="1" operator="equal">
      <formula>"ЧУЖДИ СРЕДСТВА"</formula>
    </cfRule>
    <cfRule type="cellIs" dxfId="303" priority="126" stopIfTrue="1" operator="equal">
      <formula>"СЕС - ДМП"</formula>
    </cfRule>
    <cfRule type="cellIs" dxfId="302" priority="127" stopIfTrue="1" operator="equal">
      <formula>"СЕС - РА"</formula>
    </cfRule>
    <cfRule type="cellIs" dxfId="51" priority="128" stopIfTrue="1" operator="equal">
      <formula>"СЕС - ДЕС"</formula>
    </cfRule>
    <cfRule type="cellIs" dxfId="50" priority="129" stopIfTrue="1" operator="equal">
      <formula>"СЕС - КСФ"</formula>
    </cfRule>
  </conditionalFormatting>
  <conditionalFormatting sqref="D5285">
    <cfRule type="cellIs" dxfId="301" priority="124" stopIfTrue="1" operator="notEqual">
      <formula>"ИЗБЕРЕТЕ ДЕЙНОСТ"</formula>
    </cfRule>
  </conditionalFormatting>
  <conditionalFormatting sqref="D5402">
    <cfRule type="cellIs" dxfId="300" priority="123" stopIfTrue="1" operator="equal">
      <formula>0</formula>
    </cfRule>
  </conditionalFormatting>
  <conditionalFormatting sqref="C5285">
    <cfRule type="cellIs" dxfId="299" priority="122" stopIfTrue="1" operator="notEqual">
      <formula>0</formula>
    </cfRule>
  </conditionalFormatting>
  <conditionalFormatting sqref="C5283">
    <cfRule type="cellIs" dxfId="298" priority="121" stopIfTrue="1" operator="notEqual">
      <formula>0</formula>
    </cfRule>
  </conditionalFormatting>
  <conditionalFormatting sqref="F5413">
    <cfRule type="cellIs" dxfId="297" priority="120" stopIfTrue="1" operator="equal">
      <formula>0</formula>
    </cfRule>
  </conditionalFormatting>
  <conditionalFormatting sqref="E5415">
    <cfRule type="cellIs" dxfId="296" priority="115" stopIfTrue="1" operator="equal">
      <formula>98</formula>
    </cfRule>
    <cfRule type="cellIs" dxfId="295" priority="116" stopIfTrue="1" operator="equal">
      <formula>96</formula>
    </cfRule>
    <cfRule type="cellIs" dxfId="294" priority="117" stopIfTrue="1" operator="equal">
      <formula>42</formula>
    </cfRule>
    <cfRule type="cellIs" dxfId="49" priority="118" stopIfTrue="1" operator="equal">
      <formula>97</formula>
    </cfRule>
    <cfRule type="cellIs" dxfId="48" priority="119" stopIfTrue="1" operator="equal">
      <formula>33</formula>
    </cfRule>
  </conditionalFormatting>
  <conditionalFormatting sqref="F5415">
    <cfRule type="cellIs" dxfId="293" priority="110" stopIfTrue="1" operator="equal">
      <formula>"ЧУЖДИ СРЕДСТВА"</formula>
    </cfRule>
    <cfRule type="cellIs" dxfId="292" priority="111" stopIfTrue="1" operator="equal">
      <formula>"СЕС - ДМП"</formula>
    </cfRule>
    <cfRule type="cellIs" dxfId="291" priority="112" stopIfTrue="1" operator="equal">
      <formula>"СЕС - РА"</formula>
    </cfRule>
    <cfRule type="cellIs" dxfId="47" priority="113" stopIfTrue="1" operator="equal">
      <formula>"СЕС - ДЕС"</formula>
    </cfRule>
    <cfRule type="cellIs" dxfId="46" priority="114" stopIfTrue="1" operator="equal">
      <formula>"СЕС - КСФ"</formula>
    </cfRule>
  </conditionalFormatting>
  <conditionalFormatting sqref="D5422">
    <cfRule type="cellIs" dxfId="290" priority="109" stopIfTrue="1" operator="notEqual">
      <formula>"ИЗБЕРЕТЕ ДЕЙНОСТ"</formula>
    </cfRule>
  </conditionalFormatting>
  <conditionalFormatting sqref="D5539">
    <cfRule type="cellIs" dxfId="289" priority="108" stopIfTrue="1" operator="equal">
      <formula>0</formula>
    </cfRule>
  </conditionalFormatting>
  <conditionalFormatting sqref="C5422">
    <cfRule type="cellIs" dxfId="288" priority="107" stopIfTrue="1" operator="notEqual">
      <formula>0</formula>
    </cfRule>
  </conditionalFormatting>
  <conditionalFormatting sqref="C5420">
    <cfRule type="cellIs" dxfId="287" priority="106" stopIfTrue="1" operator="notEqual">
      <formula>0</formula>
    </cfRule>
  </conditionalFormatting>
  <conditionalFormatting sqref="F5550">
    <cfRule type="cellIs" dxfId="286" priority="105" stopIfTrue="1" operator="equal">
      <formula>0</formula>
    </cfRule>
  </conditionalFormatting>
  <conditionalFormatting sqref="E5552">
    <cfRule type="cellIs" dxfId="285" priority="100" stopIfTrue="1" operator="equal">
      <formula>98</formula>
    </cfRule>
    <cfRule type="cellIs" dxfId="284" priority="101" stopIfTrue="1" operator="equal">
      <formula>96</formula>
    </cfRule>
    <cfRule type="cellIs" dxfId="283" priority="102" stopIfTrue="1" operator="equal">
      <formula>42</formula>
    </cfRule>
    <cfRule type="cellIs" dxfId="45" priority="103" stopIfTrue="1" operator="equal">
      <formula>97</formula>
    </cfRule>
    <cfRule type="cellIs" dxfId="44" priority="104" stopIfTrue="1" operator="equal">
      <formula>33</formula>
    </cfRule>
  </conditionalFormatting>
  <conditionalFormatting sqref="F5552">
    <cfRule type="cellIs" dxfId="282" priority="95" stopIfTrue="1" operator="equal">
      <formula>"ЧУЖДИ СРЕДСТВА"</formula>
    </cfRule>
    <cfRule type="cellIs" dxfId="281" priority="96" stopIfTrue="1" operator="equal">
      <formula>"СЕС - ДМП"</formula>
    </cfRule>
    <cfRule type="cellIs" dxfId="280" priority="97" stopIfTrue="1" operator="equal">
      <formula>"СЕС - РА"</formula>
    </cfRule>
    <cfRule type="cellIs" dxfId="43" priority="98" stopIfTrue="1" operator="equal">
      <formula>"СЕС - ДЕС"</formula>
    </cfRule>
    <cfRule type="cellIs" dxfId="42" priority="99" stopIfTrue="1" operator="equal">
      <formula>"СЕС - КСФ"</formula>
    </cfRule>
  </conditionalFormatting>
  <conditionalFormatting sqref="D5559">
    <cfRule type="cellIs" dxfId="279" priority="94" stopIfTrue="1" operator="notEqual">
      <formula>"ИЗБЕРЕТЕ ДЕЙНОСТ"</formula>
    </cfRule>
  </conditionalFormatting>
  <conditionalFormatting sqref="D5676">
    <cfRule type="cellIs" dxfId="278" priority="93" stopIfTrue="1" operator="equal">
      <formula>0</formula>
    </cfRule>
  </conditionalFormatting>
  <conditionalFormatting sqref="C5559">
    <cfRule type="cellIs" dxfId="277" priority="92" stopIfTrue="1" operator="notEqual">
      <formula>0</formula>
    </cfRule>
  </conditionalFormatting>
  <conditionalFormatting sqref="C5557">
    <cfRule type="cellIs" dxfId="276" priority="91" stopIfTrue="1" operator="notEqual">
      <formula>0</formula>
    </cfRule>
  </conditionalFormatting>
  <conditionalFormatting sqref="F5687">
    <cfRule type="cellIs" dxfId="275" priority="90" stopIfTrue="1" operator="equal">
      <formula>0</formula>
    </cfRule>
  </conditionalFormatting>
  <conditionalFormatting sqref="E5689">
    <cfRule type="cellIs" dxfId="274" priority="85" stopIfTrue="1" operator="equal">
      <formula>98</formula>
    </cfRule>
    <cfRule type="cellIs" dxfId="273" priority="86" stopIfTrue="1" operator="equal">
      <formula>96</formula>
    </cfRule>
    <cfRule type="cellIs" dxfId="272" priority="87" stopIfTrue="1" operator="equal">
      <formula>42</formula>
    </cfRule>
    <cfRule type="cellIs" dxfId="41" priority="88" stopIfTrue="1" operator="equal">
      <formula>97</formula>
    </cfRule>
    <cfRule type="cellIs" dxfId="40" priority="89" stopIfTrue="1" operator="equal">
      <formula>33</formula>
    </cfRule>
  </conditionalFormatting>
  <conditionalFormatting sqref="F5689">
    <cfRule type="cellIs" dxfId="271" priority="80" stopIfTrue="1" operator="equal">
      <formula>"ЧУЖДИ СРЕДСТВА"</formula>
    </cfRule>
    <cfRule type="cellIs" dxfId="270" priority="81" stopIfTrue="1" operator="equal">
      <formula>"СЕС - ДМП"</formula>
    </cfRule>
    <cfRule type="cellIs" dxfId="269" priority="82" stopIfTrue="1" operator="equal">
      <formula>"СЕС - РА"</formula>
    </cfRule>
    <cfRule type="cellIs" dxfId="39" priority="83" stopIfTrue="1" operator="equal">
      <formula>"СЕС - ДЕС"</formula>
    </cfRule>
    <cfRule type="cellIs" dxfId="38" priority="84" stopIfTrue="1" operator="equal">
      <formula>"СЕС - КСФ"</formula>
    </cfRule>
  </conditionalFormatting>
  <conditionalFormatting sqref="D5696">
    <cfRule type="cellIs" dxfId="268" priority="79" stopIfTrue="1" operator="notEqual">
      <formula>"ИЗБЕРЕТЕ ДЕЙНОСТ"</formula>
    </cfRule>
  </conditionalFormatting>
  <conditionalFormatting sqref="D5813">
    <cfRule type="cellIs" dxfId="267" priority="78" stopIfTrue="1" operator="equal">
      <formula>0</formula>
    </cfRule>
  </conditionalFormatting>
  <conditionalFormatting sqref="C5696">
    <cfRule type="cellIs" dxfId="266" priority="77" stopIfTrue="1" operator="notEqual">
      <formula>0</formula>
    </cfRule>
  </conditionalFormatting>
  <conditionalFormatting sqref="C5694">
    <cfRule type="cellIs" dxfId="265" priority="76" stopIfTrue="1" operator="notEqual">
      <formula>0</formula>
    </cfRule>
  </conditionalFormatting>
  <conditionalFormatting sqref="F5824">
    <cfRule type="cellIs" dxfId="264" priority="75" stopIfTrue="1" operator="equal">
      <formula>0</formula>
    </cfRule>
  </conditionalFormatting>
  <conditionalFormatting sqref="E5826">
    <cfRule type="cellIs" dxfId="263" priority="70" stopIfTrue="1" operator="equal">
      <formula>98</formula>
    </cfRule>
    <cfRule type="cellIs" dxfId="262" priority="71" stopIfTrue="1" operator="equal">
      <formula>96</formula>
    </cfRule>
    <cfRule type="cellIs" dxfId="261" priority="72" stopIfTrue="1" operator="equal">
      <formula>42</formula>
    </cfRule>
    <cfRule type="cellIs" dxfId="37" priority="73" stopIfTrue="1" operator="equal">
      <formula>97</formula>
    </cfRule>
    <cfRule type="cellIs" dxfId="36" priority="74" stopIfTrue="1" operator="equal">
      <formula>33</formula>
    </cfRule>
  </conditionalFormatting>
  <conditionalFormatting sqref="F5826">
    <cfRule type="cellIs" dxfId="260" priority="65" stopIfTrue="1" operator="equal">
      <formula>"ЧУЖДИ СРЕДСТВА"</formula>
    </cfRule>
    <cfRule type="cellIs" dxfId="259" priority="66" stopIfTrue="1" operator="equal">
      <formula>"СЕС - ДМП"</formula>
    </cfRule>
    <cfRule type="cellIs" dxfId="258" priority="67" stopIfTrue="1" operator="equal">
      <formula>"СЕС - РА"</formula>
    </cfRule>
    <cfRule type="cellIs" dxfId="35" priority="68" stopIfTrue="1" operator="equal">
      <formula>"СЕС - ДЕС"</formula>
    </cfRule>
    <cfRule type="cellIs" dxfId="34" priority="69" stopIfTrue="1" operator="equal">
      <formula>"СЕС - КСФ"</formula>
    </cfRule>
  </conditionalFormatting>
  <conditionalFormatting sqref="D5833">
    <cfRule type="cellIs" dxfId="257" priority="64" stopIfTrue="1" operator="notEqual">
      <formula>"ИЗБЕРЕТЕ ДЕЙНОСТ"</formula>
    </cfRule>
  </conditionalFormatting>
  <conditionalFormatting sqref="D5950">
    <cfRule type="cellIs" dxfId="256" priority="63" stopIfTrue="1" operator="equal">
      <formula>0</formula>
    </cfRule>
  </conditionalFormatting>
  <conditionalFormatting sqref="C5833">
    <cfRule type="cellIs" dxfId="255" priority="62" stopIfTrue="1" operator="notEqual">
      <formula>0</formula>
    </cfRule>
  </conditionalFormatting>
  <conditionalFormatting sqref="C5831">
    <cfRule type="cellIs" dxfId="254" priority="61" stopIfTrue="1" operator="notEqual">
      <formula>0</formula>
    </cfRule>
  </conditionalFormatting>
  <conditionalFormatting sqref="F5961">
    <cfRule type="cellIs" dxfId="253" priority="60" stopIfTrue="1" operator="equal">
      <formula>0</formula>
    </cfRule>
  </conditionalFormatting>
  <conditionalFormatting sqref="E5963">
    <cfRule type="cellIs" dxfId="252" priority="55" stopIfTrue="1" operator="equal">
      <formula>98</formula>
    </cfRule>
    <cfRule type="cellIs" dxfId="251" priority="56" stopIfTrue="1" operator="equal">
      <formula>96</formula>
    </cfRule>
    <cfRule type="cellIs" dxfId="250" priority="57" stopIfTrue="1" operator="equal">
      <formula>42</formula>
    </cfRule>
    <cfRule type="cellIs" dxfId="33" priority="58" stopIfTrue="1" operator="equal">
      <formula>97</formula>
    </cfRule>
    <cfRule type="cellIs" dxfId="32" priority="59" stopIfTrue="1" operator="equal">
      <formula>33</formula>
    </cfRule>
  </conditionalFormatting>
  <conditionalFormatting sqref="F5963">
    <cfRule type="cellIs" dxfId="249" priority="50" stopIfTrue="1" operator="equal">
      <formula>"ЧУЖДИ СРЕДСТВА"</formula>
    </cfRule>
    <cfRule type="cellIs" dxfId="248" priority="51" stopIfTrue="1" operator="equal">
      <formula>"СЕС - ДМП"</formula>
    </cfRule>
    <cfRule type="cellIs" dxfId="247" priority="52" stopIfTrue="1" operator="equal">
      <formula>"СЕС - РА"</formula>
    </cfRule>
    <cfRule type="cellIs" dxfId="31" priority="53" stopIfTrue="1" operator="equal">
      <formula>"СЕС - ДЕС"</formula>
    </cfRule>
    <cfRule type="cellIs" dxfId="30" priority="54" stopIfTrue="1" operator="equal">
      <formula>"СЕС - КСФ"</formula>
    </cfRule>
  </conditionalFormatting>
  <conditionalFormatting sqref="D5970">
    <cfRule type="cellIs" dxfId="246" priority="49" stopIfTrue="1" operator="notEqual">
      <formula>"ИЗБЕРЕТЕ ДЕЙНОСТ"</formula>
    </cfRule>
  </conditionalFormatting>
  <conditionalFormatting sqref="D6087">
    <cfRule type="cellIs" dxfId="245" priority="48" stopIfTrue="1" operator="equal">
      <formula>0</formula>
    </cfRule>
  </conditionalFormatting>
  <conditionalFormatting sqref="C5970">
    <cfRule type="cellIs" dxfId="244" priority="47" stopIfTrue="1" operator="notEqual">
      <formula>0</formula>
    </cfRule>
  </conditionalFormatting>
  <conditionalFormatting sqref="C5968">
    <cfRule type="cellIs" dxfId="243" priority="46" stopIfTrue="1" operator="notEqual">
      <formula>0</formula>
    </cfRule>
  </conditionalFormatting>
  <conditionalFormatting sqref="F6098">
    <cfRule type="cellIs" dxfId="242" priority="45" stopIfTrue="1" operator="equal">
      <formula>0</formula>
    </cfRule>
  </conditionalFormatting>
  <conditionalFormatting sqref="E6100">
    <cfRule type="cellIs" dxfId="241" priority="40" stopIfTrue="1" operator="equal">
      <formula>98</formula>
    </cfRule>
    <cfRule type="cellIs" dxfId="240" priority="41" stopIfTrue="1" operator="equal">
      <formula>96</formula>
    </cfRule>
    <cfRule type="cellIs" dxfId="239" priority="42" stopIfTrue="1" operator="equal">
      <formula>42</formula>
    </cfRule>
    <cfRule type="cellIs" dxfId="29" priority="43" stopIfTrue="1" operator="equal">
      <formula>97</formula>
    </cfRule>
    <cfRule type="cellIs" dxfId="28" priority="44" stopIfTrue="1" operator="equal">
      <formula>33</formula>
    </cfRule>
  </conditionalFormatting>
  <conditionalFormatting sqref="F6100">
    <cfRule type="cellIs" dxfId="238" priority="35" stopIfTrue="1" operator="equal">
      <formula>"ЧУЖДИ СРЕДСТВА"</formula>
    </cfRule>
    <cfRule type="cellIs" dxfId="237" priority="36" stopIfTrue="1" operator="equal">
      <formula>"СЕС - ДМП"</formula>
    </cfRule>
    <cfRule type="cellIs" dxfId="236" priority="37" stopIfTrue="1" operator="equal">
      <formula>"СЕС - РА"</formula>
    </cfRule>
    <cfRule type="cellIs" dxfId="27" priority="38" stopIfTrue="1" operator="equal">
      <formula>"СЕС - ДЕС"</formula>
    </cfRule>
    <cfRule type="cellIs" dxfId="26" priority="39" stopIfTrue="1" operator="equal">
      <formula>"СЕС - КСФ"</formula>
    </cfRule>
  </conditionalFormatting>
  <conditionalFormatting sqref="D6107">
    <cfRule type="cellIs" dxfId="235" priority="34" stopIfTrue="1" operator="notEqual">
      <formula>"ИЗБЕРЕТЕ ДЕЙНОСТ"</formula>
    </cfRule>
  </conditionalFormatting>
  <conditionalFormatting sqref="D6224">
    <cfRule type="cellIs" dxfId="234" priority="33" stopIfTrue="1" operator="equal">
      <formula>0</formula>
    </cfRule>
  </conditionalFormatting>
  <conditionalFormatting sqref="C6107">
    <cfRule type="cellIs" dxfId="233" priority="32" stopIfTrue="1" operator="notEqual">
      <formula>0</formula>
    </cfRule>
  </conditionalFormatting>
  <conditionalFormatting sqref="C6105">
    <cfRule type="cellIs" dxfId="232" priority="31" stopIfTrue="1" operator="notEqual">
      <formula>0</formula>
    </cfRule>
  </conditionalFormatting>
  <conditionalFormatting sqref="F6235">
    <cfRule type="cellIs" dxfId="231" priority="30" stopIfTrue="1" operator="equal">
      <formula>0</formula>
    </cfRule>
  </conditionalFormatting>
  <conditionalFormatting sqref="E6237">
    <cfRule type="cellIs" dxfId="230" priority="25" stopIfTrue="1" operator="equal">
      <formula>98</formula>
    </cfRule>
    <cfRule type="cellIs" dxfId="229" priority="26" stopIfTrue="1" operator="equal">
      <formula>96</formula>
    </cfRule>
    <cfRule type="cellIs" dxfId="228" priority="27" stopIfTrue="1" operator="equal">
      <formula>42</formula>
    </cfRule>
    <cfRule type="cellIs" dxfId="25" priority="28" stopIfTrue="1" operator="equal">
      <formula>97</formula>
    </cfRule>
    <cfRule type="cellIs" dxfId="24" priority="29" stopIfTrue="1" operator="equal">
      <formula>33</formula>
    </cfRule>
  </conditionalFormatting>
  <conditionalFormatting sqref="F6237">
    <cfRule type="cellIs" dxfId="227" priority="20" stopIfTrue="1" operator="equal">
      <formula>"ЧУЖДИ СРЕДСТВА"</formula>
    </cfRule>
    <cfRule type="cellIs" dxfId="226" priority="21" stopIfTrue="1" operator="equal">
      <formula>"СЕС - ДМП"</formula>
    </cfRule>
    <cfRule type="cellIs" dxfId="225" priority="22" stopIfTrue="1" operator="equal">
      <formula>"СЕС - РА"</formula>
    </cfRule>
    <cfRule type="cellIs" dxfId="23" priority="23" stopIfTrue="1" operator="equal">
      <formula>"СЕС - ДЕС"</formula>
    </cfRule>
    <cfRule type="cellIs" dxfId="22" priority="24" stopIfTrue="1" operator="equal">
      <formula>"СЕС - КСФ"</formula>
    </cfRule>
  </conditionalFormatting>
  <conditionalFormatting sqref="D6244">
    <cfRule type="cellIs" dxfId="224" priority="19" stopIfTrue="1" operator="notEqual">
      <formula>"ИЗБЕРЕТЕ ДЕЙНОСТ"</formula>
    </cfRule>
  </conditionalFormatting>
  <conditionalFormatting sqref="D6361">
    <cfRule type="cellIs" dxfId="223" priority="18" stopIfTrue="1" operator="equal">
      <formula>0</formula>
    </cfRule>
  </conditionalFormatting>
  <conditionalFormatting sqref="C6244">
    <cfRule type="cellIs" dxfId="222" priority="17" stopIfTrue="1" operator="notEqual">
      <formula>0</formula>
    </cfRule>
  </conditionalFormatting>
  <conditionalFormatting sqref="C6242">
    <cfRule type="cellIs" dxfId="221" priority="16" stopIfTrue="1" operator="notEqual">
      <formula>0</formula>
    </cfRule>
  </conditionalFormatting>
  <conditionalFormatting sqref="F6372">
    <cfRule type="cellIs" dxfId="220" priority="15" stopIfTrue="1" operator="equal">
      <formula>0</formula>
    </cfRule>
  </conditionalFormatting>
  <conditionalFormatting sqref="E6374">
    <cfRule type="cellIs" dxfId="219" priority="10" stopIfTrue="1" operator="equal">
      <formula>98</formula>
    </cfRule>
    <cfRule type="cellIs" dxfId="218" priority="11" stopIfTrue="1" operator="equal">
      <formula>96</formula>
    </cfRule>
    <cfRule type="cellIs" dxfId="217" priority="12" stopIfTrue="1" operator="equal">
      <formula>42</formula>
    </cfRule>
    <cfRule type="cellIs" dxfId="21" priority="13" stopIfTrue="1" operator="equal">
      <formula>97</formula>
    </cfRule>
    <cfRule type="cellIs" dxfId="20" priority="14" stopIfTrue="1" operator="equal">
      <formula>33</formula>
    </cfRule>
  </conditionalFormatting>
  <conditionalFormatting sqref="F6374">
    <cfRule type="cellIs" dxfId="216" priority="5" stopIfTrue="1" operator="equal">
      <formula>"ЧУЖДИ СРЕДСТВА"</formula>
    </cfRule>
    <cfRule type="cellIs" dxfId="215" priority="6" stopIfTrue="1" operator="equal">
      <formula>"СЕС - ДМП"</formula>
    </cfRule>
    <cfRule type="cellIs" dxfId="214" priority="7" stopIfTrue="1" operator="equal">
      <formula>"СЕС - РА"</formula>
    </cfRule>
    <cfRule type="cellIs" dxfId="19" priority="8" stopIfTrue="1" operator="equal">
      <formula>"СЕС - ДЕС"</formula>
    </cfRule>
    <cfRule type="cellIs" dxfId="18" priority="9" stopIfTrue="1" operator="equal">
      <formula>"СЕС - КСФ"</formula>
    </cfRule>
  </conditionalFormatting>
  <conditionalFormatting sqref="D6381">
    <cfRule type="cellIs" dxfId="213" priority="4" stopIfTrue="1" operator="notEqual">
      <formula>"ИЗБЕРЕТЕ ДЕЙНОСТ"</formula>
    </cfRule>
  </conditionalFormatting>
  <conditionalFormatting sqref="D6498">
    <cfRule type="cellIs" dxfId="212" priority="3" stopIfTrue="1" operator="equal">
      <formula>0</formula>
    </cfRule>
  </conditionalFormatting>
  <conditionalFormatting sqref="C6381">
    <cfRule type="cellIs" dxfId="211" priority="2" stopIfTrue="1" operator="notEqual">
      <formula>0</formula>
    </cfRule>
  </conditionalFormatting>
  <conditionalFormatting sqref="C6379">
    <cfRule type="cellIs" dxfId="210" priority="1" stopIfTrue="1" operator="notEqual">
      <formula>0</formula>
    </cfRule>
  </conditionalFormatting>
  <dataValidations count="13">
    <dataValidation type="whole" errorStyle="information" operator="greaterThan" allowBlank="1" showInputMessage="1" showErrorMessage="1" error="Въвежда се положително число !" sqref="D381">
      <formula1>0</formula1>
    </dataValidation>
    <dataValidation type="whole" errorStyle="information" operator="lessThan" allowBlank="1" showInputMessage="1" showErrorMessage="1" error="Въвежда се отрицателно число !" sqref="L587:L590 L517:L520 L522:L523 L532:L535 L545:L565 L482:L496 L469:L470 L498:L502 L504:L511 L466:L467 L525:L530 L479:L480 L462:L464 L472:L477 L567:L585 L537:L540 L513:L515 L542:L543 L592:L596">
      <formula1>0</formula1>
    </dataValidation>
    <dataValidation type="whole" operator="lessThan" allowBlank="1" showInputMessage="1" showErrorMessage="1" error="Въвежда се цяло число!" sqref="F596:J596 I95:I101 K592:K596 F405:G405 K397:K398 F362:K374 F413:K418 F66:K71 H592:H595 I26:J27 K403:K404 F53:F57 F376:G376 G91:H92 H95:H107 H109:H111 K116:K120 H122:H124 H126:H136 H140:H141 H143:H150 H152:H159 H161:H168 F380:G381 F26:G27 F29:K32 F34:K38 F40:K46 K53:K57 F48:K51 F59:K60 J91:K92 K95:K107 K109:K111 F84:K84 K122:K124 K126:K136 K140:K141 K143:K150 K152:K159 K161:K168 H462:H464 H466:H467 H469:H470 H472:H477 H482:H496 H504:H511 H513:H515 F114:K115 H525:H530 H537:H540 H542:H543 H545:H565 H567:H585 F384:K387 H427:H428 K427:K428 K462:K464 K466:K467 K469:K470 K472:K477 K482:K496 K504:K511 K513:K515 K517:K520 K525:K530 K537:K540 K542:K543 K545:K565 K567:K585 I405:J405 H403:H404 K75 F76:K76 H77:H83 K77:K83 K113 H113 H116:H120 H85:H89 F62:K63 I380:J381 K410:K411 H410:H411 H376:H382 K376:K382 I105:I106 H397:H398 I562:J563 K392:K395 H392:H395 I549:J556 F25 I25 H53:I57 H75:I75 F75 H25:H27 F105:F106 F23:J24 F479:K480 F498:K501 F522:K523 F532:K534 F587:K590 F494:G496 I494:J496 F549:G556 F389:K390 F400:K401 F407:K408 H170:I170 E170:F170 K170:L170 K23:K27 I85:I88 K85:K89 F85:F88 H517:H520 F520:G520 I520:J520 F525:G525 I525:J525 F95:F101 I376:J376 G377 J377 F378 I378 F476:G476 I476:J476 F562:G563 I394:J395 F394:G395 F633:K637 F676:K681 F666:K668 F648:K664 F630:K631 F688:K690 F639:K646 F727:K729 F719:K725 F715:K717 F708:K713 F701:K706 F740:K740 F670:K673 F683:K686 F692:K699 F731:K738 F770:K774 F813:K818 F803:K805 F785:K801 F767:K768 F825:K827 F776:K783 F864:K866 F856:K862 F852:K854 F845:K850 F838:K843 F877:K877 F807:K810 F820:K823 F829:K836 F868:K875 F907:K911 F950:K955 F940:K942 F922:K938 F904:K905 F962:K964 F913:K920 F1001:K1003 F993:K999 F989:K991 F982:K987 F975:K980 F1014:K1014 F944:K947 F957:K960 F966:K973 F1005:K1012 F1044:K1048 F1087:K1092 F1077:K1079 F1059:K1075 F1041:K1042 F1099:K1101 F1050:K1057 F1138:K1140 F1130:K1136 F1126:K1128 F1119:K1124 F1112:K1117 F1151:K1151 F1081:K1084 F1094:K1097 F1103:K1110 F1142:K1149 F1181:K1185 F1224:K1229 F1214:K1216 F1196:K1212 F1178:K1179 F1236:K1238 F1187:K1194 F1275:K1277 F1267:K1273 F1263:K1265 F1256:K1261 F1249:K1254 F1288:K1288 F1218:K1221 F1231:K1234 F1240:K1247 F1279:K1286 F1318:K1322 F1361:K1366 F1351:K1353 F1333:K1349 F1315:K1316 F1373:K1375 F1324:K1331 F1412:K1414 F1404:K1410 F1400:K1402 F1393:K1398 F1386:K1391 F1425:K1425 F1355:K1358 F1368:K1371 F1377:K1384 F1416:K1423 F1455:K1459 F1498:K1503 F1488:K1490 F1470:K1486 F1452:K1453 F1510:K1512 F1461:K1468 F1549:K1551 F1541:K1547 F1537:K1539 F1530:K1535 F1523:K1528 F1562:K1562 F1492:K1495 F1505:K1508 F1514:K1521 F1553:K1560 F1592:K1596 F1635:K1640 F1625:K1627 F1607:K1623 F1589:K1590 F1647:K1649 F1598:K1605 F1686:K1688 F1678:K1684 F1674:K1676 F1667:K1672 F1660:K1665 F1699:K1699 F1629:K1632 F1642:K1645 F1651:K1658 F1690:K1697 F1729:K1733 F1772:K1777 F1762:K1764 F1744:K1760 F1726:K1727 F1784:K1786 F1735:K1742 F1823:K1825 F1815:K1821 F1811:K1813 F1804:K1809 F1797:K1802 F1836:K1836 F1766:K1769 F1779:K1782 F1788:K1795 F1827:K1834 F1866:K1870 F1909:K1914 F1899:K1901 F1881:K1897 F1863:K1864 F1921:K1923 F1872:K1879 F1960:K1962 F1952:K1958 F1948:K1950 F1941:K1946 F1934:K1939 F1973:K1973 F1903:K1906 F1916:K1919 F1925:K1932 F1964:K1971 F2003:K2007 F2046:K2051 F2036:K2038 F2018:K2034 F2000:K2001 F2058:K2060 F2009:K2016 F2097:K2099 F2089:K2095 F2085:K2087 F2078:K2083 F2071:K2076 F2110:K2110 F2040:K2043 F2053:K2056 F2062:K2069 F2101:K2108 F2140:K2144 F2183:K2188 F2173:K2175 F2155:K2171 F2137:K2138 F2195:K2197 F2146:K2153 F2234:K2236 F2226:K2232 F2222:K2224 F2215:K2220 F2208:K2213 F2247:K2247 F2177:K2180 F2190:K2193 F2199:K2206 F2238:K2245 F2277:K2281 F2320:K2325 F2310:K2312 F2292:K2308 F2274:K2275 F2332:K2334 F2283:K2290 F2371:K2373 F2363:K2369 F2359:K2361 F2352:K2357 F2345:K2350 F2384:K2384 F2314:K2317 F2327:K2330 F2336:K2343 F2375:K2382 F2414:K2418 F2457:K2462 F2447:K2449 F2429:K2445 F2411:K2412 F2469:K2471 F2420:K2427 F2508:K2510 F2500:K2506 F2496:K2498 F2489:K2494 F2482:K2487 F2521:K2521 F2451:K2454 F2464:K2467 F2473:K2480 F2512:K2519 F2551:K2555 F2594:K2599 F2584:K2586 F2566:K2582 F2548:K2549 F2606:K2608 F2557:K2564 F2645:K2647 F2637:K2643 F2633:K2635 F2626:K2631 F2619:K2624 F2658:K2658 F2588:K2591 F2601:K2604 F2610:K2617 F2649:K2656 F2688:K2692 F2731:K2736 F2721:K2723 F2703:K2719 F2685:K2686 F2743:K2745 F2694:K2701 F2782:K2784 F2774:K2780 F2770:K2772 F2763:K2768 F2756:K2761 F2795:K2795 F2725:K2728 F2738:K2741 F2747:K2754 F2786:K2793 F2825:K2829 F2868:K2873 F2858:K2860 F2840:K2856 F2822:K2823 F2880:K2882 F2831:K2838 F2919:K2921 F2911:K2917 F2907:K2909 F2900:K2905 F2893:K2898 F2932:K2932 F2862:K2865 F2875:K2878 F2884:K2891 F2923:K2930 F2962:K2966 F3005:K3010 F2995:K2997 F2977:K2993 F2959:K2960 F3017:K3019 F2968:K2975 F3056:K3058 F3048:K3054 F3044:K3046 F3037:K3042 F3030:K3035 F3069:K3069 F2999:K3002 F3012:K3015 F3021:K3028 F3060:K3067 F3099:K3103 F3142:K3147 F3132:K3134 F3114:K3130 F3096:K3097 F3154:K3156 F3105:K3112 F3193:K3195 F3185:K3191 F3181:K3183 F3174:K3179 F3167:K3172 F3206:K3206 F3136:K3139 F3149:K3152 F3158:K3165 F3197:K3204 F3236:K3240 F3279:K3284 F3269:K3271 F3251:K3267 F3233:K3234 F3291:K3293 F3242:K3249 F3330:K3332 F3322:K3328 F3318:K3320 F3311:K3316 F3304:K3309 F3343:K3343 F3273:K3276 F3286:K3289 F3295:K3302 F3334:K3341 F3373:K3377 F3416:K3421 F3406:K3408 F3388:K3404 F3370:K3371 F3428:K3430 F3379:K3386 F3467:K3469 F3459:K3465 F3455:K3457 F3448:K3453 F3441:K3446 F3480:K3480 F3410:K3413 F3423:K3426 F3432:K3439 F3471:K3478 F3510:K3514 F3553:K3558 F3543:K3545 F3525:K3541 F3507:K3508 F3565:K3567 F3516:K3523 F3604:K3606 F3596:K3602 F3592:K3594 F3585:K3590 F3578:K3583 F3617:K3617 F3547:K3550 F3560:K3563 F3569:K3576 F3608:K3615">
      <formula1>999999999999999000</formula1>
    </dataValidation>
    <dataValidation type="whole" operator="lessThan" allowBlank="1" showInputMessage="1" showErrorMessage="1" error="Въвежда се цяло яисло!" sqref="F545:G546 F585:G585 F579:G580 F592:G595 F542:G543 F502:K502 F526:G530 I579:J580 I592:J595 K405 I585:J585 I557:J561 I427:J428 F557:G561 I542:J543 F535:K535 I545:J546 F427:G428 F472:G474 I472:J474 F422:K425 H405 I526:J530">
      <formula1>999999999999999000000</formula1>
    </dataValidation>
    <dataValidation errorStyle="information" operator="lessThan" allowBlank="1" showInputMessage="1" showErrorMessage="1" error="Въвежда се отрицателно число !" sqref="D403:D404"/>
    <dataValidation type="list" allowBlank="1" showInputMessage="1" showErrorMessage="1" sqref="F9">
      <formula1>DATE</formula1>
    </dataValidation>
    <dataValidation type="whole" operator="lessThan" allowBlank="1" showInputMessage="1" showErrorMessage="1" error="Въвежда се цяло число!" sqref="K151 G25 H160 K93:K94 H108 H112 H121 H125 H142 H151 F52 K52 K160 G90:H90 K108 K112 K121 K125 H137:H139 K142 J25 F125:G160 F162:G162 F28:K28 F33:K33 F39:K39 F47:K47 I162:J162 K137:K139 H52:I52 I77:J83 F77:G83 F107:F113 H93:H94 F61:K61 F64:K65 I116:J121 F116:G121 F72:F74 G52:G57 J52:J57 I107:I113 K72:K74 F89:F94 F102:F104 H72:I74 I89:I94 I102:I104 J170 E22:L22 G170 K90 G85:G89 G93:G113 J85:J90 J93:J113 J72:J75 G72:G75 I125:J160 F398:G398 I398:J398">
      <formula1>99999999999999900</formula1>
    </dataValidation>
    <dataValidation allowBlank="1" showInputMessage="1" showErrorMessage="1" sqref="E461:E597 E361:E429 E23:E169 E187:E301 E629:E744 E766:E881 E903:E1018 E1040:E1155 E1177:E1292 E1314:E1429 E1451:E1566 E1588:E1703 E1725:E1840 E1862:E1977 E1999:E2114 E2136:E2251 E2273:E2388 E2410:E2525 E2547:E2662 E2684:E2799 E2821:E2936 E2958:E3073 E3095:E3210 E3232:E3347 E3369:E3484 E3506:E3621 E3643:E3758 E3780:E3895 E3917:E4032 E4054:E4169 E4191:E4306 E4328:E4443 E4465:E4580 E4602:E4717 E4739:E4854 E4876:E4991 E5013:E5128 E5150:E5265 E5287:E5402 E5424:E5539 E5561:E5676 E5698:E5813 E5835:E5950 E5972:E6087 E6109:E6224 E6246:E6361 E6383:E6498"/>
    <dataValidation type="whole" operator="lessThanOrEqual" allowBlank="1" showInputMessage="1" showErrorMessage="1" error="Въвежда се цяло отрицателно число!" sqref="F122:G124 I122:J124 F161:G161 I161:J161 F163:G168 I163:J168 F232:K232 I382:J382 F296:K296 I393:J393 I548:J548 F565:G565 F404:G404 I404:J404 I565:J565 I517:J519 F411:G411 I411:J411 F462:G463 I462:J463 F466:G466 I466:J466 F469:G469 I469:J469 F245:K245 F382:G382 F484:G485 I484:J485 F488:G489 I488:J489 F492:G493 I492:J493 I573:J578 F573:G578 F583:G584 I583:J584 F506:G507 I506:J507 F510:G511 I510:J511 F548:G548 F517:G519 F537:G538 I537:J538 F393:G393 F674:K674 F687:K687 F811:K811 F824:K824 F948:K948 F961:K961 F1085:K1085 F1098:K1098 F1222:K1222 F1235:K1235 F1359:K1359 F1372:K1372 F1496:K1496 F1509:K1509 F1633:K1633 F1646:K1646 F1770:K1770 F1783:K1783 F1907:K1907 F1920:K1920 F2044:K2044 F2057:K2057 F2181:K2181 F2194:K2194 F2318:K2318 F2331:K2331 F2455:K2455 F2468:K2468 F2592:K2592 F2605:K2605 F2729:K2729 F2742:K2742 F2866:K2866 F2879:K2879 F3003:K3003 F3016:K3016 F3140:K3140 F3153:K3153 F3277:K3277 F3290:K3290 F3414:K3414 F3427:K3427 F3551:K3551 F3564:K3564 F3688:K3688 F3701:K3701 F3825:K3825 F3838:K3838 F3962:K3962 F3975:K3975 F4099:K4099 F4112:K4112 F4236:K4236 F4249:K4249 F4373:K4373 F4386:K4386 F4510:K4510 F4523:K4523 F4647:K4647 F4660:K4660 F4784:K4784 F4797:K4797 F4921:K4921 F4934:K4934 F5058:K5058 F5071:K5071 F5195:K5195 F5208:K5208 F5332:K5332 F5345:K5345 F5469:K5469 F5482:K5482 F5606:K5606 F5619:K5619 F5743:K5743 F5756:K5756 F5880:K5880 F5893:K5893 F6017:K6017 F6030:K6030 F6154:K6154 F6167:K6167 F6291:K6291 F6304:K6304 F6428:K6428 F6441:K6441">
      <formula1>0</formula1>
    </dataValidation>
    <dataValidation type="whole" operator="greaterThanOrEqual" allowBlank="1" showInputMessage="1" showErrorMessage="1" error="Въвежда се цяло положително число!" sqref="I508:J509 G378:G379 I539:J540 F539:G540 F392:G392 I392:J392 F581:G582 I581:J582 I475:J475 I477:J477 F403:G403 I403:J403 I513:J515 F513:G515 F410:G410 I410:J410 F464:G464 I464:J464 F467:G467 I467:J467 F470:G470 I470:J470 I379 F477:G477 I567:J572 F567:G572 F482:G483 I482:J483 F486:G487 I486:J487 F490:G491 I490:J491 F547:G547 I547:J547 I564:J564 F564:G564 F504:G505 I504:J505 F508:G509 J378:J379 F379 F377 I377 F475:G475">
      <formula1>0</formula1>
    </dataValidation>
    <dataValidation type="whole" operator="lessThan" allowBlank="1" showInputMessage="1" showErrorMessage="1" error="Въвежда се цяло число!" sqref="F397:G397 I397:J397">
      <formula1>99999999999999900</formula1>
    </dataValidation>
    <dataValidation type="list" allowBlank="1" showDropDown="1" showInputMessage="1" showErrorMessage="1" prompt="Използва се само  за финансово-правна форма СЕС-КСФ (код 98)_x000a_" sqref="D625 D762 D899 D1036 D1173 D1310 D1447 D1584 D1721 D1858 D1995 D2132 D2269 D2406 D2543 D2680 D2817 D2954 D3091 D3228 D3365 D3502 D3639 D3776 D3913 D4050 D4187 D4324 D4461 D4598 D4735 D4872 D5009 D5146 D5283 D5420 D5557 D5694 D5831 D5968 D6105 D6242 D6379">
      <formula1>OP_LIST</formula1>
    </dataValidation>
    <dataValidation type="list" allowBlank="1" showInputMessage="1" showErrorMessage="1" promptTitle="ВЪВЕДЕТЕ ДЕЙНОСТ" sqref="D627 D764 D901 D1038 D1175 D1312 D1449 D1586 D1723 D1860 D1997 D2134 D2271 D2408 D2545 D2682 D2819 D2956 D3093 D3230 D3367 D3504 D3641 D3778 D3915 D4052 D4189 D4326 D4463 D4600 D4737 D4874 D5011 D5148 D5285 D5422 D5559 D5696 D5833 D5970 D6107 D6244 D6381">
      <formula1>EBK_DEIN</formula1>
    </dataValidation>
  </dataValidations>
  <printOptions horizontalCentered="1"/>
  <pageMargins left="0.47244094488188981" right="0.15748031496062992" top="0.31496062992125984" bottom="0.27559055118110237" header="0.19685039370078741" footer="0.19685039370078741"/>
  <pageSetup paperSize="9" scale="50" orientation="landscape" blackAndWhite="1" r:id="rId1"/>
  <headerFooter alignWithMargins="0"/>
  <rowBreaks count="3" manualBreakCount="3">
    <brk id="172" max="16383" man="1"/>
    <brk id="301" max="16383" man="1"/>
    <brk id="429" max="16383" man="1"/>
  </rowBreaks>
  <legacyDrawing r:id="rId2"/>
</worksheet>
</file>

<file path=xl/worksheets/sheet4.xml><?xml version="1.0" encoding="utf-8"?>
<worksheet xmlns="http://schemas.openxmlformats.org/spreadsheetml/2006/main" xmlns:r="http://schemas.openxmlformats.org/officeDocument/2006/relationships">
  <sheetPr codeName="Sheet6"/>
  <dimension ref="A1:W77"/>
  <sheetViews>
    <sheetView topLeftCell="B1" zoomScaleNormal="100" workbookViewId="0">
      <pane ySplit="7" topLeftCell="A8" activePane="bottomLeft" state="frozen"/>
      <selection activeCell="B1" sqref="B1"/>
      <selection pane="bottomLeft" activeCell="B1" sqref="B1:E1"/>
    </sheetView>
  </sheetViews>
  <sheetFormatPr defaultRowHeight="12.75"/>
  <cols>
    <col min="1" max="1" width="0" style="1604" hidden="1" customWidth="1"/>
    <col min="2" max="2" width="53.85546875" style="1604" customWidth="1"/>
    <col min="3" max="3" width="5.7109375" style="1604" customWidth="1"/>
    <col min="4" max="4" width="15.7109375" style="1604" customWidth="1"/>
    <col min="5" max="5" width="15" style="1604" customWidth="1"/>
    <col min="6" max="14" width="14.7109375" style="1604" hidden="1" customWidth="1"/>
    <col min="15" max="15" width="17.7109375" style="1604" hidden="1" customWidth="1"/>
    <col min="16" max="16384" width="9.140625" style="1604"/>
  </cols>
  <sheetData>
    <row r="1" spans="1:15" ht="37.5" customHeight="1">
      <c r="A1" s="1602">
        <v>1</v>
      </c>
      <c r="B1" s="1952" t="s">
        <v>2110</v>
      </c>
      <c r="C1" s="1952"/>
      <c r="D1" s="1952"/>
      <c r="E1" s="1952"/>
      <c r="F1" s="1603"/>
      <c r="G1" s="1603"/>
      <c r="H1" s="1603"/>
      <c r="I1" s="1603"/>
      <c r="J1" s="1603"/>
      <c r="K1" s="1603"/>
      <c r="L1" s="1603"/>
      <c r="M1" s="1603"/>
      <c r="N1" s="1603"/>
      <c r="O1" s="1603"/>
    </row>
    <row r="2" spans="1:15" ht="18" customHeight="1">
      <c r="A2" s="1602">
        <v>1</v>
      </c>
      <c r="B2" s="1605" t="str">
        <f>CONCATENATE("на ОБЩИНА :  ",$C$2)</f>
        <v>на ОБЩИНА :  Раковски</v>
      </c>
      <c r="C2" s="1606" t="str">
        <f>OTCHET!$B$12</f>
        <v>Раковски</v>
      </c>
      <c r="D2" s="1607"/>
      <c r="E2" s="1607"/>
      <c r="F2" s="1603"/>
      <c r="G2" s="1603"/>
      <c r="H2" s="1603"/>
      <c r="I2" s="1603"/>
      <c r="J2" s="1603"/>
      <c r="K2" s="1603"/>
      <c r="L2" s="1603"/>
      <c r="M2" s="1603"/>
      <c r="N2" s="1603"/>
      <c r="O2" s="1603"/>
    </row>
    <row r="3" spans="1:15" ht="18" customHeight="1" thickBot="1">
      <c r="A3" s="1602"/>
      <c r="B3" s="1605" t="str">
        <f>CONCATENATE("Код по ЕБК  :  ",$C$3)</f>
        <v>Код по ЕБК  :  6611</v>
      </c>
      <c r="C3" s="1608" t="str">
        <f>OTCHET!$F$12</f>
        <v>6611</v>
      </c>
      <c r="D3" s="1607"/>
      <c r="E3" s="1607"/>
      <c r="F3" s="1609"/>
      <c r="G3" s="1609"/>
      <c r="H3" s="1609"/>
      <c r="I3" s="1609"/>
      <c r="J3" s="1609"/>
      <c r="K3" s="1609"/>
      <c r="L3" s="1609"/>
      <c r="M3" s="1609"/>
      <c r="N3" s="1609"/>
      <c r="O3" s="1609"/>
    </row>
    <row r="4" spans="1:15" ht="64.5" customHeight="1" thickBot="1">
      <c r="A4" s="1602">
        <v>1</v>
      </c>
      <c r="B4" s="1953" t="s">
        <v>1978</v>
      </c>
      <c r="C4" s="1956" t="s">
        <v>62</v>
      </c>
      <c r="D4" s="1610" t="s">
        <v>2111</v>
      </c>
      <c r="E4" s="1611" t="s">
        <v>1979</v>
      </c>
      <c r="F4" s="1959" t="s">
        <v>2129</v>
      </c>
      <c r="G4" s="1960"/>
      <c r="H4" s="1960"/>
      <c r="I4" s="1960"/>
      <c r="J4" s="1960"/>
      <c r="K4" s="1960"/>
      <c r="L4" s="1960"/>
      <c r="M4" s="1960"/>
      <c r="N4" s="1961"/>
      <c r="O4" s="1962" t="s">
        <v>2128</v>
      </c>
    </row>
    <row r="5" spans="1:15" ht="12.75" hidden="1" customHeight="1">
      <c r="A5" s="1602">
        <v>1</v>
      </c>
      <c r="B5" s="1954"/>
      <c r="C5" s="1957"/>
      <c r="D5" s="1612">
        <v>0</v>
      </c>
      <c r="E5" s="1613">
        <v>3</v>
      </c>
      <c r="F5" s="1614">
        <v>4</v>
      </c>
      <c r="G5" s="1614">
        <v>5</v>
      </c>
      <c r="H5" s="1614">
        <v>6</v>
      </c>
      <c r="I5" s="1614">
        <v>7</v>
      </c>
      <c r="J5" s="1614">
        <v>8</v>
      </c>
      <c r="K5" s="1614">
        <v>9</v>
      </c>
      <c r="L5" s="1614">
        <v>10</v>
      </c>
      <c r="M5" s="1614">
        <v>11</v>
      </c>
      <c r="N5" s="1615">
        <v>12</v>
      </c>
      <c r="O5" s="1963"/>
    </row>
    <row r="6" spans="1:15" ht="26.25" thickBot="1">
      <c r="A6" s="1602">
        <v>1</v>
      </c>
      <c r="B6" s="1954"/>
      <c r="C6" s="1957"/>
      <c r="D6" s="1616"/>
      <c r="E6" s="1617" t="e">
        <f>OTCHET!$F$10</f>
        <v>#N/A</v>
      </c>
      <c r="F6" s="1618" t="s">
        <v>1647</v>
      </c>
      <c r="G6" s="1618" t="s">
        <v>1648</v>
      </c>
      <c r="H6" s="1618" t="s">
        <v>1649</v>
      </c>
      <c r="I6" s="1618" t="s">
        <v>1650</v>
      </c>
      <c r="J6" s="1618" t="s">
        <v>1651</v>
      </c>
      <c r="K6" s="1618" t="s">
        <v>1652</v>
      </c>
      <c r="L6" s="1618" t="s">
        <v>1653</v>
      </c>
      <c r="M6" s="1618" t="s">
        <v>1654</v>
      </c>
      <c r="N6" s="1619" t="s">
        <v>1655</v>
      </c>
      <c r="O6" s="1699" t="s">
        <v>2022</v>
      </c>
    </row>
    <row r="7" spans="1:15" ht="13.5" thickBot="1">
      <c r="A7" s="1602">
        <v>1</v>
      </c>
      <c r="B7" s="1955"/>
      <c r="C7" s="1958"/>
      <c r="D7" s="1620" t="s">
        <v>173</v>
      </c>
      <c r="E7" s="1621" t="s">
        <v>174</v>
      </c>
      <c r="F7" s="1622" t="s">
        <v>716</v>
      </c>
      <c r="G7" s="1622" t="s">
        <v>717</v>
      </c>
      <c r="H7" s="1622" t="s">
        <v>696</v>
      </c>
      <c r="I7" s="1622" t="s">
        <v>868</v>
      </c>
      <c r="J7" s="1622" t="s">
        <v>869</v>
      </c>
      <c r="K7" s="1622" t="s">
        <v>870</v>
      </c>
      <c r="L7" s="1622" t="s">
        <v>1980</v>
      </c>
      <c r="M7" s="1622" t="s">
        <v>1981</v>
      </c>
      <c r="N7" s="1622" t="s">
        <v>1982</v>
      </c>
      <c r="O7" s="1623"/>
    </row>
    <row r="8" spans="1:15" ht="25.5">
      <c r="A8" s="1602">
        <v>1</v>
      </c>
      <c r="B8" s="1624" t="s">
        <v>1983</v>
      </c>
      <c r="C8" s="1705">
        <v>9990</v>
      </c>
      <c r="D8" s="1625">
        <f>OTCHET!E169</f>
        <v>0</v>
      </c>
      <c r="E8" s="1625">
        <f>OTCHET!L169</f>
        <v>0</v>
      </c>
      <c r="F8" s="1700"/>
      <c r="G8" s="1700"/>
      <c r="H8" s="1700"/>
      <c r="I8" s="1700"/>
      <c r="J8" s="1700"/>
      <c r="K8" s="1700"/>
      <c r="L8" s="1700"/>
      <c r="M8" s="1700"/>
      <c r="N8" s="1700"/>
      <c r="O8" s="1626" t="e">
        <f>IF($E$6=$F$6,SUM($E8,$G8:$N8),IF($E$6=$G$6,SUM($E8,$H8:$N8),IF($E$6=$H$6,SUM($E8,$I8:$N8),IF($E$6=$I$6,SUM($E8,$J8:$N8),IF($E$6=$J$6,SUM($E8,$K8:$N8),IF($E$6=$K$6,SUM($E8,$L8:$N8),IF($E$6=$L$6,SUM($E8,$M8:$N8),IF($E$6=$M$6,$E8+$N8,E8+F8+G8+H8+I8+J8+K8+L8+M8+N8))))))))</f>
        <v>#N/A</v>
      </c>
    </row>
    <row r="9" spans="1:15">
      <c r="A9" s="1602">
        <v>1</v>
      </c>
      <c r="B9" s="1627" t="s">
        <v>1984</v>
      </c>
      <c r="C9" s="1628"/>
      <c r="D9" s="1629"/>
      <c r="E9" s="1629"/>
      <c r="F9" s="1629"/>
      <c r="G9" s="1629"/>
      <c r="H9" s="1629"/>
      <c r="I9" s="1629"/>
      <c r="J9" s="1629"/>
      <c r="K9" s="1629"/>
      <c r="L9" s="1629"/>
      <c r="M9" s="1629"/>
      <c r="N9" s="1629"/>
      <c r="O9" s="1630"/>
    </row>
    <row r="10" spans="1:15" ht="25.5">
      <c r="A10" s="1602"/>
      <c r="B10" s="1631" t="s">
        <v>1985</v>
      </c>
      <c r="C10" s="1632">
        <v>1304</v>
      </c>
      <c r="D10" s="1633">
        <f>OTCHET!$E$56</f>
        <v>0</v>
      </c>
      <c r="E10" s="1633">
        <f>OTCHET!$L$56</f>
        <v>0</v>
      </c>
      <c r="F10" s="1634"/>
      <c r="G10" s="1634"/>
      <c r="H10" s="1634"/>
      <c r="I10" s="1634"/>
      <c r="J10" s="1634"/>
      <c r="K10" s="1634"/>
      <c r="L10" s="1634"/>
      <c r="M10" s="1634"/>
      <c r="N10" s="1634"/>
      <c r="O10" s="1630">
        <f>SUM(E10:N10)</f>
        <v>0</v>
      </c>
    </row>
    <row r="11" spans="1:15">
      <c r="A11" s="1635"/>
      <c r="B11" s="1636" t="s">
        <v>159</v>
      </c>
      <c r="C11" s="1632">
        <v>2400</v>
      </c>
      <c r="D11" s="1633">
        <f>OTCHET!$E$74</f>
        <v>0</v>
      </c>
      <c r="E11" s="1633">
        <f>OTCHET!$L$74</f>
        <v>0</v>
      </c>
      <c r="F11" s="1637"/>
      <c r="G11" s="1637"/>
      <c r="H11" s="1637"/>
      <c r="I11" s="1637"/>
      <c r="J11" s="1637"/>
      <c r="K11" s="1637"/>
      <c r="L11" s="1637"/>
      <c r="M11" s="1637"/>
      <c r="N11" s="1637"/>
      <c r="O11" s="1630">
        <f t="shared" ref="O11:O18" si="0">SUM(E11:N11)</f>
        <v>0</v>
      </c>
    </row>
    <row r="12" spans="1:15">
      <c r="A12" s="1635"/>
      <c r="B12" s="1636" t="s">
        <v>522</v>
      </c>
      <c r="C12" s="1632">
        <v>2500</v>
      </c>
      <c r="D12" s="1629">
        <f>OTCHET!$E$90</f>
        <v>0</v>
      </c>
      <c r="E12" s="1629">
        <f>OTCHET!$L$90</f>
        <v>0</v>
      </c>
      <c r="F12" s="1637"/>
      <c r="G12" s="1637"/>
      <c r="H12" s="1637"/>
      <c r="I12" s="1637"/>
      <c r="J12" s="1637"/>
      <c r="K12" s="1637"/>
      <c r="L12" s="1637"/>
      <c r="M12" s="1637"/>
      <c r="N12" s="1637"/>
      <c r="O12" s="1630">
        <f t="shared" si="0"/>
        <v>0</v>
      </c>
    </row>
    <row r="13" spans="1:15">
      <c r="A13" s="1635">
        <v>0</v>
      </c>
      <c r="B13" s="1638" t="s">
        <v>1986</v>
      </c>
      <c r="C13" s="1632">
        <v>4000</v>
      </c>
      <c r="D13" s="1629">
        <f>OTCHET!$E$125</f>
        <v>0</v>
      </c>
      <c r="E13" s="1629">
        <f>OTCHET!$L$125</f>
        <v>0</v>
      </c>
      <c r="F13" s="1637"/>
      <c r="G13" s="1637"/>
      <c r="H13" s="1637"/>
      <c r="I13" s="1637"/>
      <c r="J13" s="1637"/>
      <c r="K13" s="1637"/>
      <c r="L13" s="1637"/>
      <c r="M13" s="1637"/>
      <c r="N13" s="1637"/>
      <c r="O13" s="1630">
        <f t="shared" si="0"/>
        <v>0</v>
      </c>
    </row>
    <row r="14" spans="1:15">
      <c r="A14" s="1635">
        <v>0</v>
      </c>
      <c r="B14" s="1639" t="s">
        <v>739</v>
      </c>
      <c r="C14" s="1632">
        <v>4100</v>
      </c>
      <c r="D14" s="1633">
        <f>OTCHET!$E$137</f>
        <v>0</v>
      </c>
      <c r="E14" s="1633">
        <f>OTCHET!$L$137</f>
        <v>0</v>
      </c>
      <c r="F14" s="1634"/>
      <c r="G14" s="1634"/>
      <c r="H14" s="1634"/>
      <c r="I14" s="1634"/>
      <c r="J14" s="1634"/>
      <c r="K14" s="1634"/>
      <c r="L14" s="1634"/>
      <c r="M14" s="1634"/>
      <c r="N14" s="1634"/>
      <c r="O14" s="1630">
        <f t="shared" si="0"/>
        <v>0</v>
      </c>
    </row>
    <row r="15" spans="1:15">
      <c r="A15" s="1635">
        <v>0</v>
      </c>
      <c r="B15" s="1640" t="s">
        <v>334</v>
      </c>
      <c r="C15" s="1632">
        <v>4500</v>
      </c>
      <c r="D15" s="1629">
        <f>OTCHET!$E$139</f>
        <v>0</v>
      </c>
      <c r="E15" s="1629">
        <f>OTCHET!$L$139</f>
        <v>0</v>
      </c>
      <c r="F15" s="1637"/>
      <c r="G15" s="1637"/>
      <c r="H15" s="1637"/>
      <c r="I15" s="1637"/>
      <c r="J15" s="1637"/>
      <c r="K15" s="1637"/>
      <c r="L15" s="1637"/>
      <c r="M15" s="1637"/>
      <c r="N15" s="1637"/>
      <c r="O15" s="1630">
        <f t="shared" si="0"/>
        <v>0</v>
      </c>
    </row>
    <row r="16" spans="1:15">
      <c r="A16" s="1635">
        <v>0</v>
      </c>
      <c r="B16" s="1640" t="s">
        <v>337</v>
      </c>
      <c r="C16" s="1632">
        <v>4600</v>
      </c>
      <c r="D16" s="1629">
        <f>OTCHET!$E$142</f>
        <v>0</v>
      </c>
      <c r="E16" s="1629">
        <f>OTCHET!$L$142</f>
        <v>0</v>
      </c>
      <c r="F16" s="1637"/>
      <c r="G16" s="1637"/>
      <c r="H16" s="1637"/>
      <c r="I16" s="1637"/>
      <c r="J16" s="1637"/>
      <c r="K16" s="1637"/>
      <c r="L16" s="1637"/>
      <c r="M16" s="1637"/>
      <c r="N16" s="1637"/>
      <c r="O16" s="1630">
        <f t="shared" si="0"/>
        <v>0</v>
      </c>
    </row>
    <row r="17" spans="1:15" ht="25.5">
      <c r="A17" s="1635">
        <v>0</v>
      </c>
      <c r="B17" s="1640" t="s">
        <v>263</v>
      </c>
      <c r="C17" s="1632">
        <v>4700</v>
      </c>
      <c r="D17" s="1629">
        <f>OTCHET!$E$151</f>
        <v>0</v>
      </c>
      <c r="E17" s="1629">
        <f>OTCHET!$L$151</f>
        <v>0</v>
      </c>
      <c r="F17" s="1637"/>
      <c r="G17" s="1637"/>
      <c r="H17" s="1637"/>
      <c r="I17" s="1637"/>
      <c r="J17" s="1637"/>
      <c r="K17" s="1637"/>
      <c r="L17" s="1637"/>
      <c r="M17" s="1637"/>
      <c r="N17" s="1637"/>
      <c r="O17" s="1630">
        <f t="shared" si="0"/>
        <v>0</v>
      </c>
    </row>
    <row r="18" spans="1:15" ht="25.5">
      <c r="A18" s="1635">
        <v>0</v>
      </c>
      <c r="B18" s="1641" t="s">
        <v>264</v>
      </c>
      <c r="C18" s="1632">
        <v>4800</v>
      </c>
      <c r="D18" s="1642">
        <f>OTCHET!$E$160</f>
        <v>0</v>
      </c>
      <c r="E18" s="1642">
        <f>OTCHET!$L$160</f>
        <v>0</v>
      </c>
      <c r="F18" s="1643"/>
      <c r="G18" s="1643"/>
      <c r="H18" s="1643"/>
      <c r="I18" s="1643"/>
      <c r="J18" s="1643"/>
      <c r="K18" s="1643"/>
      <c r="L18" s="1643"/>
      <c r="M18" s="1643"/>
      <c r="N18" s="1643"/>
      <c r="O18" s="1630">
        <f t="shared" si="0"/>
        <v>0</v>
      </c>
    </row>
    <row r="19" spans="1:15">
      <c r="A19" s="1602">
        <v>1</v>
      </c>
      <c r="B19" s="1644" t="s">
        <v>1987</v>
      </c>
      <c r="C19" s="1706">
        <v>9991</v>
      </c>
      <c r="D19" s="1645">
        <f>OTCHET!E301</f>
        <v>771538</v>
      </c>
      <c r="E19" s="1645">
        <f>OTCHET!L301</f>
        <v>353550</v>
      </c>
      <c r="F19" s="1701"/>
      <c r="G19" s="1701"/>
      <c r="H19" s="1701"/>
      <c r="I19" s="1701"/>
      <c r="J19" s="1701"/>
      <c r="K19" s="1701"/>
      <c r="L19" s="1701"/>
      <c r="M19" s="1701"/>
      <c r="N19" s="1701"/>
      <c r="O19" s="1646" t="e">
        <f>IF($E$6=$F$6,SUM($E19,$G19:$N19),IF($E$6=$G$6,SUM($E19,$H19:$N19),IF($E$6=$H$6,SUM($E19,$I19:$N19),IF($E$6=$I$6,SUM($E19,$J19:$N19),IF($E$6=$J$6,SUM($E19,$K19:$N19),IF($E$6=$K$6,SUM($E19,$L19:$N19),IF($E$6=$L$6,SUM($E19,$M19:$N19),IF($E$6=$M$6,$E19+$N19,E19+F19+G19+H19+I19+J19+K19+L19+M19+N19))))))))</f>
        <v>#N/A</v>
      </c>
    </row>
    <row r="20" spans="1:15">
      <c r="A20" s="1635"/>
      <c r="B20" s="1627" t="s">
        <v>1988</v>
      </c>
      <c r="C20" s="1647"/>
      <c r="D20" s="1629"/>
      <c r="E20" s="1629"/>
      <c r="F20" s="1629"/>
      <c r="G20" s="1629"/>
      <c r="H20" s="1629"/>
      <c r="I20" s="1629"/>
      <c r="J20" s="1629"/>
      <c r="K20" s="1629"/>
      <c r="L20" s="1629"/>
      <c r="M20" s="1629"/>
      <c r="N20" s="1629"/>
      <c r="O20" s="1630"/>
    </row>
    <row r="21" spans="1:15">
      <c r="A21" s="1635"/>
      <c r="B21" s="1648" t="s">
        <v>1989</v>
      </c>
      <c r="C21" s="1704">
        <v>2000</v>
      </c>
      <c r="D21" s="1649">
        <f>+D22+D23</f>
        <v>0</v>
      </c>
      <c r="E21" s="1649">
        <f>+E22+E23</f>
        <v>0</v>
      </c>
      <c r="F21" s="1649">
        <f t="shared" ref="F21:N21" si="1">+F22+F23</f>
        <v>0</v>
      </c>
      <c r="G21" s="1649">
        <f t="shared" si="1"/>
        <v>0</v>
      </c>
      <c r="H21" s="1649">
        <f t="shared" si="1"/>
        <v>0</v>
      </c>
      <c r="I21" s="1649">
        <f t="shared" si="1"/>
        <v>0</v>
      </c>
      <c r="J21" s="1649">
        <f t="shared" si="1"/>
        <v>0</v>
      </c>
      <c r="K21" s="1649">
        <f t="shared" si="1"/>
        <v>0</v>
      </c>
      <c r="L21" s="1649">
        <f t="shared" si="1"/>
        <v>0</v>
      </c>
      <c r="M21" s="1649">
        <f t="shared" si="1"/>
        <v>0</v>
      </c>
      <c r="N21" s="1649">
        <f t="shared" si="1"/>
        <v>0</v>
      </c>
      <c r="O21" s="1649" t="e">
        <f>IF($E$6=$F$6,SUM($E21,$G21:$N21),IF($E$6=$G$6,SUM($E21,$H21:$N21),IF($E$6=$H$6,SUM($E21,$I21:$N21),IF($E$6=$I$6,SUM($E21,$J21:$N21),IF($E$6=$J$6,SUM($E21,$K21:$N21),IF($E$6=$K$6,SUM($E21,$L21:$N21),IF($E$6=$L$6,SUM($E21,$M21:$N21),IF($E$6=$M$6,$E21+$N21,E21+F21+G21+H21+I21+J21+K21+L21+M21+N21))))))))</f>
        <v>#N/A</v>
      </c>
    </row>
    <row r="22" spans="1:15">
      <c r="A22" s="1635"/>
      <c r="B22" s="1650" t="s">
        <v>1990</v>
      </c>
      <c r="C22" s="1651">
        <v>2100</v>
      </c>
      <c r="D22" s="1629">
        <f>SUM(OTCHET!$E$227,OTCHET!$E$233,OTCHET!$E$240)</f>
        <v>0</v>
      </c>
      <c r="E22" s="1629">
        <f>SUM(OTCHET!$L$227,OTCHET!$L$233,OTCHET!$L$240)</f>
        <v>0</v>
      </c>
      <c r="F22" s="1637"/>
      <c r="G22" s="1637"/>
      <c r="H22" s="1637"/>
      <c r="I22" s="1637"/>
      <c r="J22" s="1637"/>
      <c r="K22" s="1637"/>
      <c r="L22" s="1637"/>
      <c r="M22" s="1637"/>
      <c r="N22" s="1637"/>
      <c r="O22" s="1630">
        <f t="shared" ref="O22:O30" si="2">SUM(E22:N22)</f>
        <v>0</v>
      </c>
    </row>
    <row r="23" spans="1:15">
      <c r="A23" s="1635"/>
      <c r="B23" s="1652" t="s">
        <v>1991</v>
      </c>
      <c r="C23" s="1651">
        <v>2600</v>
      </c>
      <c r="D23" s="1629">
        <f>SUM(OTCHET!$E$236,OTCHET!$E$237,OTCHET!$E$238,OTCHET!$E$239)</f>
        <v>0</v>
      </c>
      <c r="E23" s="1629">
        <f>SUM(OTCHET!$L$236,OTCHET!$L$237,OTCHET!$L$238,OTCHET!$L$239)</f>
        <v>0</v>
      </c>
      <c r="F23" s="1637"/>
      <c r="G23" s="1637"/>
      <c r="H23" s="1637"/>
      <c r="I23" s="1637"/>
      <c r="J23" s="1637"/>
      <c r="K23" s="1637"/>
      <c r="L23" s="1637"/>
      <c r="M23" s="1637"/>
      <c r="N23" s="1637"/>
      <c r="O23" s="1630">
        <f t="shared" si="2"/>
        <v>0</v>
      </c>
    </row>
    <row r="24" spans="1:15" ht="25.5">
      <c r="A24" s="1635">
        <v>0</v>
      </c>
      <c r="B24" s="1650" t="s">
        <v>236</v>
      </c>
      <c r="C24" s="1632">
        <v>4200</v>
      </c>
      <c r="D24" s="1653">
        <f>OTCHET!$E$258</f>
        <v>0</v>
      </c>
      <c r="E24" s="1653">
        <f>OTCHET!$L$258</f>
        <v>0</v>
      </c>
      <c r="F24" s="1654"/>
      <c r="G24" s="1654"/>
      <c r="H24" s="1654"/>
      <c r="I24" s="1654"/>
      <c r="J24" s="1654"/>
      <c r="K24" s="1654"/>
      <c r="L24" s="1654"/>
      <c r="M24" s="1654"/>
      <c r="N24" s="1654"/>
      <c r="O24" s="1630">
        <f t="shared" si="2"/>
        <v>0</v>
      </c>
    </row>
    <row r="25" spans="1:15" ht="25.5">
      <c r="A25" s="1635">
        <v>0</v>
      </c>
      <c r="B25" s="1655" t="s">
        <v>1992</v>
      </c>
      <c r="C25" s="1632">
        <v>4300</v>
      </c>
      <c r="D25" s="1653">
        <f>OTCHET!$E$265</f>
        <v>0</v>
      </c>
      <c r="E25" s="1653">
        <f>OTCHET!$L$265</f>
        <v>0</v>
      </c>
      <c r="F25" s="1654"/>
      <c r="G25" s="1654"/>
      <c r="H25" s="1654"/>
      <c r="I25" s="1654"/>
      <c r="J25" s="1654"/>
      <c r="K25" s="1654"/>
      <c r="L25" s="1654"/>
      <c r="M25" s="1654"/>
      <c r="N25" s="1654"/>
      <c r="O25" s="1630">
        <f t="shared" si="2"/>
        <v>0</v>
      </c>
    </row>
    <row r="26" spans="1:15">
      <c r="A26" s="1635">
        <v>0</v>
      </c>
      <c r="B26" s="1650" t="s">
        <v>247</v>
      </c>
      <c r="C26" s="1632">
        <v>5100</v>
      </c>
      <c r="D26" s="1653">
        <f>OTCHET!$E$275</f>
        <v>0</v>
      </c>
      <c r="E26" s="1653">
        <f>OTCHET!$L$275</f>
        <v>0</v>
      </c>
      <c r="F26" s="1654"/>
      <c r="G26" s="1654"/>
      <c r="H26" s="1654"/>
      <c r="I26" s="1654"/>
      <c r="J26" s="1654"/>
      <c r="K26" s="1654"/>
      <c r="L26" s="1654"/>
      <c r="M26" s="1654"/>
      <c r="N26" s="1654"/>
      <c r="O26" s="1630">
        <f t="shared" si="2"/>
        <v>0</v>
      </c>
    </row>
    <row r="27" spans="1:15">
      <c r="A27" s="1635">
        <v>0</v>
      </c>
      <c r="B27" s="1650" t="s">
        <v>248</v>
      </c>
      <c r="C27" s="1632">
        <v>5200</v>
      </c>
      <c r="D27" s="1653">
        <f>OTCHET!$E$276</f>
        <v>2500</v>
      </c>
      <c r="E27" s="1653">
        <f>OTCHET!$L$276</f>
        <v>0</v>
      </c>
      <c r="F27" s="1654"/>
      <c r="G27" s="1654"/>
      <c r="H27" s="1654"/>
      <c r="I27" s="1654"/>
      <c r="J27" s="1654"/>
      <c r="K27" s="1654"/>
      <c r="L27" s="1654"/>
      <c r="M27" s="1654"/>
      <c r="N27" s="1654"/>
      <c r="O27" s="1630">
        <f t="shared" si="2"/>
        <v>0</v>
      </c>
    </row>
    <row r="28" spans="1:15">
      <c r="A28" s="1635">
        <v>0</v>
      </c>
      <c r="B28" s="1650" t="s">
        <v>623</v>
      </c>
      <c r="C28" s="1632">
        <v>5300</v>
      </c>
      <c r="D28" s="1653">
        <f>OTCHET!$E$284</f>
        <v>0</v>
      </c>
      <c r="E28" s="1653">
        <f>OTCHET!$L$284</f>
        <v>0</v>
      </c>
      <c r="F28" s="1654"/>
      <c r="G28" s="1654"/>
      <c r="H28" s="1654"/>
      <c r="I28" s="1654"/>
      <c r="J28" s="1654"/>
      <c r="K28" s="1654"/>
      <c r="L28" s="1654"/>
      <c r="M28" s="1654"/>
      <c r="N28" s="1654"/>
      <c r="O28" s="1630">
        <f t="shared" si="2"/>
        <v>0</v>
      </c>
    </row>
    <row r="29" spans="1:15">
      <c r="A29" s="1635">
        <v>0</v>
      </c>
      <c r="B29" s="1650" t="s">
        <v>685</v>
      </c>
      <c r="C29" s="1632">
        <v>5400</v>
      </c>
      <c r="D29" s="1653">
        <f>OTCHET!$E$287</f>
        <v>0</v>
      </c>
      <c r="E29" s="1653">
        <f>OTCHET!$L$287</f>
        <v>0</v>
      </c>
      <c r="F29" s="1654"/>
      <c r="G29" s="1654"/>
      <c r="H29" s="1654"/>
      <c r="I29" s="1654"/>
      <c r="J29" s="1654"/>
      <c r="K29" s="1654"/>
      <c r="L29" s="1654"/>
      <c r="M29" s="1654"/>
      <c r="N29" s="1654"/>
      <c r="O29" s="1630">
        <f t="shared" si="2"/>
        <v>0</v>
      </c>
    </row>
    <row r="30" spans="1:15">
      <c r="A30" s="1635">
        <v>0</v>
      </c>
      <c r="B30" s="1656" t="s">
        <v>686</v>
      </c>
      <c r="C30" s="1632">
        <v>5500</v>
      </c>
      <c r="D30" s="1657">
        <f>OTCHET!$E$288</f>
        <v>0</v>
      </c>
      <c r="E30" s="1657">
        <f>OTCHET!$L$288</f>
        <v>0</v>
      </c>
      <c r="F30" s="1658"/>
      <c r="G30" s="1658"/>
      <c r="H30" s="1658"/>
      <c r="I30" s="1658"/>
      <c r="J30" s="1658"/>
      <c r="K30" s="1658"/>
      <c r="L30" s="1658"/>
      <c r="M30" s="1658"/>
      <c r="N30" s="1658"/>
      <c r="O30" s="1630">
        <f t="shared" si="2"/>
        <v>0</v>
      </c>
    </row>
    <row r="31" spans="1:15" ht="38.25">
      <c r="A31" s="1659">
        <v>1</v>
      </c>
      <c r="B31" s="1660" t="s">
        <v>1993</v>
      </c>
      <c r="C31" s="1707">
        <v>9992</v>
      </c>
      <c r="D31" s="1645">
        <f>OTCHET!E419+OTCHET!E429</f>
        <v>771538</v>
      </c>
      <c r="E31" s="1645">
        <f>OTCHET!L419+OTCHET!L429</f>
        <v>418267</v>
      </c>
      <c r="F31" s="1701"/>
      <c r="G31" s="1701"/>
      <c r="H31" s="1701"/>
      <c r="I31" s="1701"/>
      <c r="J31" s="1701"/>
      <c r="K31" s="1701"/>
      <c r="L31" s="1701"/>
      <c r="M31" s="1701"/>
      <c r="N31" s="1701"/>
      <c r="O31" s="1646" t="e">
        <f>IF($E$6=$F$6,SUM($E31,$G31:$N31),IF($E$6=$G$6,SUM($E31,$H31:$N31),IF($E$6=$H$6,SUM($E31,$I31:$N31),IF($E$6=$I$6,SUM($E31,$J31:$N31),IF($E$6=$J$6,SUM($E31,$K31:$N31),IF($E$6=$K$6,SUM($E31,$L31:$N31),IF($E$6=$L$6,SUM($E31,$M31:$N31),IF($E$6=$M$6,$E31+$N31,E31+F31+G31+H31+I31+J31+K31+L31+M31+N31))))))))</f>
        <v>#N/A</v>
      </c>
    </row>
    <row r="32" spans="1:15">
      <c r="A32" s="1659">
        <v>1</v>
      </c>
      <c r="B32" s="1661" t="s">
        <v>1984</v>
      </c>
      <c r="C32" s="1662"/>
      <c r="D32" s="1653"/>
      <c r="E32" s="1653"/>
      <c r="F32" s="1653"/>
      <c r="G32" s="1653"/>
      <c r="H32" s="1653"/>
      <c r="I32" s="1653"/>
      <c r="J32" s="1653"/>
      <c r="K32" s="1653"/>
      <c r="L32" s="1653"/>
      <c r="M32" s="1653"/>
      <c r="N32" s="1653"/>
      <c r="O32" s="1630"/>
    </row>
    <row r="33" spans="1:15" ht="25.5">
      <c r="A33" s="1602">
        <v>1</v>
      </c>
      <c r="B33" s="1656" t="s">
        <v>1994</v>
      </c>
      <c r="C33" s="1632">
        <v>7600</v>
      </c>
      <c r="D33" s="1642">
        <f>OTCHET!$E$424</f>
        <v>0</v>
      </c>
      <c r="E33" s="1642">
        <f>OTCHET!$L$424</f>
        <v>0</v>
      </c>
      <c r="F33" s="1643"/>
      <c r="G33" s="1643"/>
      <c r="H33" s="1643"/>
      <c r="I33" s="1643"/>
      <c r="J33" s="1643"/>
      <c r="K33" s="1643"/>
      <c r="L33" s="1643"/>
      <c r="M33" s="1643"/>
      <c r="N33" s="1643"/>
      <c r="O33" s="1630">
        <f>SUM(E33:N33)</f>
        <v>0</v>
      </c>
    </row>
    <row r="34" spans="1:15">
      <c r="A34" s="1602">
        <v>1</v>
      </c>
      <c r="B34" s="1663" t="s">
        <v>1995</v>
      </c>
      <c r="C34" s="1664"/>
      <c r="D34" s="1665">
        <f t="shared" ref="D34:O34" si="3">+D8+D31-D19</f>
        <v>0</v>
      </c>
      <c r="E34" s="1665">
        <f t="shared" si="3"/>
        <v>64717</v>
      </c>
      <c r="F34" s="1665">
        <f t="shared" si="3"/>
        <v>0</v>
      </c>
      <c r="G34" s="1665">
        <f t="shared" si="3"/>
        <v>0</v>
      </c>
      <c r="H34" s="1665">
        <f t="shared" si="3"/>
        <v>0</v>
      </c>
      <c r="I34" s="1665">
        <f t="shared" si="3"/>
        <v>0</v>
      </c>
      <c r="J34" s="1665">
        <f t="shared" si="3"/>
        <v>0</v>
      </c>
      <c r="K34" s="1665">
        <f t="shared" si="3"/>
        <v>0</v>
      </c>
      <c r="L34" s="1665">
        <f t="shared" si="3"/>
        <v>0</v>
      </c>
      <c r="M34" s="1665">
        <f t="shared" si="3"/>
        <v>0</v>
      </c>
      <c r="N34" s="1665">
        <f t="shared" si="3"/>
        <v>0</v>
      </c>
      <c r="O34" s="1665" t="e">
        <f t="shared" si="3"/>
        <v>#N/A</v>
      </c>
    </row>
    <row r="35" spans="1:15" ht="15.75">
      <c r="A35" s="1602">
        <v>1</v>
      </c>
      <c r="B35" s="1666" t="s">
        <v>1996</v>
      </c>
      <c r="C35" s="1667"/>
      <c r="D35" s="1668">
        <f>+D34+D36</f>
        <v>0</v>
      </c>
      <c r="E35" s="1668">
        <f t="shared" ref="E35:O35" si="4">+E34+E36</f>
        <v>0</v>
      </c>
      <c r="F35" s="1668">
        <f t="shared" si="4"/>
        <v>0</v>
      </c>
      <c r="G35" s="1668">
        <f t="shared" si="4"/>
        <v>0</v>
      </c>
      <c r="H35" s="1668">
        <f t="shared" si="4"/>
        <v>0</v>
      </c>
      <c r="I35" s="1668">
        <f t="shared" si="4"/>
        <v>0</v>
      </c>
      <c r="J35" s="1668">
        <f t="shared" si="4"/>
        <v>0</v>
      </c>
      <c r="K35" s="1668">
        <f t="shared" si="4"/>
        <v>0</v>
      </c>
      <c r="L35" s="1668">
        <f t="shared" si="4"/>
        <v>0</v>
      </c>
      <c r="M35" s="1668">
        <f t="shared" si="4"/>
        <v>0</v>
      </c>
      <c r="N35" s="1668">
        <f t="shared" si="4"/>
        <v>0</v>
      </c>
      <c r="O35" s="1668" t="e">
        <f t="shared" si="4"/>
        <v>#N/A</v>
      </c>
    </row>
    <row r="36" spans="1:15" ht="25.5">
      <c r="A36" s="1669">
        <v>1</v>
      </c>
      <c r="B36" s="1670" t="s">
        <v>1997</v>
      </c>
      <c r="C36" s="1706">
        <v>9993</v>
      </c>
      <c r="D36" s="1671">
        <f>OTCHET!E597</f>
        <v>0</v>
      </c>
      <c r="E36" s="1671">
        <f>OTCHET!L597</f>
        <v>-64717</v>
      </c>
      <c r="F36" s="1702"/>
      <c r="G36" s="1702"/>
      <c r="H36" s="1702"/>
      <c r="I36" s="1702"/>
      <c r="J36" s="1702"/>
      <c r="K36" s="1702"/>
      <c r="L36" s="1702"/>
      <c r="M36" s="1702"/>
      <c r="N36" s="1702"/>
      <c r="O36" s="1672" t="e">
        <f>IF($E$6=$F$6,SUM($E36,$G36:$N36),IF($E$6=$G$6,SUM($E36,$H36:$N36),IF($E$6=$H$6,SUM($E36,$I36:$N36),IF($E$6=$I$6,SUM($E36,$J36:$N36),IF($E$6=$J$6,SUM($E36,$K36:$N36),IF($E$6=$K$6,SUM($E36,$L36:$N36),IF($E$6=$L$6,SUM($E36,$M36:$N36),IF($E$6=$M$6,$E36+$N36,E36+F36+G36+H36+I36+J36+K36+L36+M36+N36))))))))</f>
        <v>#N/A</v>
      </c>
    </row>
    <row r="37" spans="1:15">
      <c r="A37" s="1669">
        <v>1</v>
      </c>
      <c r="B37" s="1673" t="s">
        <v>1998</v>
      </c>
      <c r="C37" s="1674"/>
      <c r="D37" s="1675"/>
      <c r="E37" s="1675"/>
      <c r="F37" s="1675"/>
      <c r="G37" s="1675"/>
      <c r="H37" s="1675"/>
      <c r="I37" s="1675"/>
      <c r="J37" s="1675"/>
      <c r="K37" s="1675"/>
      <c r="L37" s="1675"/>
      <c r="M37" s="1675"/>
      <c r="N37" s="1675"/>
      <c r="O37" s="1676"/>
    </row>
    <row r="38" spans="1:15">
      <c r="A38" s="1635">
        <v>0</v>
      </c>
      <c r="B38" s="1677" t="s">
        <v>768</v>
      </c>
      <c r="C38" s="1632">
        <v>7000</v>
      </c>
      <c r="D38" s="1678">
        <f>OTCHET!$E$461</f>
        <v>0</v>
      </c>
      <c r="E38" s="1678">
        <f>OTCHET!$L$461</f>
        <v>0</v>
      </c>
      <c r="F38" s="1679"/>
      <c r="G38" s="1679"/>
      <c r="H38" s="1679"/>
      <c r="I38" s="1679"/>
      <c r="J38" s="1679"/>
      <c r="K38" s="1679"/>
      <c r="L38" s="1679"/>
      <c r="M38" s="1679"/>
      <c r="N38" s="1679"/>
      <c r="O38" s="1630">
        <f>SUM(E38:N38)</f>
        <v>0</v>
      </c>
    </row>
    <row r="39" spans="1:15">
      <c r="A39" s="1635">
        <v>0</v>
      </c>
      <c r="B39" s="1680" t="s">
        <v>2050</v>
      </c>
      <c r="C39" s="1632">
        <v>7200</v>
      </c>
      <c r="D39" s="1678">
        <f>OTCHET!$E$468</f>
        <v>0</v>
      </c>
      <c r="E39" s="1678">
        <f>OTCHET!$L$468</f>
        <v>0</v>
      </c>
      <c r="F39" s="1679"/>
      <c r="G39" s="1679"/>
      <c r="H39" s="1679"/>
      <c r="I39" s="1679"/>
      <c r="J39" s="1679"/>
      <c r="K39" s="1679"/>
      <c r="L39" s="1679"/>
      <c r="M39" s="1679"/>
      <c r="N39" s="1679"/>
      <c r="O39" s="1630">
        <f>SUM(E39:N39)</f>
        <v>0</v>
      </c>
    </row>
    <row r="40" spans="1:15">
      <c r="A40" s="1635">
        <v>0</v>
      </c>
      <c r="B40" s="1681" t="s">
        <v>1999</v>
      </c>
      <c r="C40" s="1632">
        <v>8000</v>
      </c>
      <c r="D40" s="1682">
        <f t="shared" ref="D40:N40" si="5">+D41+D42</f>
        <v>0</v>
      </c>
      <c r="E40" s="1682">
        <f t="shared" si="5"/>
        <v>0</v>
      </c>
      <c r="F40" s="1682">
        <f t="shared" si="5"/>
        <v>0</v>
      </c>
      <c r="G40" s="1682">
        <f t="shared" si="5"/>
        <v>0</v>
      </c>
      <c r="H40" s="1682">
        <f t="shared" si="5"/>
        <v>0</v>
      </c>
      <c r="I40" s="1682">
        <f t="shared" si="5"/>
        <v>0</v>
      </c>
      <c r="J40" s="1682">
        <f t="shared" si="5"/>
        <v>0</v>
      </c>
      <c r="K40" s="1682">
        <f t="shared" si="5"/>
        <v>0</v>
      </c>
      <c r="L40" s="1682">
        <f t="shared" si="5"/>
        <v>0</v>
      </c>
      <c r="M40" s="1682">
        <f t="shared" si="5"/>
        <v>0</v>
      </c>
      <c r="N40" s="1682">
        <f t="shared" si="5"/>
        <v>0</v>
      </c>
      <c r="O40" s="1683" t="e">
        <f>IF($E$6=$F$6,SUM($E40,$G40:$N40),IF($E$6=$G$6,SUM($E40,$H40:$N40),IF($E$6=$H$6,SUM($E40,$I40:$N40),IF($E$6=$I$6,SUM($E40,$J40:$N40),IF($E$6=$J$6,SUM($E40,$K40:$N40),IF($E$6=$K$6,SUM($E40,$L40:$N40),IF($E$6=$L$6,SUM($E40,$M40:$N40),IF($E$6=$M$6,$E40+$N40,E40+F40+G40+H40+I40+J40+K40+L40+M40+N40))))))))</f>
        <v>#N/A</v>
      </c>
    </row>
    <row r="41" spans="1:15" ht="25.5">
      <c r="A41" s="1635">
        <v>0</v>
      </c>
      <c r="B41" s="1684" t="s">
        <v>2030</v>
      </c>
      <c r="C41" s="1651">
        <v>8011</v>
      </c>
      <c r="D41" s="1629">
        <f>SUM(OTCHET!$E$482,OTCHET!$E$483,OTCHET!$E$486,OTCHET!$E$487,OTCHET!$E$490,OTCHET!$E$491,OTCHET!$E$495)</f>
        <v>0</v>
      </c>
      <c r="E41" s="1629">
        <f>SUM(OTCHET!$L$482,OTCHET!$L$483,OTCHET!$L$486,OTCHET!$L$487,OTCHET!$L$490,OTCHET!$L$491,OTCHET!$L$495)</f>
        <v>0</v>
      </c>
      <c r="F41" s="1637"/>
      <c r="G41" s="1637"/>
      <c r="H41" s="1637"/>
      <c r="I41" s="1637"/>
      <c r="J41" s="1637"/>
      <c r="K41" s="1637"/>
      <c r="L41" s="1637"/>
      <c r="M41" s="1637"/>
      <c r="N41" s="1637"/>
      <c r="O41" s="1630">
        <f>SUM(E41:N41)</f>
        <v>0</v>
      </c>
    </row>
    <row r="42" spans="1:15" ht="25.5">
      <c r="A42" s="1635">
        <v>0</v>
      </c>
      <c r="B42" s="1685" t="s">
        <v>2029</v>
      </c>
      <c r="C42" s="1651">
        <v>8017</v>
      </c>
      <c r="D42" s="1629">
        <f>SUM(OTCHET!$E$484,OTCHET!$E$485,OTCHET!$E$488,OTCHET!$E$489,OTCHET!$E$492,OTCHET!$E$493,OTCHET!$E$496)</f>
        <v>0</v>
      </c>
      <c r="E42" s="1629">
        <f>SUM(OTCHET!$L$484,OTCHET!$L$485,OTCHET!$L$488,OTCHET!$L$489,OTCHET!$L$492,OTCHET!$L$493,OTCHET!$L$496)</f>
        <v>0</v>
      </c>
      <c r="F42" s="1637"/>
      <c r="G42" s="1637"/>
      <c r="H42" s="1637"/>
      <c r="I42" s="1637"/>
      <c r="J42" s="1637"/>
      <c r="K42" s="1637"/>
      <c r="L42" s="1637"/>
      <c r="M42" s="1637"/>
      <c r="N42" s="1637"/>
      <c r="O42" s="1630">
        <f>SUM(E42:N42)</f>
        <v>0</v>
      </c>
    </row>
    <row r="43" spans="1:15">
      <c r="A43" s="1635">
        <v>0</v>
      </c>
      <c r="B43" s="1681" t="s">
        <v>2000</v>
      </c>
      <c r="C43" s="1632">
        <v>8300</v>
      </c>
      <c r="D43" s="1649">
        <f>SUM(D44:D47)</f>
        <v>0</v>
      </c>
      <c r="E43" s="1649">
        <f t="shared" ref="E43:N43" si="6">SUM(E44:E47)</f>
        <v>0</v>
      </c>
      <c r="F43" s="1649">
        <f t="shared" si="6"/>
        <v>0</v>
      </c>
      <c r="G43" s="1649">
        <f t="shared" si="6"/>
        <v>0</v>
      </c>
      <c r="H43" s="1649">
        <f t="shared" si="6"/>
        <v>0</v>
      </c>
      <c r="I43" s="1649">
        <f t="shared" si="6"/>
        <v>0</v>
      </c>
      <c r="J43" s="1649">
        <f t="shared" si="6"/>
        <v>0</v>
      </c>
      <c r="K43" s="1649">
        <f t="shared" si="6"/>
        <v>0</v>
      </c>
      <c r="L43" s="1649">
        <f t="shared" si="6"/>
        <v>0</v>
      </c>
      <c r="M43" s="1649">
        <f t="shared" si="6"/>
        <v>0</v>
      </c>
      <c r="N43" s="1649">
        <f t="shared" si="6"/>
        <v>0</v>
      </c>
      <c r="O43" s="1686" t="e">
        <f>IF($E$6=$F$6,SUM($E43,$G43:$N43),IF($E$6=$G$6,SUM($E43,$H43:$N43),IF($E$6=$H$6,SUM($E43,$I43:$N43),IF($E$6=$I$6,SUM($E43,$J43:$N43),IF($E$6=$J$6,SUM($E43,$K43:$N43),IF($E$6=$K$6,SUM($E43,$L43:$N43),IF($E$6=$L$6,SUM($E43,$M43:$N43),IF($E$6=$M$6,$E43+$N43,E43+F43+G43+H43+I43+J43+K43+L43+M43+N43))))))))</f>
        <v>#N/A</v>
      </c>
    </row>
    <row r="44" spans="1:15">
      <c r="A44" s="1635"/>
      <c r="B44" s="1684" t="s">
        <v>2028</v>
      </c>
      <c r="C44" s="1651">
        <v>8311</v>
      </c>
      <c r="D44" s="1629">
        <f>SUM(OTCHET!$E$504,OTCHET!$E$505)</f>
        <v>0</v>
      </c>
      <c r="E44" s="1629">
        <f>SUM(OTCHET!$L$504,OTCHET!$L$505)</f>
        <v>0</v>
      </c>
      <c r="F44" s="1637"/>
      <c r="G44" s="1637"/>
      <c r="H44" s="1637"/>
      <c r="I44" s="1637"/>
      <c r="J44" s="1637"/>
      <c r="K44" s="1637"/>
      <c r="L44" s="1637"/>
      <c r="M44" s="1637"/>
      <c r="N44" s="1637"/>
      <c r="O44" s="1630">
        <f t="shared" ref="O44:O52" si="7">SUM(E44:N44)</f>
        <v>0</v>
      </c>
    </row>
    <row r="45" spans="1:15" ht="25.5">
      <c r="A45" s="1635"/>
      <c r="B45" s="1685" t="s">
        <v>2027</v>
      </c>
      <c r="C45" s="1651">
        <v>8321</v>
      </c>
      <c r="D45" s="1629">
        <f>SUM(OTCHET!$E$506,OTCHET!$E$507)</f>
        <v>0</v>
      </c>
      <c r="E45" s="1629">
        <f>SUM(OTCHET!$L$506,OTCHET!$L$507)</f>
        <v>0</v>
      </c>
      <c r="F45" s="1637"/>
      <c r="G45" s="1637"/>
      <c r="H45" s="1637"/>
      <c r="I45" s="1637"/>
      <c r="J45" s="1637"/>
      <c r="K45" s="1637"/>
      <c r="L45" s="1637"/>
      <c r="M45" s="1637"/>
      <c r="N45" s="1637"/>
      <c r="O45" s="1630">
        <f t="shared" si="7"/>
        <v>0</v>
      </c>
    </row>
    <row r="46" spans="1:15" ht="25.5">
      <c r="A46" s="1635"/>
      <c r="B46" s="1684" t="s">
        <v>2026</v>
      </c>
      <c r="C46" s="1651">
        <v>8371</v>
      </c>
      <c r="D46" s="1629">
        <f>SUM(OTCHET!$E$508,OTCHET!$E$509)</f>
        <v>0</v>
      </c>
      <c r="E46" s="1629">
        <f>SUM(OTCHET!$L$508,OTCHET!$L$509)</f>
        <v>0</v>
      </c>
      <c r="F46" s="1637"/>
      <c r="G46" s="1637"/>
      <c r="H46" s="1637"/>
      <c r="I46" s="1637"/>
      <c r="J46" s="1637"/>
      <c r="K46" s="1637"/>
      <c r="L46" s="1637"/>
      <c r="M46" s="1637"/>
      <c r="N46" s="1637"/>
      <c r="O46" s="1630">
        <f t="shared" si="7"/>
        <v>0</v>
      </c>
    </row>
    <row r="47" spans="1:15" ht="25.5">
      <c r="A47" s="1635"/>
      <c r="B47" s="1685" t="s">
        <v>2025</v>
      </c>
      <c r="C47" s="1651">
        <v>8381</v>
      </c>
      <c r="D47" s="1629">
        <f>SUM(OTCHET!$E$510,OTCHET!$E$511)</f>
        <v>0</v>
      </c>
      <c r="E47" s="1629">
        <f>SUM(OTCHET!$L$510,OTCHET!$L$511)</f>
        <v>0</v>
      </c>
      <c r="F47" s="1637"/>
      <c r="G47" s="1637"/>
      <c r="H47" s="1637"/>
      <c r="I47" s="1637"/>
      <c r="J47" s="1637"/>
      <c r="K47" s="1637"/>
      <c r="L47" s="1637"/>
      <c r="M47" s="1637"/>
      <c r="N47" s="1637"/>
      <c r="O47" s="1630">
        <f t="shared" si="7"/>
        <v>0</v>
      </c>
    </row>
    <row r="48" spans="1:15">
      <c r="A48" s="1635"/>
      <c r="B48" s="1687" t="s">
        <v>33</v>
      </c>
      <c r="C48" s="1632">
        <v>8500</v>
      </c>
      <c r="D48" s="1629">
        <f>OTCHET!$E$512</f>
        <v>0</v>
      </c>
      <c r="E48" s="1629">
        <f>OTCHET!$L$512</f>
        <v>0</v>
      </c>
      <c r="F48" s="1637"/>
      <c r="G48" s="1637"/>
      <c r="H48" s="1637"/>
      <c r="I48" s="1637"/>
      <c r="J48" s="1637"/>
      <c r="K48" s="1637"/>
      <c r="L48" s="1637"/>
      <c r="M48" s="1637"/>
      <c r="N48" s="1637"/>
      <c r="O48" s="1630">
        <f t="shared" si="7"/>
        <v>0</v>
      </c>
    </row>
    <row r="49" spans="1:15">
      <c r="A49" s="1635"/>
      <c r="B49" s="1687" t="s">
        <v>37</v>
      </c>
      <c r="C49" s="1632">
        <v>8600</v>
      </c>
      <c r="D49" s="1629">
        <f>OTCHET!$E$516</f>
        <v>0</v>
      </c>
      <c r="E49" s="1629">
        <f>OTCHET!$L$516</f>
        <v>0</v>
      </c>
      <c r="F49" s="1637"/>
      <c r="G49" s="1637"/>
      <c r="H49" s="1637"/>
      <c r="I49" s="1637"/>
      <c r="J49" s="1637"/>
      <c r="K49" s="1637"/>
      <c r="L49" s="1637"/>
      <c r="M49" s="1637"/>
      <c r="N49" s="1637"/>
      <c r="O49" s="1630">
        <f t="shared" si="7"/>
        <v>0</v>
      </c>
    </row>
    <row r="50" spans="1:15" ht="25.5">
      <c r="A50" s="1635">
        <v>0</v>
      </c>
      <c r="B50" s="1688" t="s">
        <v>2001</v>
      </c>
      <c r="C50" s="1632">
        <v>8800</v>
      </c>
      <c r="D50" s="1629">
        <f>OTCHET!$E$524</f>
        <v>0</v>
      </c>
      <c r="E50" s="1629">
        <f>OTCHET!$L$524</f>
        <v>4032</v>
      </c>
      <c r="F50" s="1637"/>
      <c r="G50" s="1637"/>
      <c r="H50" s="1637"/>
      <c r="I50" s="1637"/>
      <c r="J50" s="1637"/>
      <c r="K50" s="1637"/>
      <c r="L50" s="1637"/>
      <c r="M50" s="1637"/>
      <c r="N50" s="1637"/>
      <c r="O50" s="1630">
        <f t="shared" si="7"/>
        <v>4032</v>
      </c>
    </row>
    <row r="51" spans="1:15">
      <c r="A51" s="1635">
        <v>0</v>
      </c>
      <c r="B51" s="1688" t="s">
        <v>2002</v>
      </c>
      <c r="C51" s="1632">
        <v>9000</v>
      </c>
      <c r="D51" s="1629">
        <f>OTCHET!$E$535</f>
        <v>0</v>
      </c>
      <c r="E51" s="1629">
        <f>OTCHET!$L$535</f>
        <v>0</v>
      </c>
      <c r="F51" s="1637"/>
      <c r="G51" s="1637"/>
      <c r="H51" s="1637"/>
      <c r="I51" s="1637"/>
      <c r="J51" s="1637"/>
      <c r="K51" s="1637"/>
      <c r="L51" s="1637"/>
      <c r="M51" s="1637"/>
      <c r="N51" s="1637"/>
      <c r="O51" s="1630">
        <f t="shared" si="7"/>
        <v>0</v>
      </c>
    </row>
    <row r="52" spans="1:15" ht="25.5">
      <c r="A52" s="1635"/>
      <c r="B52" s="1688" t="s">
        <v>2003</v>
      </c>
      <c r="C52" s="1632">
        <v>9100</v>
      </c>
      <c r="D52" s="1629">
        <f>OTCHET!$E$536</f>
        <v>0</v>
      </c>
      <c r="E52" s="1629">
        <f>OTCHET!$L$536</f>
        <v>0</v>
      </c>
      <c r="F52" s="1637"/>
      <c r="G52" s="1637"/>
      <c r="H52" s="1637"/>
      <c r="I52" s="1637"/>
      <c r="J52" s="1637"/>
      <c r="K52" s="1637"/>
      <c r="L52" s="1637"/>
      <c r="M52" s="1637"/>
      <c r="N52" s="1637"/>
      <c r="O52" s="1630">
        <f t="shared" si="7"/>
        <v>0</v>
      </c>
    </row>
    <row r="53" spans="1:15">
      <c r="A53" s="1635">
        <v>0</v>
      </c>
      <c r="B53" s="1689" t="s">
        <v>2004</v>
      </c>
      <c r="C53" s="1632">
        <v>9300</v>
      </c>
      <c r="D53" s="1682">
        <f>SUM(D54:D63)</f>
        <v>0</v>
      </c>
      <c r="E53" s="1682">
        <f t="shared" ref="E53:N53" si="8">SUM(E54:E63)</f>
        <v>0</v>
      </c>
      <c r="F53" s="1682">
        <f t="shared" si="8"/>
        <v>0</v>
      </c>
      <c r="G53" s="1682">
        <f t="shared" si="8"/>
        <v>0</v>
      </c>
      <c r="H53" s="1682">
        <f t="shared" si="8"/>
        <v>0</v>
      </c>
      <c r="I53" s="1682">
        <f t="shared" si="8"/>
        <v>0</v>
      </c>
      <c r="J53" s="1682">
        <f t="shared" si="8"/>
        <v>0</v>
      </c>
      <c r="K53" s="1682">
        <f t="shared" si="8"/>
        <v>0</v>
      </c>
      <c r="L53" s="1682">
        <f t="shared" si="8"/>
        <v>0</v>
      </c>
      <c r="M53" s="1682">
        <f t="shared" si="8"/>
        <v>0</v>
      </c>
      <c r="N53" s="1682">
        <f t="shared" si="8"/>
        <v>0</v>
      </c>
      <c r="O53" s="1683" t="e">
        <f>IF($E$6=$F$6,SUM($E53,$G53:$N53),IF($E$6=$G$6,SUM($E53,$H53:$N53),IF($E$6=$H$6,SUM($E53,$I53:$N53),IF($E$6=$I$6,SUM($E53,$J53:$N53),IF($E$6=$J$6,SUM($E53,$K53:$N53),IF($E$6=$K$6,SUM($E53,$L53:$N53),IF($E$6=$L$6,SUM($E53,$M53:$N53),IF($E$6=$M$6,$E53+$N53,E53+F53+G53+H53+I53+J53+K53+L53+M53+N53))))))))</f>
        <v>#N/A</v>
      </c>
    </row>
    <row r="54" spans="1:15" ht="25.5">
      <c r="A54" s="1635">
        <v>0</v>
      </c>
      <c r="B54" s="1684" t="s">
        <v>2005</v>
      </c>
      <c r="C54" s="1632">
        <v>9301</v>
      </c>
      <c r="D54" s="1629">
        <f>OTCHET!$E$545</f>
        <v>0</v>
      </c>
      <c r="E54" s="1629">
        <f>OTCHET!$L$545</f>
        <v>0</v>
      </c>
      <c r="F54" s="1637"/>
      <c r="G54" s="1637"/>
      <c r="H54" s="1637"/>
      <c r="I54" s="1637"/>
      <c r="J54" s="1637"/>
      <c r="K54" s="1637"/>
      <c r="L54" s="1637"/>
      <c r="M54" s="1637"/>
      <c r="N54" s="1637"/>
      <c r="O54" s="1630">
        <f t="shared" ref="O54:O63" si="9">SUM(E54:N54)</f>
        <v>0</v>
      </c>
    </row>
    <row r="55" spans="1:15" ht="25.5">
      <c r="A55" s="1635">
        <v>0</v>
      </c>
      <c r="B55" s="1684" t="s">
        <v>2006</v>
      </c>
      <c r="C55" s="1632">
        <v>9310</v>
      </c>
      <c r="D55" s="1629">
        <f>OTCHET!$E$546</f>
        <v>0</v>
      </c>
      <c r="E55" s="1629">
        <f>OTCHET!$L$546</f>
        <v>0</v>
      </c>
      <c r="F55" s="1637"/>
      <c r="G55" s="1637"/>
      <c r="H55" s="1637"/>
      <c r="I55" s="1637"/>
      <c r="J55" s="1637"/>
      <c r="K55" s="1637"/>
      <c r="L55" s="1637"/>
      <c r="M55" s="1637"/>
      <c r="N55" s="1637"/>
      <c r="O55" s="1630">
        <f t="shared" si="9"/>
        <v>0</v>
      </c>
    </row>
    <row r="56" spans="1:15">
      <c r="A56" s="1635">
        <v>0</v>
      </c>
      <c r="B56" s="1684" t="s">
        <v>2007</v>
      </c>
      <c r="C56" s="1632">
        <v>9317</v>
      </c>
      <c r="D56" s="1629">
        <f>OTCHET!$E$547</f>
        <v>0</v>
      </c>
      <c r="E56" s="1629">
        <f>OTCHET!$L$547</f>
        <v>0</v>
      </c>
      <c r="F56" s="1637"/>
      <c r="G56" s="1637"/>
      <c r="H56" s="1637"/>
      <c r="I56" s="1637"/>
      <c r="J56" s="1637"/>
      <c r="K56" s="1637"/>
      <c r="L56" s="1637"/>
      <c r="M56" s="1637"/>
      <c r="N56" s="1637"/>
      <c r="O56" s="1630">
        <f t="shared" si="9"/>
        <v>0</v>
      </c>
    </row>
    <row r="57" spans="1:15">
      <c r="A57" s="1635">
        <v>0</v>
      </c>
      <c r="B57" s="1684" t="s">
        <v>2008</v>
      </c>
      <c r="C57" s="1632">
        <v>9318</v>
      </c>
      <c r="D57" s="1629">
        <f>OTCHET!$E$548</f>
        <v>0</v>
      </c>
      <c r="E57" s="1629">
        <f>OTCHET!$L$548</f>
        <v>0</v>
      </c>
      <c r="F57" s="1637"/>
      <c r="G57" s="1637"/>
      <c r="H57" s="1637"/>
      <c r="I57" s="1637"/>
      <c r="J57" s="1637"/>
      <c r="K57" s="1637"/>
      <c r="L57" s="1637"/>
      <c r="M57" s="1637"/>
      <c r="N57" s="1637"/>
      <c r="O57" s="1630">
        <f t="shared" si="9"/>
        <v>0</v>
      </c>
    </row>
    <row r="58" spans="1:15" ht="38.25">
      <c r="A58" s="1635">
        <v>0</v>
      </c>
      <c r="B58" s="1684" t="s">
        <v>2009</v>
      </c>
      <c r="C58" s="1632">
        <v>9336</v>
      </c>
      <c r="D58" s="1629">
        <f>OTCHET!$E$558</f>
        <v>0</v>
      </c>
      <c r="E58" s="1629">
        <f>OTCHET!$L$558</f>
        <v>0</v>
      </c>
      <c r="F58" s="1637"/>
      <c r="G58" s="1637"/>
      <c r="H58" s="1637"/>
      <c r="I58" s="1637"/>
      <c r="J58" s="1637"/>
      <c r="K58" s="1637"/>
      <c r="L58" s="1637"/>
      <c r="M58" s="1637"/>
      <c r="N58" s="1637"/>
      <c r="O58" s="1630">
        <f t="shared" si="9"/>
        <v>0</v>
      </c>
    </row>
    <row r="59" spans="1:15" ht="38.25">
      <c r="A59" s="1635">
        <v>0</v>
      </c>
      <c r="B59" s="1684" t="s">
        <v>2010</v>
      </c>
      <c r="C59" s="1632">
        <v>9337</v>
      </c>
      <c r="D59" s="1629">
        <f>OTCHET!$E$559</f>
        <v>0</v>
      </c>
      <c r="E59" s="1629">
        <f>OTCHET!$L$559</f>
        <v>0</v>
      </c>
      <c r="F59" s="1637"/>
      <c r="G59" s="1637"/>
      <c r="H59" s="1637"/>
      <c r="I59" s="1637"/>
      <c r="J59" s="1637"/>
      <c r="K59" s="1637"/>
      <c r="L59" s="1637"/>
      <c r="M59" s="1637"/>
      <c r="N59" s="1637"/>
      <c r="O59" s="1630">
        <f t="shared" si="9"/>
        <v>0</v>
      </c>
    </row>
    <row r="60" spans="1:15">
      <c r="A60" s="1635">
        <v>0</v>
      </c>
      <c r="B60" s="1684" t="s">
        <v>2011</v>
      </c>
      <c r="C60" s="1632">
        <v>9338</v>
      </c>
      <c r="D60" s="1629">
        <f>OTCHET!$E$560</f>
        <v>0</v>
      </c>
      <c r="E60" s="1629">
        <f>OTCHET!$L$560</f>
        <v>0</v>
      </c>
      <c r="F60" s="1637"/>
      <c r="G60" s="1637"/>
      <c r="H60" s="1637"/>
      <c r="I60" s="1637"/>
      <c r="J60" s="1637"/>
      <c r="K60" s="1637"/>
      <c r="L60" s="1637"/>
      <c r="M60" s="1637"/>
      <c r="N60" s="1637"/>
      <c r="O60" s="1630">
        <f t="shared" si="9"/>
        <v>0</v>
      </c>
    </row>
    <row r="61" spans="1:15">
      <c r="A61" s="1635">
        <v>0</v>
      </c>
      <c r="B61" s="1684" t="s">
        <v>2012</v>
      </c>
      <c r="C61" s="1632">
        <v>9339</v>
      </c>
      <c r="D61" s="1629">
        <f>OTCHET!$E$561</f>
        <v>0</v>
      </c>
      <c r="E61" s="1629">
        <f>OTCHET!$L$561</f>
        <v>0</v>
      </c>
      <c r="F61" s="1637"/>
      <c r="G61" s="1637"/>
      <c r="H61" s="1637"/>
      <c r="I61" s="1637"/>
      <c r="J61" s="1637"/>
      <c r="K61" s="1637"/>
      <c r="L61" s="1637"/>
      <c r="M61" s="1637"/>
      <c r="N61" s="1637"/>
      <c r="O61" s="1630">
        <f t="shared" si="9"/>
        <v>0</v>
      </c>
    </row>
    <row r="62" spans="1:15" ht="25.5">
      <c r="A62" s="1635">
        <v>0</v>
      </c>
      <c r="B62" s="1684" t="s">
        <v>2013</v>
      </c>
      <c r="C62" s="1632">
        <v>9395</v>
      </c>
      <c r="D62" s="1629">
        <f>OTCHET!$E$564</f>
        <v>0</v>
      </c>
      <c r="E62" s="1629">
        <f>OTCHET!$L$564</f>
        <v>0</v>
      </c>
      <c r="F62" s="1637"/>
      <c r="G62" s="1637"/>
      <c r="H62" s="1637"/>
      <c r="I62" s="1637"/>
      <c r="J62" s="1637"/>
      <c r="K62" s="1637"/>
      <c r="L62" s="1637"/>
      <c r="M62" s="1637"/>
      <c r="N62" s="1637"/>
      <c r="O62" s="1630">
        <f t="shared" si="9"/>
        <v>0</v>
      </c>
    </row>
    <row r="63" spans="1:15" ht="25.5">
      <c r="A63" s="1635">
        <v>0</v>
      </c>
      <c r="B63" s="1684" t="s">
        <v>2014</v>
      </c>
      <c r="C63" s="1632">
        <v>9396</v>
      </c>
      <c r="D63" s="1629">
        <f>OTCHET!$E$565</f>
        <v>0</v>
      </c>
      <c r="E63" s="1629">
        <f>OTCHET!$L$565</f>
        <v>0</v>
      </c>
      <c r="F63" s="1637"/>
      <c r="G63" s="1637"/>
      <c r="H63" s="1637"/>
      <c r="I63" s="1637"/>
      <c r="J63" s="1637"/>
      <c r="K63" s="1637"/>
      <c r="L63" s="1637"/>
      <c r="M63" s="1637"/>
      <c r="N63" s="1637"/>
      <c r="O63" s="1630">
        <f t="shared" si="9"/>
        <v>0</v>
      </c>
    </row>
    <row r="64" spans="1:15">
      <c r="A64" s="1635">
        <v>0</v>
      </c>
      <c r="B64" s="1681" t="s">
        <v>2015</v>
      </c>
      <c r="C64" s="1632">
        <v>9500</v>
      </c>
      <c r="D64" s="1682">
        <f>+D65+D68+D66+D67</f>
        <v>0</v>
      </c>
      <c r="E64" s="1682">
        <f t="shared" ref="E64:N64" si="10">+E65+E68+E66+E67</f>
        <v>-68749</v>
      </c>
      <c r="F64" s="1682">
        <f t="shared" si="10"/>
        <v>0</v>
      </c>
      <c r="G64" s="1682">
        <f t="shared" si="10"/>
        <v>0</v>
      </c>
      <c r="H64" s="1682">
        <f t="shared" si="10"/>
        <v>0</v>
      </c>
      <c r="I64" s="1682">
        <f t="shared" si="10"/>
        <v>0</v>
      </c>
      <c r="J64" s="1682">
        <f t="shared" si="10"/>
        <v>0</v>
      </c>
      <c r="K64" s="1682">
        <f t="shared" si="10"/>
        <v>0</v>
      </c>
      <c r="L64" s="1682">
        <f t="shared" si="10"/>
        <v>0</v>
      </c>
      <c r="M64" s="1682">
        <f t="shared" si="10"/>
        <v>0</v>
      </c>
      <c r="N64" s="1682">
        <f t="shared" si="10"/>
        <v>0</v>
      </c>
      <c r="O64" s="1683" t="e">
        <f>IF($E$6=$F$6,SUM($E64,$G64:$N64),IF($E$6=$G$6,SUM($E64,$H64:$N64),IF($E$6=$H$6,SUM($E64,$I64:$N64),IF($E$6=$I$6,SUM($E64,$J64:$N64),IF($E$6=$J$6,SUM($E64,$K64:$N64),IF($E$6=$K$6,SUM($E64,$L64:$N64),IF($E$6=$L$6,SUM($E64,$M64:$N64),IF($E$6=$M$6,$E64+$N64,E64+F64+G64+H64+I64+J64+K64+L64+M64+N64))))))))</f>
        <v>#N/A</v>
      </c>
    </row>
    <row r="65" spans="1:23" ht="25.5">
      <c r="A65" s="1635">
        <v>0</v>
      </c>
      <c r="B65" s="1684" t="s">
        <v>2023</v>
      </c>
      <c r="C65" s="1651">
        <v>9501</v>
      </c>
      <c r="D65" s="1629">
        <f>SUM(OTCHET!$E$567:'OTCHET'!$E$572)</f>
        <v>0</v>
      </c>
      <c r="E65" s="1629">
        <f>SUM(OTCHET!$L$567:'OTCHET'!$L$572)</f>
        <v>0</v>
      </c>
      <c r="F65" s="1629"/>
      <c r="G65" s="1629"/>
      <c r="H65" s="1629"/>
      <c r="I65" s="1629"/>
      <c r="J65" s="1629"/>
      <c r="K65" s="1629"/>
      <c r="L65" s="1629"/>
      <c r="M65" s="1629"/>
      <c r="N65" s="1629"/>
      <c r="O65" s="1630">
        <f>$E$65</f>
        <v>0</v>
      </c>
    </row>
    <row r="66" spans="1:23">
      <c r="A66" s="1635"/>
      <c r="B66" s="1685" t="s">
        <v>2024</v>
      </c>
      <c r="C66" s="1651">
        <v>9507</v>
      </c>
      <c r="D66" s="1629">
        <f>SUM(OTCHET!$E$573:'OTCHET'!$E$578)</f>
        <v>0</v>
      </c>
      <c r="E66" s="1629">
        <f>SUM(OTCHET!$L$573:'OTCHET'!$L$578)</f>
        <v>-68749</v>
      </c>
      <c r="F66" s="1637"/>
      <c r="G66" s="1637"/>
      <c r="H66" s="1637"/>
      <c r="I66" s="1637"/>
      <c r="J66" s="1637"/>
      <c r="K66" s="1637"/>
      <c r="L66" s="1637"/>
      <c r="M66" s="1637"/>
      <c r="N66" s="1637"/>
      <c r="O66" s="1630">
        <f>SUM(E66:N66)</f>
        <v>-68749</v>
      </c>
    </row>
    <row r="67" spans="1:23">
      <c r="A67" s="1635"/>
      <c r="B67" s="1685" t="s">
        <v>2016</v>
      </c>
      <c r="C67" s="1632">
        <v>9513</v>
      </c>
      <c r="D67" s="1629">
        <f>OTCHET!$E$579</f>
        <v>0</v>
      </c>
      <c r="E67" s="1629">
        <f>OTCHET!$L$579</f>
        <v>0</v>
      </c>
      <c r="F67" s="1637"/>
      <c r="G67" s="1637"/>
      <c r="H67" s="1637"/>
      <c r="I67" s="1637"/>
      <c r="J67" s="1637"/>
      <c r="K67" s="1637"/>
      <c r="L67" s="1637"/>
      <c r="M67" s="1637"/>
      <c r="N67" s="1637"/>
      <c r="O67" s="1630">
        <f>SUM(E67:N67)</f>
        <v>0</v>
      </c>
    </row>
    <row r="68" spans="1:23" ht="26.25" thickBot="1">
      <c r="A68" s="1635">
        <v>0</v>
      </c>
      <c r="B68" s="1690" t="s">
        <v>2017</v>
      </c>
      <c r="C68" s="1691">
        <v>9514</v>
      </c>
      <c r="D68" s="1692">
        <f>OTCHET!$E$580</f>
        <v>0</v>
      </c>
      <c r="E68" s="1692">
        <f>OTCHET!$L$580</f>
        <v>0</v>
      </c>
      <c r="F68" s="1693"/>
      <c r="G68" s="1693"/>
      <c r="H68" s="1693"/>
      <c r="I68" s="1693"/>
      <c r="J68" s="1693"/>
      <c r="K68" s="1693"/>
      <c r="L68" s="1693"/>
      <c r="M68" s="1693"/>
      <c r="N68" s="1693"/>
      <c r="O68" s="1694">
        <f>SUM(E68:N68)</f>
        <v>0</v>
      </c>
    </row>
    <row r="69" spans="1:23">
      <c r="C69" s="1695" t="s">
        <v>2018</v>
      </c>
    </row>
    <row r="71" spans="1:23" ht="15.75">
      <c r="B71" s="1696" t="s">
        <v>2019</v>
      </c>
    </row>
    <row r="72" spans="1:23" ht="28.5" customHeight="1">
      <c r="B72" s="1951" t="s">
        <v>2020</v>
      </c>
      <c r="C72" s="1951"/>
      <c r="D72" s="1951"/>
      <c r="E72" s="1951"/>
      <c r="F72" s="1951"/>
      <c r="G72" s="1951"/>
      <c r="H72" s="1951"/>
      <c r="I72" s="1951"/>
      <c r="J72" s="1951"/>
      <c r="K72" s="1951"/>
      <c r="L72" s="1951"/>
      <c r="M72" s="1951"/>
      <c r="N72" s="1951"/>
      <c r="O72" s="1951"/>
    </row>
    <row r="73" spans="1:23" ht="63" customHeight="1">
      <c r="B73" s="1951" t="s">
        <v>2112</v>
      </c>
      <c r="C73" s="1951"/>
      <c r="D73" s="1951"/>
      <c r="E73" s="1951"/>
      <c r="F73" s="1951"/>
      <c r="G73" s="1951"/>
      <c r="H73" s="1951"/>
      <c r="I73" s="1951"/>
      <c r="J73" s="1951"/>
      <c r="K73" s="1951"/>
      <c r="L73" s="1951"/>
      <c r="M73" s="1951"/>
      <c r="N73" s="1951"/>
      <c r="O73" s="1951"/>
      <c r="P73" s="1697"/>
      <c r="Q73" s="1697"/>
      <c r="R73" s="1697"/>
      <c r="S73" s="1697"/>
      <c r="T73" s="1697"/>
      <c r="U73" s="1697"/>
      <c r="V73" s="1697"/>
      <c r="W73" s="1697"/>
    </row>
    <row r="74" spans="1:23" ht="31.5" customHeight="1">
      <c r="B74" s="1951" t="s">
        <v>2113</v>
      </c>
      <c r="C74" s="1951"/>
      <c r="D74" s="1951"/>
      <c r="E74" s="1951"/>
      <c r="F74" s="1951"/>
      <c r="G74" s="1951"/>
      <c r="H74" s="1951"/>
      <c r="I74" s="1951"/>
      <c r="J74" s="1951"/>
      <c r="K74" s="1951"/>
      <c r="L74" s="1951"/>
      <c r="M74" s="1951"/>
      <c r="N74" s="1951"/>
      <c r="O74" s="1951"/>
      <c r="P74" s="1697"/>
      <c r="Q74" s="1697"/>
      <c r="R74" s="1697"/>
      <c r="S74" s="1697"/>
      <c r="T74" s="1697"/>
      <c r="U74" s="1697"/>
      <c r="V74" s="1697"/>
      <c r="W74" s="1697"/>
    </row>
    <row r="75" spans="1:23" ht="55.5" customHeight="1">
      <c r="B75" s="1951" t="s">
        <v>2033</v>
      </c>
      <c r="C75" s="1951"/>
      <c r="D75" s="1951"/>
      <c r="E75" s="1951"/>
      <c r="F75" s="1951"/>
      <c r="G75" s="1951"/>
      <c r="H75" s="1951"/>
      <c r="I75" s="1951"/>
      <c r="J75" s="1951"/>
      <c r="K75" s="1951"/>
      <c r="L75" s="1951"/>
      <c r="M75" s="1951"/>
      <c r="N75" s="1951"/>
      <c r="O75" s="1951"/>
      <c r="P75" s="1697"/>
      <c r="Q75" s="1697"/>
      <c r="R75" s="1697"/>
      <c r="S75" s="1697"/>
      <c r="T75" s="1697"/>
      <c r="U75" s="1697"/>
      <c r="V75" s="1697"/>
      <c r="W75" s="1697"/>
    </row>
    <row r="76" spans="1:23" ht="33.75" customHeight="1">
      <c r="B76" s="1951" t="s">
        <v>2021</v>
      </c>
      <c r="C76" s="1951"/>
      <c r="D76" s="1951"/>
      <c r="E76" s="1951"/>
      <c r="F76" s="1951"/>
      <c r="G76" s="1951"/>
      <c r="H76" s="1951"/>
      <c r="I76" s="1951"/>
      <c r="J76" s="1951"/>
      <c r="K76" s="1951"/>
      <c r="L76" s="1951"/>
      <c r="M76" s="1951"/>
      <c r="N76" s="1951"/>
      <c r="O76" s="1951"/>
      <c r="P76" s="1697"/>
      <c r="Q76" s="1697"/>
      <c r="R76" s="1697"/>
      <c r="S76" s="1697"/>
      <c r="T76" s="1697"/>
      <c r="U76" s="1697"/>
      <c r="V76" s="1697"/>
      <c r="W76" s="1697"/>
    </row>
    <row r="77" spans="1:23" ht="32.25" customHeight="1">
      <c r="B77" s="1951" t="s">
        <v>2114</v>
      </c>
      <c r="C77" s="1951"/>
      <c r="D77" s="1951"/>
      <c r="E77" s="1951"/>
      <c r="F77" s="1951"/>
      <c r="G77" s="1951"/>
      <c r="H77" s="1951"/>
      <c r="I77" s="1951"/>
      <c r="J77" s="1951"/>
      <c r="K77" s="1951"/>
      <c r="L77" s="1951"/>
      <c r="M77" s="1951"/>
      <c r="N77" s="1951"/>
      <c r="O77" s="1951"/>
      <c r="P77" s="1697"/>
      <c r="Q77" s="1697"/>
      <c r="R77" s="1697"/>
      <c r="S77" s="1697"/>
      <c r="T77" s="1697"/>
      <c r="U77" s="1697"/>
      <c r="V77" s="1697"/>
      <c r="W77" s="1697"/>
    </row>
  </sheetData>
  <sheetProtection password="81B0" sheet="1" objects="1"/>
  <mergeCells count="11">
    <mergeCell ref="B72:O72"/>
    <mergeCell ref="B73:O73"/>
    <mergeCell ref="B74:O74"/>
    <mergeCell ref="B75:O75"/>
    <mergeCell ref="B76:O76"/>
    <mergeCell ref="B77:O77"/>
    <mergeCell ref="B1:E1"/>
    <mergeCell ref="B4:B7"/>
    <mergeCell ref="C4:C7"/>
    <mergeCell ref="F4:N4"/>
    <mergeCell ref="O4:O5"/>
  </mergeCells>
  <conditionalFormatting sqref="O66">
    <cfRule type="cellIs" dxfId="17" priority="3" stopIfTrue="1" operator="greaterThan">
      <formula>0</formula>
    </cfRule>
  </conditionalFormatting>
  <conditionalFormatting sqref="O18 O42 O45 O47 O49 O57 O63">
    <cfRule type="cellIs" dxfId="16" priority="2" stopIfTrue="1" operator="greaterThan">
      <formula>0</formula>
    </cfRule>
  </conditionalFormatting>
  <conditionalFormatting sqref="O41 O44 O46 O48 O56 O62">
    <cfRule type="cellIs" dxfId="15" priority="1" stopIfTrue="1" operator="lessThan">
      <formula>0</formula>
    </cfRule>
  </conditionalFormatting>
  <dataValidations count="1">
    <dataValidation type="whole" operator="lessThan" allowBlank="1" showInputMessage="1" showErrorMessage="1" error="Въвежда се цяло число!" sqref="F10:N18 F22:N30 F33:N33 F38:N39 F41:N42 F44:N52 F54:N63 F65:F68 G66:N68 G65:O65">
      <formula1>99999999999999900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sheetPr codeName="Sheet5"/>
  <dimension ref="A1:IV725"/>
  <sheetViews>
    <sheetView topLeftCell="F1" workbookViewId="0">
      <selection activeCell="F2" sqref="F2"/>
    </sheetView>
  </sheetViews>
  <sheetFormatPr defaultRowHeight="14.25"/>
  <cols>
    <col min="1" max="1" width="48.140625" style="1491" hidden="1" customWidth="1"/>
    <col min="2" max="2" width="105.85546875" style="1517" hidden="1" customWidth="1"/>
    <col min="3" max="5" width="48.140625" style="1491" hidden="1" customWidth="1"/>
    <col min="6" max="16384" width="9.140625" style="1491"/>
  </cols>
  <sheetData>
    <row r="1" spans="1:3">
      <c r="A1" s="1489" t="s">
        <v>794</v>
      </c>
      <c r="B1" s="1490" t="s">
        <v>798</v>
      </c>
      <c r="C1" s="1489"/>
    </row>
    <row r="2" spans="1:3" ht="31.5" customHeight="1">
      <c r="A2" s="1492">
        <v>0</v>
      </c>
      <c r="B2" s="1493" t="s">
        <v>1209</v>
      </c>
      <c r="C2" s="1494" t="s">
        <v>1662</v>
      </c>
    </row>
    <row r="3" spans="1:3" ht="35.25" customHeight="1">
      <c r="A3" s="1492">
        <v>33</v>
      </c>
      <c r="B3" s="1493" t="s">
        <v>1210</v>
      </c>
      <c r="C3" s="1495" t="s">
        <v>1663</v>
      </c>
    </row>
    <row r="4" spans="1:3" ht="35.25" customHeight="1">
      <c r="A4" s="1492">
        <v>42</v>
      </c>
      <c r="B4" s="1493" t="s">
        <v>1211</v>
      </c>
      <c r="C4" s="1496" t="s">
        <v>1664</v>
      </c>
    </row>
    <row r="5" spans="1:3" ht="19.5">
      <c r="A5" s="1492">
        <v>96</v>
      </c>
      <c r="B5" s="1493" t="s">
        <v>1212</v>
      </c>
      <c r="C5" s="1496" t="s">
        <v>1665</v>
      </c>
    </row>
    <row r="6" spans="1:3" ht="19.5">
      <c r="A6" s="1492">
        <v>97</v>
      </c>
      <c r="B6" s="1493" t="s">
        <v>1213</v>
      </c>
      <c r="C6" s="1496" t="s">
        <v>1666</v>
      </c>
    </row>
    <row r="7" spans="1:3" ht="19.5">
      <c r="A7" s="1492">
        <v>98</v>
      </c>
      <c r="B7" s="1493" t="s">
        <v>1214</v>
      </c>
      <c r="C7" s="1496" t="s">
        <v>1667</v>
      </c>
    </row>
    <row r="8" spans="1:3" ht="15">
      <c r="A8" s="1497"/>
      <c r="B8" s="1497"/>
      <c r="C8" s="1497"/>
    </row>
    <row r="9" spans="1:3" ht="15.75">
      <c r="A9" s="1498"/>
      <c r="B9" s="1498"/>
      <c r="C9" s="1499"/>
    </row>
    <row r="10" spans="1:3">
      <c r="A10" s="1708" t="s">
        <v>794</v>
      </c>
      <c r="B10" s="1709" t="s">
        <v>797</v>
      </c>
      <c r="C10" s="1708"/>
    </row>
    <row r="11" spans="1:3">
      <c r="A11" s="1710"/>
      <c r="B11" s="1711" t="s">
        <v>376</v>
      </c>
      <c r="C11" s="1710"/>
    </row>
    <row r="12" spans="1:3" ht="15.75">
      <c r="A12" s="1500">
        <v>1101</v>
      </c>
      <c r="B12" s="1501" t="s">
        <v>377</v>
      </c>
      <c r="C12" s="1500">
        <v>1101</v>
      </c>
    </row>
    <row r="13" spans="1:3" ht="15.75">
      <c r="A13" s="1500">
        <v>1103</v>
      </c>
      <c r="B13" s="1502" t="s">
        <v>378</v>
      </c>
      <c r="C13" s="1500">
        <v>1103</v>
      </c>
    </row>
    <row r="14" spans="1:3" ht="15.75">
      <c r="A14" s="1500">
        <v>1104</v>
      </c>
      <c r="B14" s="1503" t="s">
        <v>379</v>
      </c>
      <c r="C14" s="1500">
        <v>1104</v>
      </c>
    </row>
    <row r="15" spans="1:3" ht="15.75">
      <c r="A15" s="1500">
        <v>1105</v>
      </c>
      <c r="B15" s="1503" t="s">
        <v>380</v>
      </c>
      <c r="C15" s="1500">
        <v>1105</v>
      </c>
    </row>
    <row r="16" spans="1:3" ht="15.75">
      <c r="A16" s="1500">
        <v>1106</v>
      </c>
      <c r="B16" s="1503" t="s">
        <v>381</v>
      </c>
      <c r="C16" s="1500">
        <v>1106</v>
      </c>
    </row>
    <row r="17" spans="1:3" ht="15.75">
      <c r="A17" s="1500">
        <v>1107</v>
      </c>
      <c r="B17" s="1503" t="s">
        <v>382</v>
      </c>
      <c r="C17" s="1500">
        <v>1107</v>
      </c>
    </row>
    <row r="18" spans="1:3" ht="15.75">
      <c r="A18" s="1500">
        <v>1108</v>
      </c>
      <c r="B18" s="1503" t="s">
        <v>383</v>
      </c>
      <c r="C18" s="1500">
        <v>1108</v>
      </c>
    </row>
    <row r="19" spans="1:3" ht="15.75">
      <c r="A19" s="1500">
        <v>1111</v>
      </c>
      <c r="B19" s="1504" t="s">
        <v>384</v>
      </c>
      <c r="C19" s="1500">
        <v>1111</v>
      </c>
    </row>
    <row r="20" spans="1:3" ht="15.75">
      <c r="A20" s="1500">
        <v>1115</v>
      </c>
      <c r="B20" s="1504" t="s">
        <v>385</v>
      </c>
      <c r="C20" s="1500">
        <v>1115</v>
      </c>
    </row>
    <row r="21" spans="1:3" ht="15.75">
      <c r="A21" s="1500">
        <v>1116</v>
      </c>
      <c r="B21" s="1504" t="s">
        <v>386</v>
      </c>
      <c r="C21" s="1500">
        <v>1116</v>
      </c>
    </row>
    <row r="22" spans="1:3" ht="15.75">
      <c r="A22" s="1500">
        <v>1117</v>
      </c>
      <c r="B22" s="1504" t="s">
        <v>387</v>
      </c>
      <c r="C22" s="1500">
        <v>1117</v>
      </c>
    </row>
    <row r="23" spans="1:3" ht="15.75">
      <c r="A23" s="1500">
        <v>1121</v>
      </c>
      <c r="B23" s="1503" t="s">
        <v>388</v>
      </c>
      <c r="C23" s="1500">
        <v>1121</v>
      </c>
    </row>
    <row r="24" spans="1:3" ht="15.75">
      <c r="A24" s="1500">
        <v>1122</v>
      </c>
      <c r="B24" s="1503" t="s">
        <v>389</v>
      </c>
      <c r="C24" s="1500">
        <v>1122</v>
      </c>
    </row>
    <row r="25" spans="1:3" ht="15.75">
      <c r="A25" s="1500">
        <v>1123</v>
      </c>
      <c r="B25" s="1503" t="s">
        <v>390</v>
      </c>
      <c r="C25" s="1500">
        <v>1123</v>
      </c>
    </row>
    <row r="26" spans="1:3" ht="15.75">
      <c r="A26" s="1500">
        <v>1125</v>
      </c>
      <c r="B26" s="1505" t="s">
        <v>391</v>
      </c>
      <c r="C26" s="1500">
        <v>1125</v>
      </c>
    </row>
    <row r="27" spans="1:3" ht="15.75">
      <c r="A27" s="1500">
        <v>1128</v>
      </c>
      <c r="B27" s="1503" t="s">
        <v>392</v>
      </c>
      <c r="C27" s="1500">
        <v>1128</v>
      </c>
    </row>
    <row r="28" spans="1:3" ht="15.75">
      <c r="A28" s="1500">
        <v>1139</v>
      </c>
      <c r="B28" s="1506" t="s">
        <v>393</v>
      </c>
      <c r="C28" s="1500">
        <v>1139</v>
      </c>
    </row>
    <row r="29" spans="1:3" ht="15.75">
      <c r="A29" s="1500">
        <v>1141</v>
      </c>
      <c r="B29" s="1504" t="s">
        <v>394</v>
      </c>
      <c r="C29" s="1500">
        <v>1141</v>
      </c>
    </row>
    <row r="30" spans="1:3" ht="15.75">
      <c r="A30" s="1500">
        <v>1142</v>
      </c>
      <c r="B30" s="1503" t="s">
        <v>395</v>
      </c>
      <c r="C30" s="1500">
        <v>1142</v>
      </c>
    </row>
    <row r="31" spans="1:3" ht="15.75">
      <c r="A31" s="1500">
        <v>1143</v>
      </c>
      <c r="B31" s="1504" t="s">
        <v>396</v>
      </c>
      <c r="C31" s="1500">
        <v>1143</v>
      </c>
    </row>
    <row r="32" spans="1:3" ht="15.75">
      <c r="A32" s="1500">
        <v>1144</v>
      </c>
      <c r="B32" s="1504" t="s">
        <v>397</v>
      </c>
      <c r="C32" s="1500">
        <v>1144</v>
      </c>
    </row>
    <row r="33" spans="1:3" ht="15.75">
      <c r="A33" s="1500">
        <v>1145</v>
      </c>
      <c r="B33" s="1503" t="s">
        <v>398</v>
      </c>
      <c r="C33" s="1500">
        <v>1145</v>
      </c>
    </row>
    <row r="34" spans="1:3" ht="15.75">
      <c r="A34" s="1500">
        <v>1146</v>
      </c>
      <c r="B34" s="1504" t="s">
        <v>399</v>
      </c>
      <c r="C34" s="1500">
        <v>1146</v>
      </c>
    </row>
    <row r="35" spans="1:3" ht="15.75">
      <c r="A35" s="1500">
        <v>1147</v>
      </c>
      <c r="B35" s="1504" t="s">
        <v>400</v>
      </c>
      <c r="C35" s="1500">
        <v>1147</v>
      </c>
    </row>
    <row r="36" spans="1:3" ht="15.75">
      <c r="A36" s="1500">
        <v>1148</v>
      </c>
      <c r="B36" s="1504" t="s">
        <v>401</v>
      </c>
      <c r="C36" s="1500">
        <v>1148</v>
      </c>
    </row>
    <row r="37" spans="1:3" ht="15.75">
      <c r="A37" s="1500">
        <v>1149</v>
      </c>
      <c r="B37" s="1504" t="s">
        <v>402</v>
      </c>
      <c r="C37" s="1500">
        <v>1149</v>
      </c>
    </row>
    <row r="38" spans="1:3" ht="15.75">
      <c r="A38" s="1500">
        <v>1151</v>
      </c>
      <c r="B38" s="1504" t="s">
        <v>403</v>
      </c>
      <c r="C38" s="1500">
        <v>1151</v>
      </c>
    </row>
    <row r="39" spans="1:3" ht="15.75">
      <c r="A39" s="1500">
        <v>1158</v>
      </c>
      <c r="B39" s="1503" t="s">
        <v>404</v>
      </c>
      <c r="C39" s="1500">
        <v>1158</v>
      </c>
    </row>
    <row r="40" spans="1:3" ht="15.75">
      <c r="A40" s="1500">
        <v>1161</v>
      </c>
      <c r="B40" s="1503" t="s">
        <v>405</v>
      </c>
      <c r="C40" s="1500">
        <v>1161</v>
      </c>
    </row>
    <row r="41" spans="1:3" ht="15.75">
      <c r="A41" s="1500">
        <v>1162</v>
      </c>
      <c r="B41" s="1503" t="s">
        <v>406</v>
      </c>
      <c r="C41" s="1500">
        <v>1162</v>
      </c>
    </row>
    <row r="42" spans="1:3" ht="15.75">
      <c r="A42" s="1500">
        <v>1163</v>
      </c>
      <c r="B42" s="1503" t="s">
        <v>407</v>
      </c>
      <c r="C42" s="1500">
        <v>1163</v>
      </c>
    </row>
    <row r="43" spans="1:3" ht="15.75">
      <c r="A43" s="1500">
        <v>1168</v>
      </c>
      <c r="B43" s="1503" t="s">
        <v>408</v>
      </c>
      <c r="C43" s="1500">
        <v>1168</v>
      </c>
    </row>
    <row r="44" spans="1:3" ht="15.75">
      <c r="A44" s="1500">
        <v>1179</v>
      </c>
      <c r="B44" s="1504" t="s">
        <v>409</v>
      </c>
      <c r="C44" s="1500">
        <v>1179</v>
      </c>
    </row>
    <row r="45" spans="1:3" ht="15.75">
      <c r="A45" s="1500">
        <v>2201</v>
      </c>
      <c r="B45" s="1504" t="s">
        <v>410</v>
      </c>
      <c r="C45" s="1500">
        <v>2201</v>
      </c>
    </row>
    <row r="46" spans="1:3" ht="15.75">
      <c r="A46" s="1500">
        <v>2205</v>
      </c>
      <c r="B46" s="1503" t="s">
        <v>411</v>
      </c>
      <c r="C46" s="1500">
        <v>2205</v>
      </c>
    </row>
    <row r="47" spans="1:3" ht="15.75">
      <c r="A47" s="1500">
        <v>2206</v>
      </c>
      <c r="B47" s="1506" t="s">
        <v>412</v>
      </c>
      <c r="C47" s="1500">
        <v>2206</v>
      </c>
    </row>
    <row r="48" spans="1:3" ht="15.75">
      <c r="A48" s="1500">
        <v>2215</v>
      </c>
      <c r="B48" s="1503" t="s">
        <v>413</v>
      </c>
      <c r="C48" s="1500">
        <v>2215</v>
      </c>
    </row>
    <row r="49" spans="1:3" ht="15.75">
      <c r="A49" s="1500">
        <v>2218</v>
      </c>
      <c r="B49" s="1503" t="s">
        <v>414</v>
      </c>
      <c r="C49" s="1500">
        <v>2218</v>
      </c>
    </row>
    <row r="50" spans="1:3" ht="15.75">
      <c r="A50" s="1500">
        <v>2219</v>
      </c>
      <c r="B50" s="1503" t="s">
        <v>415</v>
      </c>
      <c r="C50" s="1500">
        <v>2219</v>
      </c>
    </row>
    <row r="51" spans="1:3" ht="15.75">
      <c r="A51" s="1500">
        <v>2221</v>
      </c>
      <c r="B51" s="1504" t="s">
        <v>416</v>
      </c>
      <c r="C51" s="1500">
        <v>2221</v>
      </c>
    </row>
    <row r="52" spans="1:3" ht="15.75">
      <c r="A52" s="1500">
        <v>2222</v>
      </c>
      <c r="B52" s="1507" t="s">
        <v>417</v>
      </c>
      <c r="C52" s="1500">
        <v>2222</v>
      </c>
    </row>
    <row r="53" spans="1:3" ht="15.75">
      <c r="A53" s="1500">
        <v>2223</v>
      </c>
      <c r="B53" s="1507" t="s">
        <v>2061</v>
      </c>
      <c r="C53" s="1500">
        <v>2223</v>
      </c>
    </row>
    <row r="54" spans="1:3" ht="15.75">
      <c r="A54" s="1500">
        <v>2224</v>
      </c>
      <c r="B54" s="1506" t="s">
        <v>418</v>
      </c>
      <c r="C54" s="1500">
        <v>2224</v>
      </c>
    </row>
    <row r="55" spans="1:3" ht="15.75">
      <c r="A55" s="1500">
        <v>2225</v>
      </c>
      <c r="B55" s="1503" t="s">
        <v>419</v>
      </c>
      <c r="C55" s="1500">
        <v>2225</v>
      </c>
    </row>
    <row r="56" spans="1:3" ht="15.75">
      <c r="A56" s="1500">
        <v>2228</v>
      </c>
      <c r="B56" s="1503" t="s">
        <v>420</v>
      </c>
      <c r="C56" s="1500">
        <v>2228</v>
      </c>
    </row>
    <row r="57" spans="1:3" ht="15.75">
      <c r="A57" s="1500">
        <v>2239</v>
      </c>
      <c r="B57" s="1504" t="s">
        <v>421</v>
      </c>
      <c r="C57" s="1500">
        <v>2239</v>
      </c>
    </row>
    <row r="58" spans="1:3" ht="15.75">
      <c r="A58" s="1500">
        <v>2241</v>
      </c>
      <c r="B58" s="1507" t="s">
        <v>422</v>
      </c>
      <c r="C58" s="1500">
        <v>2241</v>
      </c>
    </row>
    <row r="59" spans="1:3" ht="15.75">
      <c r="A59" s="1500">
        <v>2242</v>
      </c>
      <c r="B59" s="1507" t="s">
        <v>423</v>
      </c>
      <c r="C59" s="1500">
        <v>2242</v>
      </c>
    </row>
    <row r="60" spans="1:3" ht="15.75">
      <c r="A60" s="1500">
        <v>2243</v>
      </c>
      <c r="B60" s="1507" t="s">
        <v>424</v>
      </c>
      <c r="C60" s="1500">
        <v>2243</v>
      </c>
    </row>
    <row r="61" spans="1:3" ht="15.75">
      <c r="A61" s="1500">
        <v>2244</v>
      </c>
      <c r="B61" s="1507" t="s">
        <v>425</v>
      </c>
      <c r="C61" s="1500">
        <v>2244</v>
      </c>
    </row>
    <row r="62" spans="1:3" ht="15.75">
      <c r="A62" s="1500">
        <v>2245</v>
      </c>
      <c r="B62" s="1508" t="s">
        <v>426</v>
      </c>
      <c r="C62" s="1500">
        <v>2245</v>
      </c>
    </row>
    <row r="63" spans="1:3" ht="15.75">
      <c r="A63" s="1500">
        <v>2246</v>
      </c>
      <c r="B63" s="1507" t="s">
        <v>427</v>
      </c>
      <c r="C63" s="1500">
        <v>2246</v>
      </c>
    </row>
    <row r="64" spans="1:3" ht="15.75">
      <c r="A64" s="1500">
        <v>2247</v>
      </c>
      <c r="B64" s="1507" t="s">
        <v>428</v>
      </c>
      <c r="C64" s="1500">
        <v>2247</v>
      </c>
    </row>
    <row r="65" spans="1:3" ht="15.75">
      <c r="A65" s="1500">
        <v>2248</v>
      </c>
      <c r="B65" s="1507" t="s">
        <v>429</v>
      </c>
      <c r="C65" s="1500">
        <v>2248</v>
      </c>
    </row>
    <row r="66" spans="1:3" ht="15.75">
      <c r="A66" s="1500">
        <v>2249</v>
      </c>
      <c r="B66" s="1507" t="s">
        <v>430</v>
      </c>
      <c r="C66" s="1500">
        <v>2249</v>
      </c>
    </row>
    <row r="67" spans="1:3" ht="15.75">
      <c r="A67" s="1500">
        <v>2258</v>
      </c>
      <c r="B67" s="1503" t="s">
        <v>431</v>
      </c>
      <c r="C67" s="1500">
        <v>2258</v>
      </c>
    </row>
    <row r="68" spans="1:3" ht="15.75">
      <c r="A68" s="1500">
        <v>2259</v>
      </c>
      <c r="B68" s="1506" t="s">
        <v>432</v>
      </c>
      <c r="C68" s="1500">
        <v>2259</v>
      </c>
    </row>
    <row r="69" spans="1:3" ht="15.75">
      <c r="A69" s="1500">
        <v>2261</v>
      </c>
      <c r="B69" s="1504" t="s">
        <v>433</v>
      </c>
      <c r="C69" s="1500">
        <v>2261</v>
      </c>
    </row>
    <row r="70" spans="1:3" ht="15.75">
      <c r="A70" s="1500">
        <v>2268</v>
      </c>
      <c r="B70" s="1503" t="s">
        <v>434</v>
      </c>
      <c r="C70" s="1500">
        <v>2268</v>
      </c>
    </row>
    <row r="71" spans="1:3" ht="15.75">
      <c r="A71" s="1500">
        <v>2279</v>
      </c>
      <c r="B71" s="1504" t="s">
        <v>435</v>
      </c>
      <c r="C71" s="1500">
        <v>2279</v>
      </c>
    </row>
    <row r="72" spans="1:3" ht="15.75">
      <c r="A72" s="1500">
        <v>2281</v>
      </c>
      <c r="B72" s="1506" t="s">
        <v>436</v>
      </c>
      <c r="C72" s="1500">
        <v>2281</v>
      </c>
    </row>
    <row r="73" spans="1:3" ht="15.75">
      <c r="A73" s="1500">
        <v>2282</v>
      </c>
      <c r="B73" s="1506" t="s">
        <v>437</v>
      </c>
      <c r="C73" s="1500">
        <v>2282</v>
      </c>
    </row>
    <row r="74" spans="1:3" ht="15.75">
      <c r="A74" s="1500">
        <v>2283</v>
      </c>
      <c r="B74" s="1506" t="s">
        <v>438</v>
      </c>
      <c r="C74" s="1500">
        <v>2283</v>
      </c>
    </row>
    <row r="75" spans="1:3" ht="15.75">
      <c r="A75" s="1500">
        <v>2284</v>
      </c>
      <c r="B75" s="1506" t="s">
        <v>439</v>
      </c>
      <c r="C75" s="1500">
        <v>2284</v>
      </c>
    </row>
    <row r="76" spans="1:3" ht="15.75">
      <c r="A76" s="1500">
        <v>2285</v>
      </c>
      <c r="B76" s="1506" t="s">
        <v>440</v>
      </c>
      <c r="C76" s="1500">
        <v>2285</v>
      </c>
    </row>
    <row r="77" spans="1:3" ht="15.75">
      <c r="A77" s="1500">
        <v>2288</v>
      </c>
      <c r="B77" s="1506" t="s">
        <v>441</v>
      </c>
      <c r="C77" s="1500">
        <v>2288</v>
      </c>
    </row>
    <row r="78" spans="1:3" ht="15.75">
      <c r="A78" s="1500">
        <v>2289</v>
      </c>
      <c r="B78" s="1506" t="s">
        <v>442</v>
      </c>
      <c r="C78" s="1500">
        <v>2289</v>
      </c>
    </row>
    <row r="79" spans="1:3" ht="15.75">
      <c r="A79" s="1500">
        <v>3301</v>
      </c>
      <c r="B79" s="1503" t="s">
        <v>443</v>
      </c>
      <c r="C79" s="1500">
        <v>3301</v>
      </c>
    </row>
    <row r="80" spans="1:3" ht="15.75">
      <c r="A80" s="1500">
        <v>3311</v>
      </c>
      <c r="B80" s="1503" t="s">
        <v>2062</v>
      </c>
      <c r="C80" s="1500">
        <v>3311</v>
      </c>
    </row>
    <row r="81" spans="1:3" ht="15.75">
      <c r="A81" s="1500">
        <v>3312</v>
      </c>
      <c r="B81" s="1504" t="s">
        <v>2063</v>
      </c>
      <c r="C81" s="1500">
        <v>3312</v>
      </c>
    </row>
    <row r="82" spans="1:3" ht="15.75">
      <c r="A82" s="1500">
        <v>3318</v>
      </c>
      <c r="B82" s="1506" t="s">
        <v>444</v>
      </c>
      <c r="C82" s="1500">
        <v>3318</v>
      </c>
    </row>
    <row r="83" spans="1:3" ht="15.75">
      <c r="A83" s="1500">
        <v>3321</v>
      </c>
      <c r="B83" s="1503" t="s">
        <v>2054</v>
      </c>
      <c r="C83" s="1500">
        <v>3321</v>
      </c>
    </row>
    <row r="84" spans="1:3" ht="15.75">
      <c r="A84" s="1500">
        <v>3322</v>
      </c>
      <c r="B84" s="1504" t="s">
        <v>2055</v>
      </c>
      <c r="C84" s="1500">
        <v>3322</v>
      </c>
    </row>
    <row r="85" spans="1:3" ht="15.75">
      <c r="A85" s="1500">
        <v>3323</v>
      </c>
      <c r="B85" s="1506" t="s">
        <v>2053</v>
      </c>
      <c r="C85" s="1500">
        <v>3323</v>
      </c>
    </row>
    <row r="86" spans="1:3" ht="15.75">
      <c r="A86" s="1500">
        <v>3324</v>
      </c>
      <c r="B86" s="1506" t="s">
        <v>445</v>
      </c>
      <c r="C86" s="1500">
        <v>3324</v>
      </c>
    </row>
    <row r="87" spans="1:3" ht="15.75">
      <c r="A87" s="1500">
        <v>3325</v>
      </c>
      <c r="B87" s="1504" t="s">
        <v>2056</v>
      </c>
      <c r="C87" s="1500">
        <v>3325</v>
      </c>
    </row>
    <row r="88" spans="1:3" ht="15.75">
      <c r="A88" s="1500">
        <v>3326</v>
      </c>
      <c r="B88" s="1503" t="s">
        <v>2057</v>
      </c>
      <c r="C88" s="1500">
        <v>3326</v>
      </c>
    </row>
    <row r="89" spans="1:3" ht="15.75">
      <c r="A89" s="1500">
        <v>3327</v>
      </c>
      <c r="B89" s="1503" t="s">
        <v>2058</v>
      </c>
      <c r="C89" s="1500">
        <v>3327</v>
      </c>
    </row>
    <row r="90" spans="1:3" ht="15.75">
      <c r="A90" s="1500">
        <v>3332</v>
      </c>
      <c r="B90" s="1503" t="s">
        <v>446</v>
      </c>
      <c r="C90" s="1500">
        <v>3332</v>
      </c>
    </row>
    <row r="91" spans="1:3" ht="15.75">
      <c r="A91" s="1500">
        <v>3333</v>
      </c>
      <c r="B91" s="1504" t="s">
        <v>447</v>
      </c>
      <c r="C91" s="1500">
        <v>3333</v>
      </c>
    </row>
    <row r="92" spans="1:3" ht="15.75">
      <c r="A92" s="1500">
        <v>3334</v>
      </c>
      <c r="B92" s="1504" t="s">
        <v>524</v>
      </c>
      <c r="C92" s="1500">
        <v>3334</v>
      </c>
    </row>
    <row r="93" spans="1:3" ht="15.75">
      <c r="A93" s="1500">
        <v>3336</v>
      </c>
      <c r="B93" s="1504" t="s">
        <v>525</v>
      </c>
      <c r="C93" s="1500">
        <v>3336</v>
      </c>
    </row>
    <row r="94" spans="1:3" ht="15.75">
      <c r="A94" s="1500">
        <v>3337</v>
      </c>
      <c r="B94" s="1503" t="s">
        <v>2059</v>
      </c>
      <c r="C94" s="1500">
        <v>3337</v>
      </c>
    </row>
    <row r="95" spans="1:3" ht="15.75">
      <c r="A95" s="1500">
        <v>3338</v>
      </c>
      <c r="B95" s="1503" t="s">
        <v>2060</v>
      </c>
      <c r="C95" s="1500">
        <v>3338</v>
      </c>
    </row>
    <row r="96" spans="1:3" ht="15.75">
      <c r="A96" s="1500">
        <v>3341</v>
      </c>
      <c r="B96" s="1504" t="s">
        <v>526</v>
      </c>
      <c r="C96" s="1500">
        <v>3341</v>
      </c>
    </row>
    <row r="97" spans="1:3" ht="15.75">
      <c r="A97" s="1500">
        <v>3349</v>
      </c>
      <c r="B97" s="1504" t="s">
        <v>448</v>
      </c>
      <c r="C97" s="1500">
        <v>3349</v>
      </c>
    </row>
    <row r="98" spans="1:3" ht="15.75">
      <c r="A98" s="1500">
        <v>3359</v>
      </c>
      <c r="B98" s="1504" t="s">
        <v>449</v>
      </c>
      <c r="C98" s="1500">
        <v>3359</v>
      </c>
    </row>
    <row r="99" spans="1:3" ht="15.75">
      <c r="A99" s="1500">
        <v>3369</v>
      </c>
      <c r="B99" s="1504" t="s">
        <v>450</v>
      </c>
      <c r="C99" s="1500">
        <v>3369</v>
      </c>
    </row>
    <row r="100" spans="1:3" ht="15.75">
      <c r="A100" s="1500">
        <v>3388</v>
      </c>
      <c r="B100" s="1503" t="s">
        <v>0</v>
      </c>
      <c r="C100" s="1500">
        <v>3388</v>
      </c>
    </row>
    <row r="101" spans="1:3" ht="15.75">
      <c r="A101" s="1500">
        <v>3389</v>
      </c>
      <c r="B101" s="1504" t="s">
        <v>1</v>
      </c>
      <c r="C101" s="1500">
        <v>3389</v>
      </c>
    </row>
    <row r="102" spans="1:3" ht="15.75">
      <c r="A102" s="1500">
        <v>4401</v>
      </c>
      <c r="B102" s="1503" t="s">
        <v>2</v>
      </c>
      <c r="C102" s="1500">
        <v>4401</v>
      </c>
    </row>
    <row r="103" spans="1:3" ht="15.75">
      <c r="A103" s="1500">
        <v>4412</v>
      </c>
      <c r="B103" s="1506" t="s">
        <v>3</v>
      </c>
      <c r="C103" s="1500">
        <v>4412</v>
      </c>
    </row>
    <row r="104" spans="1:3" ht="15.75">
      <c r="A104" s="1500">
        <v>4415</v>
      </c>
      <c r="B104" s="1504" t="s">
        <v>4</v>
      </c>
      <c r="C104" s="1500">
        <v>4415</v>
      </c>
    </row>
    <row r="105" spans="1:3" ht="15.75">
      <c r="A105" s="1500">
        <v>4418</v>
      </c>
      <c r="B105" s="1504" t="s">
        <v>5</v>
      </c>
      <c r="C105" s="1500">
        <v>4418</v>
      </c>
    </row>
    <row r="106" spans="1:3" ht="15.75">
      <c r="A106" s="1500">
        <v>4429</v>
      </c>
      <c r="B106" s="1503" t="s">
        <v>6</v>
      </c>
      <c r="C106" s="1500">
        <v>4429</v>
      </c>
    </row>
    <row r="107" spans="1:3" ht="15.75">
      <c r="A107" s="1500">
        <v>4431</v>
      </c>
      <c r="B107" s="1504" t="s">
        <v>2064</v>
      </c>
      <c r="C107" s="1500">
        <v>4431</v>
      </c>
    </row>
    <row r="108" spans="1:3" ht="15.75">
      <c r="A108" s="1500">
        <v>4433</v>
      </c>
      <c r="B108" s="1504" t="s">
        <v>7</v>
      </c>
      <c r="C108" s="1500">
        <v>4433</v>
      </c>
    </row>
    <row r="109" spans="1:3" ht="15.75">
      <c r="A109" s="1500">
        <v>4436</v>
      </c>
      <c r="B109" s="1504" t="s">
        <v>8</v>
      </c>
      <c r="C109" s="1500">
        <v>4436</v>
      </c>
    </row>
    <row r="110" spans="1:3" ht="15.75">
      <c r="A110" s="1500">
        <v>4437</v>
      </c>
      <c r="B110" s="1505" t="s">
        <v>9</v>
      </c>
      <c r="C110" s="1500">
        <v>4437</v>
      </c>
    </row>
    <row r="111" spans="1:3" ht="15.75">
      <c r="A111" s="1500">
        <v>4448</v>
      </c>
      <c r="B111" s="1505" t="s">
        <v>2092</v>
      </c>
      <c r="C111" s="1500">
        <v>4448</v>
      </c>
    </row>
    <row r="112" spans="1:3" ht="15.75">
      <c r="A112" s="1500">
        <v>4450</v>
      </c>
      <c r="B112" s="1504" t="s">
        <v>10</v>
      </c>
      <c r="C112" s="1500">
        <v>4450</v>
      </c>
    </row>
    <row r="113" spans="1:3" ht="15.75">
      <c r="A113" s="1500">
        <v>4451</v>
      </c>
      <c r="B113" s="1509" t="s">
        <v>11</v>
      </c>
      <c r="C113" s="1500">
        <v>4451</v>
      </c>
    </row>
    <row r="114" spans="1:3" ht="15.75">
      <c r="A114" s="1500">
        <v>4452</v>
      </c>
      <c r="B114" s="1509" t="s">
        <v>12</v>
      </c>
      <c r="C114" s="1500">
        <v>4452</v>
      </c>
    </row>
    <row r="115" spans="1:3" ht="15.75">
      <c r="A115" s="1500">
        <v>4453</v>
      </c>
      <c r="B115" s="1509" t="s">
        <v>13</v>
      </c>
      <c r="C115" s="1500">
        <v>4453</v>
      </c>
    </row>
    <row r="116" spans="1:3" ht="15.75">
      <c r="A116" s="1500">
        <v>4454</v>
      </c>
      <c r="B116" s="1510" t="s">
        <v>14</v>
      </c>
      <c r="C116" s="1500">
        <v>4454</v>
      </c>
    </row>
    <row r="117" spans="1:3" ht="15.75">
      <c r="A117" s="1500">
        <v>4455</v>
      </c>
      <c r="B117" s="1510" t="s">
        <v>2065</v>
      </c>
      <c r="C117" s="1500">
        <v>4455</v>
      </c>
    </row>
    <row r="118" spans="1:3" ht="15.75">
      <c r="A118" s="1500">
        <v>4456</v>
      </c>
      <c r="B118" s="1509" t="s">
        <v>15</v>
      </c>
      <c r="C118" s="1500">
        <v>4456</v>
      </c>
    </row>
    <row r="119" spans="1:3" ht="15.75">
      <c r="A119" s="1500">
        <v>4457</v>
      </c>
      <c r="B119" s="1511" t="s">
        <v>2066</v>
      </c>
      <c r="C119" s="1500">
        <v>4457</v>
      </c>
    </row>
    <row r="120" spans="1:3" ht="15.75">
      <c r="A120" s="1500">
        <v>4458</v>
      </c>
      <c r="B120" s="1511" t="s">
        <v>2095</v>
      </c>
      <c r="C120" s="1500">
        <v>4458</v>
      </c>
    </row>
    <row r="121" spans="1:3" ht="15.75">
      <c r="A121" s="1500">
        <v>4459</v>
      </c>
      <c r="B121" s="1511" t="s">
        <v>1668</v>
      </c>
      <c r="C121" s="1500">
        <v>4459</v>
      </c>
    </row>
    <row r="122" spans="1:3" ht="15.75">
      <c r="A122" s="1500">
        <v>4465</v>
      </c>
      <c r="B122" s="1501" t="s">
        <v>16</v>
      </c>
      <c r="C122" s="1500">
        <v>4465</v>
      </c>
    </row>
    <row r="123" spans="1:3" ht="15.75">
      <c r="A123" s="1500">
        <v>4467</v>
      </c>
      <c r="B123" s="1502" t="s">
        <v>17</v>
      </c>
      <c r="C123" s="1500">
        <v>4467</v>
      </c>
    </row>
    <row r="124" spans="1:3" ht="15.75">
      <c r="A124" s="1500">
        <v>4468</v>
      </c>
      <c r="B124" s="1503" t="s">
        <v>18</v>
      </c>
      <c r="C124" s="1500">
        <v>4468</v>
      </c>
    </row>
    <row r="125" spans="1:3" ht="15.75">
      <c r="A125" s="1500">
        <v>4469</v>
      </c>
      <c r="B125" s="1504" t="s">
        <v>19</v>
      </c>
      <c r="C125" s="1500">
        <v>4469</v>
      </c>
    </row>
    <row r="126" spans="1:3" ht="15.75">
      <c r="A126" s="1500">
        <v>5501</v>
      </c>
      <c r="B126" s="1503" t="s">
        <v>20</v>
      </c>
      <c r="C126" s="1500">
        <v>5501</v>
      </c>
    </row>
    <row r="127" spans="1:3" ht="15.75">
      <c r="A127" s="1500">
        <v>5511</v>
      </c>
      <c r="B127" s="1508" t="s">
        <v>21</v>
      </c>
      <c r="C127" s="1500">
        <v>5511</v>
      </c>
    </row>
    <row r="128" spans="1:3" ht="15.75">
      <c r="A128" s="1500">
        <v>5512</v>
      </c>
      <c r="B128" s="1503" t="s">
        <v>22</v>
      </c>
      <c r="C128" s="1500">
        <v>5512</v>
      </c>
    </row>
    <row r="129" spans="1:3" ht="15.75">
      <c r="A129" s="1500">
        <v>5513</v>
      </c>
      <c r="B129" s="1511" t="s">
        <v>2096</v>
      </c>
      <c r="C129" s="1500">
        <v>5513</v>
      </c>
    </row>
    <row r="130" spans="1:3" ht="15.75">
      <c r="A130" s="1500">
        <v>5514</v>
      </c>
      <c r="B130" s="1511" t="s">
        <v>549</v>
      </c>
      <c r="C130" s="1500">
        <v>5514</v>
      </c>
    </row>
    <row r="131" spans="1:3" ht="15.75">
      <c r="A131" s="1500">
        <v>5515</v>
      </c>
      <c r="B131" s="1511" t="s">
        <v>550</v>
      </c>
      <c r="C131" s="1500">
        <v>5515</v>
      </c>
    </row>
    <row r="132" spans="1:3" ht="15.75">
      <c r="A132" s="1500">
        <v>5516</v>
      </c>
      <c r="B132" s="1511" t="s">
        <v>2097</v>
      </c>
      <c r="C132" s="1500">
        <v>5516</v>
      </c>
    </row>
    <row r="133" spans="1:3" ht="15.75">
      <c r="A133" s="1500">
        <v>5517</v>
      </c>
      <c r="B133" s="1511" t="s">
        <v>551</v>
      </c>
      <c r="C133" s="1500">
        <v>5517</v>
      </c>
    </row>
    <row r="134" spans="1:3" ht="15.75">
      <c r="A134" s="1500">
        <v>5518</v>
      </c>
      <c r="B134" s="1503" t="s">
        <v>552</v>
      </c>
      <c r="C134" s="1500">
        <v>5518</v>
      </c>
    </row>
    <row r="135" spans="1:3" ht="15.75">
      <c r="A135" s="1500">
        <v>5519</v>
      </c>
      <c r="B135" s="1503" t="s">
        <v>553</v>
      </c>
      <c r="C135" s="1500">
        <v>5519</v>
      </c>
    </row>
    <row r="136" spans="1:3" ht="15.75">
      <c r="A136" s="1500">
        <v>5521</v>
      </c>
      <c r="B136" s="1503" t="s">
        <v>554</v>
      </c>
      <c r="C136" s="1500">
        <v>5521</v>
      </c>
    </row>
    <row r="137" spans="1:3" ht="15.75">
      <c r="A137" s="1500">
        <v>5522</v>
      </c>
      <c r="B137" s="1512" t="s">
        <v>555</v>
      </c>
      <c r="C137" s="1500">
        <v>5522</v>
      </c>
    </row>
    <row r="138" spans="1:3" ht="15.75">
      <c r="A138" s="1500">
        <v>5524</v>
      </c>
      <c r="B138" s="1501" t="s">
        <v>556</v>
      </c>
      <c r="C138" s="1500">
        <v>5524</v>
      </c>
    </row>
    <row r="139" spans="1:3" ht="15.75">
      <c r="A139" s="1500">
        <v>5525</v>
      </c>
      <c r="B139" s="1508" t="s">
        <v>557</v>
      </c>
      <c r="C139" s="1500">
        <v>5525</v>
      </c>
    </row>
    <row r="140" spans="1:3" ht="15.75">
      <c r="A140" s="1500">
        <v>5526</v>
      </c>
      <c r="B140" s="1505" t="s">
        <v>558</v>
      </c>
      <c r="C140" s="1500">
        <v>5526</v>
      </c>
    </row>
    <row r="141" spans="1:3" ht="15.75">
      <c r="A141" s="1500">
        <v>5527</v>
      </c>
      <c r="B141" s="1505" t="s">
        <v>559</v>
      </c>
      <c r="C141" s="1500">
        <v>5527</v>
      </c>
    </row>
    <row r="142" spans="1:3" ht="15.75">
      <c r="A142" s="1500">
        <v>5528</v>
      </c>
      <c r="B142" s="1505" t="s">
        <v>560</v>
      </c>
      <c r="C142" s="1500">
        <v>5528</v>
      </c>
    </row>
    <row r="143" spans="1:3" ht="15.75">
      <c r="A143" s="1500">
        <v>5529</v>
      </c>
      <c r="B143" s="1505" t="s">
        <v>561</v>
      </c>
      <c r="C143" s="1500">
        <v>5529</v>
      </c>
    </row>
    <row r="144" spans="1:3" ht="15.75">
      <c r="A144" s="1500">
        <v>5530</v>
      </c>
      <c r="B144" s="1505" t="s">
        <v>562</v>
      </c>
      <c r="C144" s="1500">
        <v>5530</v>
      </c>
    </row>
    <row r="145" spans="1:3" ht="15.75">
      <c r="A145" s="1500">
        <v>5531</v>
      </c>
      <c r="B145" s="1508" t="s">
        <v>563</v>
      </c>
      <c r="C145" s="1500">
        <v>5531</v>
      </c>
    </row>
    <row r="146" spans="1:3" ht="15.75">
      <c r="A146" s="1500">
        <v>5532</v>
      </c>
      <c r="B146" s="1512" t="s">
        <v>564</v>
      </c>
      <c r="C146" s="1500">
        <v>5532</v>
      </c>
    </row>
    <row r="147" spans="1:3" ht="15.75">
      <c r="A147" s="1500">
        <v>5533</v>
      </c>
      <c r="B147" s="1512" t="s">
        <v>565</v>
      </c>
      <c r="C147" s="1500">
        <v>5533</v>
      </c>
    </row>
    <row r="148" spans="1:3" ht="15.75">
      <c r="A148" s="1513">
        <v>5534</v>
      </c>
      <c r="B148" s="1512" t="s">
        <v>566</v>
      </c>
      <c r="C148" s="1513">
        <v>5534</v>
      </c>
    </row>
    <row r="149" spans="1:3" ht="15.75">
      <c r="A149" s="1513">
        <v>5535</v>
      </c>
      <c r="B149" s="1512" t="s">
        <v>567</v>
      </c>
      <c r="C149" s="1513">
        <v>5535</v>
      </c>
    </row>
    <row r="150" spans="1:3" ht="15.75">
      <c r="A150" s="1500">
        <v>5538</v>
      </c>
      <c r="B150" s="1508" t="s">
        <v>568</v>
      </c>
      <c r="C150" s="1500">
        <v>5538</v>
      </c>
    </row>
    <row r="151" spans="1:3" ht="15.75">
      <c r="A151" s="1500">
        <v>5540</v>
      </c>
      <c r="B151" s="1512" t="s">
        <v>569</v>
      </c>
      <c r="C151" s="1500">
        <v>5540</v>
      </c>
    </row>
    <row r="152" spans="1:3" ht="15.75">
      <c r="A152" s="1500">
        <v>5541</v>
      </c>
      <c r="B152" s="1512" t="s">
        <v>570</v>
      </c>
      <c r="C152" s="1500">
        <v>5541</v>
      </c>
    </row>
    <row r="153" spans="1:3" ht="15.75">
      <c r="A153" s="1500">
        <v>5545</v>
      </c>
      <c r="B153" s="1512" t="s">
        <v>571</v>
      </c>
      <c r="C153" s="1500">
        <v>5545</v>
      </c>
    </row>
    <row r="154" spans="1:3" ht="15.75">
      <c r="A154" s="1500">
        <v>5546</v>
      </c>
      <c r="B154" s="1512" t="s">
        <v>572</v>
      </c>
      <c r="C154" s="1500">
        <v>5546</v>
      </c>
    </row>
    <row r="155" spans="1:3" ht="15.75">
      <c r="A155" s="1500">
        <v>5547</v>
      </c>
      <c r="B155" s="1512" t="s">
        <v>573</v>
      </c>
      <c r="C155" s="1500">
        <v>5547</v>
      </c>
    </row>
    <row r="156" spans="1:3" ht="15.75">
      <c r="A156" s="1500">
        <v>5548</v>
      </c>
      <c r="B156" s="1512" t="s">
        <v>574</v>
      </c>
      <c r="C156" s="1500">
        <v>5548</v>
      </c>
    </row>
    <row r="157" spans="1:3" ht="15.75">
      <c r="A157" s="1500">
        <v>5550</v>
      </c>
      <c r="B157" s="1512" t="s">
        <v>575</v>
      </c>
      <c r="C157" s="1500">
        <v>5550</v>
      </c>
    </row>
    <row r="158" spans="1:3" ht="15.75">
      <c r="A158" s="1500">
        <v>5551</v>
      </c>
      <c r="B158" s="1512" t="s">
        <v>576</v>
      </c>
      <c r="C158" s="1500">
        <v>5551</v>
      </c>
    </row>
    <row r="159" spans="1:3" ht="15.75">
      <c r="A159" s="1500">
        <v>5553</v>
      </c>
      <c r="B159" s="1512" t="s">
        <v>577</v>
      </c>
      <c r="C159" s="1500">
        <v>5553</v>
      </c>
    </row>
    <row r="160" spans="1:3" ht="15.75">
      <c r="A160" s="1500">
        <v>5554</v>
      </c>
      <c r="B160" s="1508" t="s">
        <v>578</v>
      </c>
      <c r="C160" s="1500">
        <v>5554</v>
      </c>
    </row>
    <row r="161" spans="1:3" ht="15.75">
      <c r="A161" s="1500">
        <v>5556</v>
      </c>
      <c r="B161" s="1504" t="s">
        <v>579</v>
      </c>
      <c r="C161" s="1500">
        <v>5556</v>
      </c>
    </row>
    <row r="162" spans="1:3" ht="15.75">
      <c r="A162" s="1500">
        <v>5561</v>
      </c>
      <c r="B162" s="1514" t="s">
        <v>2106</v>
      </c>
      <c r="C162" s="1500">
        <v>5561</v>
      </c>
    </row>
    <row r="163" spans="1:3" ht="15.75">
      <c r="A163" s="1500">
        <v>5562</v>
      </c>
      <c r="B163" s="1514" t="s">
        <v>2107</v>
      </c>
      <c r="C163" s="1500">
        <v>5562</v>
      </c>
    </row>
    <row r="164" spans="1:3" ht="15.75">
      <c r="A164" s="1500">
        <v>5588</v>
      </c>
      <c r="B164" s="1503" t="s">
        <v>580</v>
      </c>
      <c r="C164" s="1500">
        <v>5588</v>
      </c>
    </row>
    <row r="165" spans="1:3" ht="15.75">
      <c r="A165" s="1500">
        <v>5589</v>
      </c>
      <c r="B165" s="1503" t="s">
        <v>581</v>
      </c>
      <c r="C165" s="1500">
        <v>5589</v>
      </c>
    </row>
    <row r="166" spans="1:3" ht="15.75">
      <c r="A166" s="1500">
        <v>6601</v>
      </c>
      <c r="B166" s="1503" t="s">
        <v>582</v>
      </c>
      <c r="C166" s="1500">
        <v>6601</v>
      </c>
    </row>
    <row r="167" spans="1:3" ht="15.75">
      <c r="A167" s="1500">
        <v>6602</v>
      </c>
      <c r="B167" s="1504" t="s">
        <v>583</v>
      </c>
      <c r="C167" s="1500">
        <v>6602</v>
      </c>
    </row>
    <row r="168" spans="1:3" ht="15.75">
      <c r="A168" s="1500">
        <v>6603</v>
      </c>
      <c r="B168" s="1504" t="s">
        <v>584</v>
      </c>
      <c r="C168" s="1500">
        <v>6603</v>
      </c>
    </row>
    <row r="169" spans="1:3" ht="15.75">
      <c r="A169" s="1500">
        <v>6604</v>
      </c>
      <c r="B169" s="1504" t="s">
        <v>585</v>
      </c>
      <c r="C169" s="1500">
        <v>6604</v>
      </c>
    </row>
    <row r="170" spans="1:3" ht="15.75">
      <c r="A170" s="1500">
        <v>6605</v>
      </c>
      <c r="B170" s="1504" t="s">
        <v>586</v>
      </c>
      <c r="C170" s="1500">
        <v>6605</v>
      </c>
    </row>
    <row r="171" spans="1:3" ht="15.75">
      <c r="A171" s="1513">
        <v>6606</v>
      </c>
      <c r="B171" s="1506" t="s">
        <v>587</v>
      </c>
      <c r="C171" s="1513">
        <v>6606</v>
      </c>
    </row>
    <row r="172" spans="1:3" ht="15.75">
      <c r="A172" s="1500">
        <v>6618</v>
      </c>
      <c r="B172" s="1503" t="s">
        <v>588</v>
      </c>
      <c r="C172" s="1500">
        <v>6618</v>
      </c>
    </row>
    <row r="173" spans="1:3" ht="15.75">
      <c r="A173" s="1500">
        <v>6619</v>
      </c>
      <c r="B173" s="1504" t="s">
        <v>589</v>
      </c>
      <c r="C173" s="1500">
        <v>6619</v>
      </c>
    </row>
    <row r="174" spans="1:3" ht="15.75">
      <c r="A174" s="1500">
        <v>6621</v>
      </c>
      <c r="B174" s="1503" t="s">
        <v>590</v>
      </c>
      <c r="C174" s="1500">
        <v>6621</v>
      </c>
    </row>
    <row r="175" spans="1:3" ht="15.75">
      <c r="A175" s="1500">
        <v>6622</v>
      </c>
      <c r="B175" s="1504" t="s">
        <v>591</v>
      </c>
      <c r="C175" s="1500">
        <v>6622</v>
      </c>
    </row>
    <row r="176" spans="1:3" ht="15.75">
      <c r="A176" s="1500">
        <v>6623</v>
      </c>
      <c r="B176" s="1504" t="s">
        <v>592</v>
      </c>
      <c r="C176" s="1500">
        <v>6623</v>
      </c>
    </row>
    <row r="177" spans="1:3" ht="15.75">
      <c r="A177" s="1500">
        <v>6624</v>
      </c>
      <c r="B177" s="1504" t="s">
        <v>593</v>
      </c>
      <c r="C177" s="1500">
        <v>6624</v>
      </c>
    </row>
    <row r="178" spans="1:3" ht="15.75">
      <c r="A178" s="1500">
        <v>6625</v>
      </c>
      <c r="B178" s="1505" t="s">
        <v>594</v>
      </c>
      <c r="C178" s="1500">
        <v>6625</v>
      </c>
    </row>
    <row r="179" spans="1:3" ht="15.75">
      <c r="A179" s="1500">
        <v>6626</v>
      </c>
      <c r="B179" s="1505" t="s">
        <v>483</v>
      </c>
      <c r="C179" s="1500">
        <v>6626</v>
      </c>
    </row>
    <row r="180" spans="1:3" ht="15.75">
      <c r="A180" s="1500">
        <v>6627</v>
      </c>
      <c r="B180" s="1505" t="s">
        <v>484</v>
      </c>
      <c r="C180" s="1500">
        <v>6627</v>
      </c>
    </row>
    <row r="181" spans="1:3" ht="15.75">
      <c r="A181" s="1500">
        <v>6628</v>
      </c>
      <c r="B181" s="1511" t="s">
        <v>485</v>
      </c>
      <c r="C181" s="1500">
        <v>6628</v>
      </c>
    </row>
    <row r="182" spans="1:3" ht="15.75">
      <c r="A182" s="1500">
        <v>6629</v>
      </c>
      <c r="B182" s="1514" t="s">
        <v>486</v>
      </c>
      <c r="C182" s="1500">
        <v>6629</v>
      </c>
    </row>
    <row r="183" spans="1:3" ht="15.75">
      <c r="A183" s="1515">
        <v>7701</v>
      </c>
      <c r="B183" s="1503" t="s">
        <v>487</v>
      </c>
      <c r="C183" s="1515">
        <v>7701</v>
      </c>
    </row>
    <row r="184" spans="1:3" ht="15.75">
      <c r="A184" s="1500">
        <v>7708</v>
      </c>
      <c r="B184" s="1503" t="s">
        <v>488</v>
      </c>
      <c r="C184" s="1500">
        <v>7708</v>
      </c>
    </row>
    <row r="185" spans="1:3" ht="15.75">
      <c r="A185" s="1500">
        <v>7711</v>
      </c>
      <c r="B185" s="1506" t="s">
        <v>489</v>
      </c>
      <c r="C185" s="1500">
        <v>7711</v>
      </c>
    </row>
    <row r="186" spans="1:3" ht="15.75">
      <c r="A186" s="1500">
        <v>7712</v>
      </c>
      <c r="B186" s="1503" t="s">
        <v>490</v>
      </c>
      <c r="C186" s="1500">
        <v>7712</v>
      </c>
    </row>
    <row r="187" spans="1:3" ht="15.75">
      <c r="A187" s="1500">
        <v>7713</v>
      </c>
      <c r="B187" s="1516" t="s">
        <v>491</v>
      </c>
      <c r="C187" s="1500">
        <v>7713</v>
      </c>
    </row>
    <row r="188" spans="1:3" ht="15.75">
      <c r="A188" s="1500">
        <v>7714</v>
      </c>
      <c r="B188" s="1502" t="s">
        <v>492</v>
      </c>
      <c r="C188" s="1500">
        <v>7714</v>
      </c>
    </row>
    <row r="189" spans="1:3" ht="15.75">
      <c r="A189" s="1500">
        <v>7718</v>
      </c>
      <c r="B189" s="1503" t="s">
        <v>493</v>
      </c>
      <c r="C189" s="1500">
        <v>7718</v>
      </c>
    </row>
    <row r="190" spans="1:3" ht="15.75">
      <c r="A190" s="1500">
        <v>7719</v>
      </c>
      <c r="B190" s="1504" t="s">
        <v>494</v>
      </c>
      <c r="C190" s="1500">
        <v>7719</v>
      </c>
    </row>
    <row r="191" spans="1:3" ht="15.75">
      <c r="A191" s="1500">
        <v>7731</v>
      </c>
      <c r="B191" s="1503" t="s">
        <v>495</v>
      </c>
      <c r="C191" s="1500">
        <v>7731</v>
      </c>
    </row>
    <row r="192" spans="1:3" ht="15.75">
      <c r="A192" s="1500">
        <v>7732</v>
      </c>
      <c r="B192" s="1504" t="s">
        <v>496</v>
      </c>
      <c r="C192" s="1500">
        <v>7732</v>
      </c>
    </row>
    <row r="193" spans="1:3" ht="15.75">
      <c r="A193" s="1500">
        <v>7733</v>
      </c>
      <c r="B193" s="1504" t="s">
        <v>497</v>
      </c>
      <c r="C193" s="1500">
        <v>7733</v>
      </c>
    </row>
    <row r="194" spans="1:3" ht="15.75">
      <c r="A194" s="1500">
        <v>7735</v>
      </c>
      <c r="B194" s="1504" t="s">
        <v>498</v>
      </c>
      <c r="C194" s="1500">
        <v>7735</v>
      </c>
    </row>
    <row r="195" spans="1:3" ht="15.75">
      <c r="A195" s="1500">
        <v>7736</v>
      </c>
      <c r="B195" s="1503" t="s">
        <v>499</v>
      </c>
      <c r="C195" s="1500">
        <v>7736</v>
      </c>
    </row>
    <row r="196" spans="1:3" ht="15.75">
      <c r="A196" s="1500">
        <v>7737</v>
      </c>
      <c r="B196" s="1504" t="s">
        <v>500</v>
      </c>
      <c r="C196" s="1500">
        <v>7737</v>
      </c>
    </row>
    <row r="197" spans="1:3" ht="15.75">
      <c r="A197" s="1500">
        <v>7738</v>
      </c>
      <c r="B197" s="1504" t="s">
        <v>501</v>
      </c>
      <c r="C197" s="1500">
        <v>7738</v>
      </c>
    </row>
    <row r="198" spans="1:3" ht="15.75">
      <c r="A198" s="1500">
        <v>7739</v>
      </c>
      <c r="B198" s="1508" t="s">
        <v>502</v>
      </c>
      <c r="C198" s="1500">
        <v>7739</v>
      </c>
    </row>
    <row r="199" spans="1:3" ht="15.75">
      <c r="A199" s="1500">
        <v>7740</v>
      </c>
      <c r="B199" s="1508" t="s">
        <v>503</v>
      </c>
      <c r="C199" s="1500">
        <v>7740</v>
      </c>
    </row>
    <row r="200" spans="1:3" ht="15.75">
      <c r="A200" s="1500">
        <v>7741</v>
      </c>
      <c r="B200" s="1504" t="s">
        <v>504</v>
      </c>
      <c r="C200" s="1500">
        <v>7741</v>
      </c>
    </row>
    <row r="201" spans="1:3" ht="15.75">
      <c r="A201" s="1500">
        <v>7742</v>
      </c>
      <c r="B201" s="1504" t="s">
        <v>505</v>
      </c>
      <c r="C201" s="1500">
        <v>7742</v>
      </c>
    </row>
    <row r="202" spans="1:3" ht="15.75">
      <c r="A202" s="1500">
        <v>7743</v>
      </c>
      <c r="B202" s="1504" t="s">
        <v>506</v>
      </c>
      <c r="C202" s="1500">
        <v>7743</v>
      </c>
    </row>
    <row r="203" spans="1:3" ht="15.75">
      <c r="A203" s="1500">
        <v>7744</v>
      </c>
      <c r="B203" s="1514" t="s">
        <v>507</v>
      </c>
      <c r="C203" s="1500">
        <v>7744</v>
      </c>
    </row>
    <row r="204" spans="1:3" ht="15.75">
      <c r="A204" s="1500">
        <v>7745</v>
      </c>
      <c r="B204" s="1504" t="s">
        <v>508</v>
      </c>
      <c r="C204" s="1500">
        <v>7745</v>
      </c>
    </row>
    <row r="205" spans="1:3" ht="15.75">
      <c r="A205" s="1500">
        <v>7746</v>
      </c>
      <c r="B205" s="1504" t="s">
        <v>509</v>
      </c>
      <c r="C205" s="1500">
        <v>7746</v>
      </c>
    </row>
    <row r="206" spans="1:3" ht="15.75">
      <c r="A206" s="1500">
        <v>7747</v>
      </c>
      <c r="B206" s="1503" t="s">
        <v>510</v>
      </c>
      <c r="C206" s="1500">
        <v>7747</v>
      </c>
    </row>
    <row r="207" spans="1:3" ht="15.75">
      <c r="A207" s="1500">
        <v>7748</v>
      </c>
      <c r="B207" s="1506" t="s">
        <v>511</v>
      </c>
      <c r="C207" s="1500">
        <v>7748</v>
      </c>
    </row>
    <row r="208" spans="1:3" ht="15.75">
      <c r="A208" s="1500">
        <v>7751</v>
      </c>
      <c r="B208" s="1504" t="s">
        <v>512</v>
      </c>
      <c r="C208" s="1500">
        <v>7751</v>
      </c>
    </row>
    <row r="209" spans="1:3" ht="15.75">
      <c r="A209" s="1500">
        <v>7752</v>
      </c>
      <c r="B209" s="1504" t="s">
        <v>513</v>
      </c>
      <c r="C209" s="1500">
        <v>7752</v>
      </c>
    </row>
    <row r="210" spans="1:3" ht="15.75">
      <c r="A210" s="1500">
        <v>7755</v>
      </c>
      <c r="B210" s="1505" t="s">
        <v>89</v>
      </c>
      <c r="C210" s="1500">
        <v>7755</v>
      </c>
    </row>
    <row r="211" spans="1:3" ht="15.75">
      <c r="A211" s="1500">
        <v>7758</v>
      </c>
      <c r="B211" s="1503" t="s">
        <v>90</v>
      </c>
      <c r="C211" s="1500">
        <v>7758</v>
      </c>
    </row>
    <row r="212" spans="1:3" ht="15.75">
      <c r="A212" s="1500">
        <v>7759</v>
      </c>
      <c r="B212" s="1504" t="s">
        <v>91</v>
      </c>
      <c r="C212" s="1500">
        <v>7759</v>
      </c>
    </row>
    <row r="213" spans="1:3" ht="15.75">
      <c r="A213" s="1500">
        <v>7761</v>
      </c>
      <c r="B213" s="1503" t="s">
        <v>92</v>
      </c>
      <c r="C213" s="1500">
        <v>7761</v>
      </c>
    </row>
    <row r="214" spans="1:3" ht="15.75">
      <c r="A214" s="1500">
        <v>7762</v>
      </c>
      <c r="B214" s="1503" t="s">
        <v>93</v>
      </c>
      <c r="C214" s="1500">
        <v>7762</v>
      </c>
    </row>
    <row r="215" spans="1:3" ht="15.75">
      <c r="A215" s="1500">
        <v>7768</v>
      </c>
      <c r="B215" s="1503" t="s">
        <v>94</v>
      </c>
      <c r="C215" s="1500">
        <v>7768</v>
      </c>
    </row>
    <row r="216" spans="1:3" ht="15.75">
      <c r="A216" s="1500">
        <v>8801</v>
      </c>
      <c r="B216" s="1506" t="s">
        <v>95</v>
      </c>
      <c r="C216" s="1500">
        <v>8801</v>
      </c>
    </row>
    <row r="217" spans="1:3" ht="15.75">
      <c r="A217" s="1500">
        <v>8802</v>
      </c>
      <c r="B217" s="1503" t="s">
        <v>96</v>
      </c>
      <c r="C217" s="1500">
        <v>8802</v>
      </c>
    </row>
    <row r="218" spans="1:3" ht="15.75">
      <c r="A218" s="1500">
        <v>8803</v>
      </c>
      <c r="B218" s="1503" t="s">
        <v>97</v>
      </c>
      <c r="C218" s="1500">
        <v>8803</v>
      </c>
    </row>
    <row r="219" spans="1:3" ht="15.75">
      <c r="A219" s="1500">
        <v>8804</v>
      </c>
      <c r="B219" s="1503" t="s">
        <v>98</v>
      </c>
      <c r="C219" s="1500">
        <v>8804</v>
      </c>
    </row>
    <row r="220" spans="1:3" ht="15.75">
      <c r="A220" s="1500">
        <v>8805</v>
      </c>
      <c r="B220" s="1505" t="s">
        <v>99</v>
      </c>
      <c r="C220" s="1500">
        <v>8805</v>
      </c>
    </row>
    <row r="221" spans="1:3" ht="15.75">
      <c r="A221" s="1500">
        <v>8807</v>
      </c>
      <c r="B221" s="1511" t="s">
        <v>100</v>
      </c>
      <c r="C221" s="1500">
        <v>8807</v>
      </c>
    </row>
    <row r="222" spans="1:3" ht="15.75">
      <c r="A222" s="1500">
        <v>8808</v>
      </c>
      <c r="B222" s="1504" t="s">
        <v>101</v>
      </c>
      <c r="C222" s="1500">
        <v>8808</v>
      </c>
    </row>
    <row r="223" spans="1:3" ht="15.75">
      <c r="A223" s="1500">
        <v>8809</v>
      </c>
      <c r="B223" s="1504" t="s">
        <v>102</v>
      </c>
      <c r="C223" s="1500">
        <v>8809</v>
      </c>
    </row>
    <row r="224" spans="1:3" ht="15.75">
      <c r="A224" s="1500">
        <v>8811</v>
      </c>
      <c r="B224" s="1503" t="s">
        <v>103</v>
      </c>
      <c r="C224" s="1500">
        <v>8811</v>
      </c>
    </row>
    <row r="225" spans="1:3" ht="15.75">
      <c r="A225" s="1500">
        <v>8813</v>
      </c>
      <c r="B225" s="1504" t="s">
        <v>104</v>
      </c>
      <c r="C225" s="1500">
        <v>8813</v>
      </c>
    </row>
    <row r="226" spans="1:3" ht="15.75">
      <c r="A226" s="1500">
        <v>8814</v>
      </c>
      <c r="B226" s="1503" t="s">
        <v>105</v>
      </c>
      <c r="C226" s="1500">
        <v>8814</v>
      </c>
    </row>
    <row r="227" spans="1:3" ht="15.75">
      <c r="A227" s="1500">
        <v>8815</v>
      </c>
      <c r="B227" s="1503" t="s">
        <v>106</v>
      </c>
      <c r="C227" s="1500">
        <v>8815</v>
      </c>
    </row>
    <row r="228" spans="1:3" ht="15.75">
      <c r="A228" s="1500">
        <v>8816</v>
      </c>
      <c r="B228" s="1504" t="s">
        <v>107</v>
      </c>
      <c r="C228" s="1500">
        <v>8816</v>
      </c>
    </row>
    <row r="229" spans="1:3" ht="15.75">
      <c r="A229" s="1500">
        <v>8817</v>
      </c>
      <c r="B229" s="1504" t="s">
        <v>108</v>
      </c>
      <c r="C229" s="1500">
        <v>8817</v>
      </c>
    </row>
    <row r="230" spans="1:3" ht="15.75">
      <c r="A230" s="1500">
        <v>8821</v>
      </c>
      <c r="B230" s="1504" t="s">
        <v>109</v>
      </c>
      <c r="C230" s="1500">
        <v>8821</v>
      </c>
    </row>
    <row r="231" spans="1:3" ht="15.75">
      <c r="A231" s="1500">
        <v>8824</v>
      </c>
      <c r="B231" s="1506" t="s">
        <v>110</v>
      </c>
      <c r="C231" s="1500">
        <v>8824</v>
      </c>
    </row>
    <row r="232" spans="1:3" ht="15.75">
      <c r="A232" s="1500">
        <v>8825</v>
      </c>
      <c r="B232" s="1506" t="s">
        <v>111</v>
      </c>
      <c r="C232" s="1500">
        <v>8825</v>
      </c>
    </row>
    <row r="233" spans="1:3" ht="15.75">
      <c r="A233" s="1500">
        <v>8826</v>
      </c>
      <c r="B233" s="1506" t="s">
        <v>112</v>
      </c>
      <c r="C233" s="1500">
        <v>8826</v>
      </c>
    </row>
    <row r="234" spans="1:3" ht="15.75">
      <c r="A234" s="1500">
        <v>8827</v>
      </c>
      <c r="B234" s="1506" t="s">
        <v>113</v>
      </c>
      <c r="C234" s="1500">
        <v>8827</v>
      </c>
    </row>
    <row r="235" spans="1:3" ht="15.75">
      <c r="A235" s="1500">
        <v>8828</v>
      </c>
      <c r="B235" s="1503" t="s">
        <v>114</v>
      </c>
      <c r="C235" s="1500">
        <v>8828</v>
      </c>
    </row>
    <row r="236" spans="1:3" ht="15.75">
      <c r="A236" s="1500">
        <v>8829</v>
      </c>
      <c r="B236" s="1503" t="s">
        <v>115</v>
      </c>
      <c r="C236" s="1500">
        <v>8829</v>
      </c>
    </row>
    <row r="237" spans="1:3" ht="15.75">
      <c r="A237" s="1500">
        <v>8831</v>
      </c>
      <c r="B237" s="1503" t="s">
        <v>116</v>
      </c>
      <c r="C237" s="1500">
        <v>8831</v>
      </c>
    </row>
    <row r="238" spans="1:3" ht="15.75">
      <c r="A238" s="1500">
        <v>8832</v>
      </c>
      <c r="B238" s="1504" t="s">
        <v>117</v>
      </c>
      <c r="C238" s="1500">
        <v>8832</v>
      </c>
    </row>
    <row r="239" spans="1:3" ht="15.75">
      <c r="A239" s="1500">
        <v>8833</v>
      </c>
      <c r="B239" s="1503" t="s">
        <v>118</v>
      </c>
      <c r="C239" s="1500">
        <v>8833</v>
      </c>
    </row>
    <row r="240" spans="1:3" ht="15.75">
      <c r="A240" s="1500">
        <v>8834</v>
      </c>
      <c r="B240" s="1504" t="s">
        <v>119</v>
      </c>
      <c r="C240" s="1500">
        <v>8834</v>
      </c>
    </row>
    <row r="241" spans="1:3" ht="15.75">
      <c r="A241" s="1500">
        <v>8835</v>
      </c>
      <c r="B241" s="1504" t="s">
        <v>599</v>
      </c>
      <c r="C241" s="1500">
        <v>8835</v>
      </c>
    </row>
    <row r="242" spans="1:3" ht="15.75">
      <c r="A242" s="1500">
        <v>8836</v>
      </c>
      <c r="B242" s="1503" t="s">
        <v>600</v>
      </c>
      <c r="C242" s="1500">
        <v>8836</v>
      </c>
    </row>
    <row r="243" spans="1:3" ht="15.75">
      <c r="A243" s="1500">
        <v>8837</v>
      </c>
      <c r="B243" s="1503" t="s">
        <v>601</v>
      </c>
      <c r="C243" s="1500">
        <v>8837</v>
      </c>
    </row>
    <row r="244" spans="1:3" ht="15.75">
      <c r="A244" s="1500">
        <v>8838</v>
      </c>
      <c r="B244" s="1503" t="s">
        <v>602</v>
      </c>
      <c r="C244" s="1500">
        <v>8838</v>
      </c>
    </row>
    <row r="245" spans="1:3" ht="15.75">
      <c r="A245" s="1500">
        <v>8839</v>
      </c>
      <c r="B245" s="1504" t="s">
        <v>603</v>
      </c>
      <c r="C245" s="1500">
        <v>8839</v>
      </c>
    </row>
    <row r="246" spans="1:3" ht="15.75">
      <c r="A246" s="1500">
        <v>8845</v>
      </c>
      <c r="B246" s="1505" t="s">
        <v>604</v>
      </c>
      <c r="C246" s="1500">
        <v>8845</v>
      </c>
    </row>
    <row r="247" spans="1:3" ht="15.75">
      <c r="A247" s="1500">
        <v>8848</v>
      </c>
      <c r="B247" s="1511" t="s">
        <v>605</v>
      </c>
      <c r="C247" s="1500">
        <v>8848</v>
      </c>
    </row>
    <row r="248" spans="1:3" ht="15.75">
      <c r="A248" s="1500">
        <v>8849</v>
      </c>
      <c r="B248" s="1503" t="s">
        <v>606</v>
      </c>
      <c r="C248" s="1500">
        <v>8849</v>
      </c>
    </row>
    <row r="249" spans="1:3" ht="15.75">
      <c r="A249" s="1500">
        <v>8851</v>
      </c>
      <c r="B249" s="1503" t="s">
        <v>607</v>
      </c>
      <c r="C249" s="1500">
        <v>8851</v>
      </c>
    </row>
    <row r="250" spans="1:3" ht="15.75">
      <c r="A250" s="1500">
        <v>8852</v>
      </c>
      <c r="B250" s="1503" t="s">
        <v>608</v>
      </c>
      <c r="C250" s="1500">
        <v>8852</v>
      </c>
    </row>
    <row r="251" spans="1:3" ht="15.75">
      <c r="A251" s="1500">
        <v>8853</v>
      </c>
      <c r="B251" s="1503" t="s">
        <v>609</v>
      </c>
      <c r="C251" s="1500">
        <v>8853</v>
      </c>
    </row>
    <row r="252" spans="1:3" ht="15.75">
      <c r="A252" s="1500">
        <v>8855</v>
      </c>
      <c r="B252" s="1505" t="s">
        <v>610</v>
      </c>
      <c r="C252" s="1500">
        <v>8855</v>
      </c>
    </row>
    <row r="253" spans="1:3" ht="15.75">
      <c r="A253" s="1500">
        <v>8858</v>
      </c>
      <c r="B253" s="1514" t="s">
        <v>611</v>
      </c>
      <c r="C253" s="1500">
        <v>8858</v>
      </c>
    </row>
    <row r="254" spans="1:3" ht="15.75">
      <c r="A254" s="1500">
        <v>8859</v>
      </c>
      <c r="B254" s="1504" t="s">
        <v>612</v>
      </c>
      <c r="C254" s="1500">
        <v>8859</v>
      </c>
    </row>
    <row r="255" spans="1:3" ht="15.75">
      <c r="A255" s="1500">
        <v>8861</v>
      </c>
      <c r="B255" s="1503" t="s">
        <v>613</v>
      </c>
      <c r="C255" s="1500">
        <v>8861</v>
      </c>
    </row>
    <row r="256" spans="1:3" ht="15.75">
      <c r="A256" s="1500">
        <v>8862</v>
      </c>
      <c r="B256" s="1504" t="s">
        <v>614</v>
      </c>
      <c r="C256" s="1500">
        <v>8862</v>
      </c>
    </row>
    <row r="257" spans="1:3" ht="15.75">
      <c r="A257" s="1500">
        <v>8863</v>
      </c>
      <c r="B257" s="1504" t="s">
        <v>615</v>
      </c>
      <c r="C257" s="1500">
        <v>8863</v>
      </c>
    </row>
    <row r="258" spans="1:3" ht="15.75">
      <c r="A258" s="1500">
        <v>8864</v>
      </c>
      <c r="B258" s="1503" t="s">
        <v>616</v>
      </c>
      <c r="C258" s="1500">
        <v>8864</v>
      </c>
    </row>
    <row r="259" spans="1:3" ht="15.75">
      <c r="A259" s="1500">
        <v>8865</v>
      </c>
      <c r="B259" s="1504" t="s">
        <v>617</v>
      </c>
      <c r="C259" s="1500">
        <v>8865</v>
      </c>
    </row>
    <row r="260" spans="1:3" ht="15.75">
      <c r="A260" s="1500">
        <v>8866</v>
      </c>
      <c r="B260" s="1504" t="s">
        <v>44</v>
      </c>
      <c r="C260" s="1500">
        <v>8866</v>
      </c>
    </row>
    <row r="261" spans="1:3" ht="15.75">
      <c r="A261" s="1500">
        <v>8867</v>
      </c>
      <c r="B261" s="1504" t="s">
        <v>45</v>
      </c>
      <c r="C261" s="1500">
        <v>8867</v>
      </c>
    </row>
    <row r="262" spans="1:3" ht="15.75">
      <c r="A262" s="1500">
        <v>8868</v>
      </c>
      <c r="B262" s="1504" t="s">
        <v>46</v>
      </c>
      <c r="C262" s="1500">
        <v>8868</v>
      </c>
    </row>
    <row r="263" spans="1:3" ht="15.75">
      <c r="A263" s="1500">
        <v>8869</v>
      </c>
      <c r="B263" s="1503" t="s">
        <v>47</v>
      </c>
      <c r="C263" s="1500">
        <v>8869</v>
      </c>
    </row>
    <row r="264" spans="1:3" ht="15.75">
      <c r="A264" s="1500">
        <v>8871</v>
      </c>
      <c r="B264" s="1504" t="s">
        <v>48</v>
      </c>
      <c r="C264" s="1500">
        <v>8871</v>
      </c>
    </row>
    <row r="265" spans="1:3" ht="15.75">
      <c r="A265" s="1500">
        <v>8872</v>
      </c>
      <c r="B265" s="1504" t="s">
        <v>625</v>
      </c>
      <c r="C265" s="1500">
        <v>8872</v>
      </c>
    </row>
    <row r="266" spans="1:3" ht="15.75">
      <c r="A266" s="1500">
        <v>8873</v>
      </c>
      <c r="B266" s="1504" t="s">
        <v>626</v>
      </c>
      <c r="C266" s="1500">
        <v>8873</v>
      </c>
    </row>
    <row r="267" spans="1:3" ht="16.5" customHeight="1">
      <c r="A267" s="1500">
        <v>8875</v>
      </c>
      <c r="B267" s="1504" t="s">
        <v>627</v>
      </c>
      <c r="C267" s="1500">
        <v>8875</v>
      </c>
    </row>
    <row r="268" spans="1:3" ht="15.75">
      <c r="A268" s="1500">
        <v>8876</v>
      </c>
      <c r="B268" s="1504" t="s">
        <v>628</v>
      </c>
      <c r="C268" s="1500">
        <v>8876</v>
      </c>
    </row>
    <row r="269" spans="1:3" ht="15.75">
      <c r="A269" s="1500">
        <v>8877</v>
      </c>
      <c r="B269" s="1503" t="s">
        <v>629</v>
      </c>
      <c r="C269" s="1500">
        <v>8877</v>
      </c>
    </row>
    <row r="270" spans="1:3" ht="15.75">
      <c r="A270" s="1500">
        <v>8878</v>
      </c>
      <c r="B270" s="1514" t="s">
        <v>630</v>
      </c>
      <c r="C270" s="1500">
        <v>8878</v>
      </c>
    </row>
    <row r="271" spans="1:3" ht="15.75">
      <c r="A271" s="1500">
        <v>8885</v>
      </c>
      <c r="B271" s="1506" t="s">
        <v>631</v>
      </c>
      <c r="C271" s="1500">
        <v>8885</v>
      </c>
    </row>
    <row r="272" spans="1:3" ht="15.75">
      <c r="A272" s="1500">
        <v>8888</v>
      </c>
      <c r="B272" s="1503" t="s">
        <v>632</v>
      </c>
      <c r="C272" s="1500">
        <v>8888</v>
      </c>
    </row>
    <row r="273" spans="1:3" ht="15.75">
      <c r="A273" s="1500">
        <v>8897</v>
      </c>
      <c r="B273" s="1503" t="s">
        <v>633</v>
      </c>
      <c r="C273" s="1500">
        <v>8897</v>
      </c>
    </row>
    <row r="274" spans="1:3" ht="15.75">
      <c r="A274" s="1500">
        <v>8898</v>
      </c>
      <c r="B274" s="1503" t="s">
        <v>634</v>
      </c>
      <c r="C274" s="1500">
        <v>8898</v>
      </c>
    </row>
    <row r="275" spans="1:3" ht="15.75">
      <c r="A275" s="1500">
        <v>9910</v>
      </c>
      <c r="B275" s="1506" t="s">
        <v>635</v>
      </c>
      <c r="C275" s="1500">
        <v>9910</v>
      </c>
    </row>
    <row r="276" spans="1:3" ht="15.75">
      <c r="A276" s="1500">
        <v>9997</v>
      </c>
      <c r="B276" s="1503" t="s">
        <v>636</v>
      </c>
      <c r="C276" s="1500">
        <v>9997</v>
      </c>
    </row>
    <row r="277" spans="1:3" ht="15.75">
      <c r="A277" s="1500">
        <v>9998</v>
      </c>
      <c r="B277" s="1503" t="s">
        <v>637</v>
      </c>
      <c r="C277" s="1500">
        <v>9998</v>
      </c>
    </row>
    <row r="282" spans="1:3">
      <c r="A282" s="1489" t="s">
        <v>794</v>
      </c>
      <c r="B282" s="1490" t="s">
        <v>796</v>
      </c>
    </row>
    <row r="283" spans="1:3">
      <c r="A283" s="1518" t="s">
        <v>638</v>
      </c>
      <c r="B283" s="1519"/>
    </row>
    <row r="284" spans="1:3">
      <c r="A284" s="1518" t="s">
        <v>1215</v>
      </c>
      <c r="B284" s="1519"/>
    </row>
    <row r="285" spans="1:3">
      <c r="A285" s="1520" t="s">
        <v>1216</v>
      </c>
      <c r="B285" s="1521" t="s">
        <v>1217</v>
      </c>
    </row>
    <row r="286" spans="1:3">
      <c r="A286" s="1520" t="s">
        <v>1218</v>
      </c>
      <c r="B286" s="1521" t="s">
        <v>1219</v>
      </c>
    </row>
    <row r="287" spans="1:3">
      <c r="A287" s="1520" t="s">
        <v>1220</v>
      </c>
      <c r="B287" s="1521" t="s">
        <v>1221</v>
      </c>
    </row>
    <row r="288" spans="1:3">
      <c r="A288" s="1520" t="s">
        <v>1222</v>
      </c>
      <c r="B288" s="1521" t="s">
        <v>1223</v>
      </c>
    </row>
    <row r="289" spans="1:2">
      <c r="A289" s="1520" t="s">
        <v>1224</v>
      </c>
      <c r="B289" s="1522" t="s">
        <v>1225</v>
      </c>
    </row>
    <row r="290" spans="1:2">
      <c r="A290" s="1520" t="s">
        <v>1226</v>
      </c>
      <c r="B290" s="1521" t="s">
        <v>1227</v>
      </c>
    </row>
    <row r="291" spans="1:2">
      <c r="A291" s="1520" t="s">
        <v>1228</v>
      </c>
      <c r="B291" s="1521" t="s">
        <v>1229</v>
      </c>
    </row>
    <row r="292" spans="1:2">
      <c r="A292" s="1520" t="s">
        <v>1230</v>
      </c>
      <c r="B292" s="1522" t="s">
        <v>1231</v>
      </c>
    </row>
    <row r="293" spans="1:2">
      <c r="A293" s="1520" t="s">
        <v>1232</v>
      </c>
      <c r="B293" s="1521" t="s">
        <v>1233</v>
      </c>
    </row>
    <row r="294" spans="1:2">
      <c r="A294" s="1520" t="s">
        <v>1234</v>
      </c>
      <c r="B294" s="1521" t="s">
        <v>1235</v>
      </c>
    </row>
    <row r="295" spans="1:2">
      <c r="A295" s="1520" t="s">
        <v>1236</v>
      </c>
      <c r="B295" s="1522" t="s">
        <v>1237</v>
      </c>
    </row>
    <row r="296" spans="1:2">
      <c r="A296" s="1520" t="s">
        <v>1238</v>
      </c>
      <c r="B296" s="1523">
        <v>98315</v>
      </c>
    </row>
    <row r="297" spans="1:2">
      <c r="A297" s="1518" t="s">
        <v>1239</v>
      </c>
      <c r="B297" s="1588"/>
    </row>
    <row r="298" spans="1:2">
      <c r="A298" s="1520" t="s">
        <v>639</v>
      </c>
      <c r="B298" s="1524" t="s">
        <v>640</v>
      </c>
    </row>
    <row r="299" spans="1:2">
      <c r="A299" s="1520" t="s">
        <v>641</v>
      </c>
      <c r="B299" s="1524" t="s">
        <v>642</v>
      </c>
    </row>
    <row r="300" spans="1:2">
      <c r="A300" s="1520" t="s">
        <v>643</v>
      </c>
      <c r="B300" s="1524" t="s">
        <v>644</v>
      </c>
    </row>
    <row r="301" spans="1:2">
      <c r="A301" s="1520" t="s">
        <v>645</v>
      </c>
      <c r="B301" s="1524" t="s">
        <v>646</v>
      </c>
    </row>
    <row r="302" spans="1:2">
      <c r="A302" s="1520" t="s">
        <v>647</v>
      </c>
      <c r="B302" s="1524" t="s">
        <v>648</v>
      </c>
    </row>
    <row r="303" spans="1:2">
      <c r="A303" s="1520" t="s">
        <v>649</v>
      </c>
      <c r="B303" s="1524" t="s">
        <v>650</v>
      </c>
    </row>
    <row r="304" spans="1:2">
      <c r="A304" s="1520" t="s">
        <v>651</v>
      </c>
      <c r="B304" s="1524" t="s">
        <v>652</v>
      </c>
    </row>
    <row r="305" spans="1:2">
      <c r="A305" s="1520" t="s">
        <v>653</v>
      </c>
      <c r="B305" s="1524" t="s">
        <v>654</v>
      </c>
    </row>
    <row r="306" spans="1:2">
      <c r="A306" s="1520" t="s">
        <v>655</v>
      </c>
      <c r="B306" s="1524" t="s">
        <v>656</v>
      </c>
    </row>
    <row r="309" spans="1:2">
      <c r="A309" s="1489" t="s">
        <v>794</v>
      </c>
      <c r="B309" s="1490" t="s">
        <v>795</v>
      </c>
    </row>
    <row r="310" spans="1:2" ht="15.75">
      <c r="B310" s="1517" t="s">
        <v>1669</v>
      </c>
    </row>
    <row r="311" spans="1:2" ht="20.25" thickBot="1">
      <c r="B311" s="1517" t="s">
        <v>1670</v>
      </c>
    </row>
    <row r="312" spans="1:2" ht="16.5">
      <c r="A312" s="1525" t="s">
        <v>1254</v>
      </c>
      <c r="B312" s="1526" t="s">
        <v>657</v>
      </c>
    </row>
    <row r="313" spans="1:2" ht="16.5">
      <c r="A313" s="1527" t="s">
        <v>1255</v>
      </c>
      <c r="B313" s="1528" t="s">
        <v>658</v>
      </c>
    </row>
    <row r="314" spans="1:2" ht="16.5">
      <c r="A314" s="1527" t="s">
        <v>1256</v>
      </c>
      <c r="B314" s="1529" t="s">
        <v>659</v>
      </c>
    </row>
    <row r="315" spans="1:2" ht="16.5">
      <c r="A315" s="1527" t="s">
        <v>1257</v>
      </c>
      <c r="B315" s="1529" t="s">
        <v>660</v>
      </c>
    </row>
    <row r="316" spans="1:2" ht="16.5">
      <c r="A316" s="1527" t="s">
        <v>1258</v>
      </c>
      <c r="B316" s="1529" t="s">
        <v>661</v>
      </c>
    </row>
    <row r="317" spans="1:2" ht="16.5">
      <c r="A317" s="1527" t="s">
        <v>1259</v>
      </c>
      <c r="B317" s="1529" t="s">
        <v>662</v>
      </c>
    </row>
    <row r="318" spans="1:2" ht="16.5">
      <c r="A318" s="1527" t="s">
        <v>1260</v>
      </c>
      <c r="B318" s="1529" t="s">
        <v>663</v>
      </c>
    </row>
    <row r="319" spans="1:2" ht="16.5">
      <c r="A319" s="1527" t="s">
        <v>1261</v>
      </c>
      <c r="B319" s="1529" t="s">
        <v>664</v>
      </c>
    </row>
    <row r="320" spans="1:2" ht="16.5">
      <c r="A320" s="1527" t="s">
        <v>1262</v>
      </c>
      <c r="B320" s="1529" t="s">
        <v>665</v>
      </c>
    </row>
    <row r="321" spans="1:2" ht="16.5">
      <c r="A321" s="1527" t="s">
        <v>1263</v>
      </c>
      <c r="B321" s="1529" t="s">
        <v>666</v>
      </c>
    </row>
    <row r="322" spans="1:2" ht="16.5">
      <c r="A322" s="1527" t="s">
        <v>1264</v>
      </c>
      <c r="B322" s="1529" t="s">
        <v>667</v>
      </c>
    </row>
    <row r="323" spans="1:2" ht="16.5">
      <c r="A323" s="1527" t="s">
        <v>1265</v>
      </c>
      <c r="B323" s="1530" t="s">
        <v>668</v>
      </c>
    </row>
    <row r="324" spans="1:2" ht="16.5">
      <c r="A324" s="1527" t="s">
        <v>1266</v>
      </c>
      <c r="B324" s="1530" t="s">
        <v>669</v>
      </c>
    </row>
    <row r="325" spans="1:2" ht="16.5">
      <c r="A325" s="1527" t="s">
        <v>1267</v>
      </c>
      <c r="B325" s="1529" t="s">
        <v>670</v>
      </c>
    </row>
    <row r="326" spans="1:2" ht="16.5">
      <c r="A326" s="1527" t="s">
        <v>1268</v>
      </c>
      <c r="B326" s="1529" t="s">
        <v>671</v>
      </c>
    </row>
    <row r="327" spans="1:2" ht="16.5">
      <c r="A327" s="1527" t="s">
        <v>1269</v>
      </c>
      <c r="B327" s="1529" t="s">
        <v>672</v>
      </c>
    </row>
    <row r="328" spans="1:2" ht="16.5">
      <c r="A328" s="1527" t="s">
        <v>1270</v>
      </c>
      <c r="B328" s="1529" t="s">
        <v>1240</v>
      </c>
    </row>
    <row r="329" spans="1:2" ht="16.5">
      <c r="A329" s="1527" t="s">
        <v>1271</v>
      </c>
      <c r="B329" s="1529" t="s">
        <v>1241</v>
      </c>
    </row>
    <row r="330" spans="1:2" ht="16.5">
      <c r="A330" s="1527" t="s">
        <v>1272</v>
      </c>
      <c r="B330" s="1529" t="s">
        <v>673</v>
      </c>
    </row>
    <row r="331" spans="1:2" ht="16.5">
      <c r="A331" s="1527" t="s">
        <v>1273</v>
      </c>
      <c r="B331" s="1529" t="s">
        <v>674</v>
      </c>
    </row>
    <row r="332" spans="1:2" ht="16.5">
      <c r="A332" s="1527" t="s">
        <v>1274</v>
      </c>
      <c r="B332" s="1529" t="s">
        <v>1242</v>
      </c>
    </row>
    <row r="333" spans="1:2" ht="16.5">
      <c r="A333" s="1527" t="s">
        <v>1275</v>
      </c>
      <c r="B333" s="1529" t="s">
        <v>675</v>
      </c>
    </row>
    <row r="334" spans="1:2" ht="16.5">
      <c r="A334" s="1527" t="s">
        <v>1276</v>
      </c>
      <c r="B334" s="1529" t="s">
        <v>676</v>
      </c>
    </row>
    <row r="335" spans="1:2" ht="32.25" customHeight="1">
      <c r="A335" s="1531" t="s">
        <v>1277</v>
      </c>
      <c r="B335" s="1532" t="s">
        <v>72</v>
      </c>
    </row>
    <row r="336" spans="1:2" ht="16.5">
      <c r="A336" s="1533" t="s">
        <v>1278</v>
      </c>
      <c r="B336" s="1534" t="s">
        <v>73</v>
      </c>
    </row>
    <row r="337" spans="1:2" ht="16.5">
      <c r="A337" s="1533" t="s">
        <v>1279</v>
      </c>
      <c r="B337" s="1534" t="s">
        <v>74</v>
      </c>
    </row>
    <row r="338" spans="1:2" ht="16.5">
      <c r="A338" s="1533" t="s">
        <v>1280</v>
      </c>
      <c r="B338" s="1534" t="s">
        <v>1243</v>
      </c>
    </row>
    <row r="339" spans="1:2" ht="16.5">
      <c r="A339" s="1527" t="s">
        <v>1281</v>
      </c>
      <c r="B339" s="1529" t="s">
        <v>75</v>
      </c>
    </row>
    <row r="340" spans="1:2" ht="16.5">
      <c r="A340" s="1527" t="s">
        <v>1282</v>
      </c>
      <c r="B340" s="1529" t="s">
        <v>76</v>
      </c>
    </row>
    <row r="341" spans="1:2" ht="16.5">
      <c r="A341" s="1527" t="s">
        <v>1283</v>
      </c>
      <c r="B341" s="1529" t="s">
        <v>1244</v>
      </c>
    </row>
    <row r="342" spans="1:2" ht="16.5">
      <c r="A342" s="1527" t="s">
        <v>1284</v>
      </c>
      <c r="B342" s="1529" t="s">
        <v>77</v>
      </c>
    </row>
    <row r="343" spans="1:2" ht="16.5">
      <c r="A343" s="1527" t="s">
        <v>1285</v>
      </c>
      <c r="B343" s="1529" t="s">
        <v>78</v>
      </c>
    </row>
    <row r="344" spans="1:2" ht="16.5">
      <c r="A344" s="1527" t="s">
        <v>1286</v>
      </c>
      <c r="B344" s="1529" t="s">
        <v>79</v>
      </c>
    </row>
    <row r="345" spans="1:2" ht="16.5">
      <c r="A345" s="1527" t="s">
        <v>1287</v>
      </c>
      <c r="B345" s="1534" t="s">
        <v>80</v>
      </c>
    </row>
    <row r="346" spans="1:2" ht="16.5">
      <c r="A346" s="1527" t="s">
        <v>1288</v>
      </c>
      <c r="B346" s="1534" t="s">
        <v>81</v>
      </c>
    </row>
    <row r="347" spans="1:2" ht="16.5">
      <c r="A347" s="1527" t="s">
        <v>1289</v>
      </c>
      <c r="B347" s="1534" t="s">
        <v>1245</v>
      </c>
    </row>
    <row r="348" spans="1:2" ht="16.5">
      <c r="A348" s="1527" t="s">
        <v>1290</v>
      </c>
      <c r="B348" s="1529" t="s">
        <v>82</v>
      </c>
    </row>
    <row r="349" spans="1:2" ht="16.5">
      <c r="A349" s="1527" t="s">
        <v>1291</v>
      </c>
      <c r="B349" s="1529" t="s">
        <v>83</v>
      </c>
    </row>
    <row r="350" spans="1:2" ht="16.5">
      <c r="A350" s="1527" t="s">
        <v>1292</v>
      </c>
      <c r="B350" s="1534" t="s">
        <v>84</v>
      </c>
    </row>
    <row r="351" spans="1:2" ht="16.5">
      <c r="A351" s="1527" t="s">
        <v>1293</v>
      </c>
      <c r="B351" s="1529" t="s">
        <v>85</v>
      </c>
    </row>
    <row r="352" spans="1:2" ht="16.5">
      <c r="A352" s="1527" t="s">
        <v>1294</v>
      </c>
      <c r="B352" s="1529" t="s">
        <v>86</v>
      </c>
    </row>
    <row r="353" spans="1:256" ht="16.5">
      <c r="A353" s="1527" t="s">
        <v>1295</v>
      </c>
      <c r="B353" s="1529" t="s">
        <v>87</v>
      </c>
    </row>
    <row r="354" spans="1:256" ht="16.5">
      <c r="A354" s="1527" t="s">
        <v>1296</v>
      </c>
      <c r="B354" s="1529" t="s">
        <v>88</v>
      </c>
    </row>
    <row r="355" spans="1:256" ht="16.5">
      <c r="A355" s="1527" t="s">
        <v>1297</v>
      </c>
      <c r="B355" s="1529" t="s">
        <v>1246</v>
      </c>
    </row>
    <row r="356" spans="1:256" ht="16.5">
      <c r="A356" s="1527" t="s">
        <v>2093</v>
      </c>
      <c r="B356" s="1529" t="s">
        <v>2094</v>
      </c>
    </row>
    <row r="357" spans="1:256" ht="16.5">
      <c r="A357" s="1527" t="s">
        <v>1298</v>
      </c>
      <c r="B357" s="1529" t="s">
        <v>451</v>
      </c>
    </row>
    <row r="358" spans="1:256" ht="16.5">
      <c r="A358" s="1535" t="s">
        <v>1299</v>
      </c>
      <c r="B358" s="1536" t="s">
        <v>452</v>
      </c>
    </row>
    <row r="359" spans="1:256" ht="16.5">
      <c r="A359" s="1537" t="s">
        <v>1300</v>
      </c>
      <c r="B359" s="1538" t="s">
        <v>453</v>
      </c>
    </row>
    <row r="360" spans="1:256" ht="16.5">
      <c r="A360" s="1537" t="s">
        <v>1301</v>
      </c>
      <c r="B360" s="1538" t="s">
        <v>454</v>
      </c>
    </row>
    <row r="361" spans="1:256" ht="16.5">
      <c r="A361" s="1537" t="s">
        <v>1302</v>
      </c>
      <c r="B361" s="1538" t="s">
        <v>455</v>
      </c>
    </row>
    <row r="362" spans="1:256" ht="17.25" thickBot="1">
      <c r="A362" s="1539" t="s">
        <v>1303</v>
      </c>
      <c r="B362" s="1540" t="s">
        <v>456</v>
      </c>
    </row>
    <row r="363" spans="1:256" ht="19.5">
      <c r="A363" s="1589"/>
      <c r="B363" s="1541" t="s">
        <v>1671</v>
      </c>
      <c r="E363" s="1542"/>
      <c r="F363" s="1542"/>
      <c r="G363" s="1542"/>
      <c r="H363" s="1542"/>
      <c r="I363" s="1542"/>
      <c r="J363" s="1542"/>
      <c r="K363" s="1542"/>
      <c r="L363" s="1542"/>
      <c r="M363" s="1542"/>
      <c r="N363" s="1542"/>
      <c r="O363" s="1542"/>
      <c r="P363" s="1542"/>
      <c r="Q363" s="1542"/>
      <c r="R363" s="1542"/>
      <c r="S363" s="1542"/>
      <c r="T363" s="1542"/>
      <c r="U363" s="1542"/>
      <c r="V363" s="1542"/>
      <c r="W363" s="1542"/>
      <c r="X363" s="1542"/>
      <c r="Y363" s="1542"/>
      <c r="Z363" s="1542"/>
      <c r="AA363" s="1542"/>
      <c r="AB363" s="1542"/>
      <c r="AC363" s="1542"/>
      <c r="AD363" s="1542"/>
      <c r="AE363" s="1542"/>
      <c r="AF363" s="1542"/>
      <c r="AG363" s="1542"/>
      <c r="AH363" s="1542"/>
      <c r="AI363" s="1542"/>
      <c r="AJ363" s="1542"/>
      <c r="AK363" s="1542"/>
      <c r="AL363" s="1542"/>
      <c r="AM363" s="1542"/>
      <c r="AN363" s="1542"/>
      <c r="AO363" s="1542"/>
      <c r="AP363" s="1542"/>
      <c r="AQ363" s="1542"/>
      <c r="AR363" s="1542"/>
      <c r="AS363" s="1542"/>
      <c r="AT363" s="1542"/>
      <c r="AU363" s="1542"/>
      <c r="AV363" s="1542"/>
      <c r="AW363" s="1542"/>
      <c r="AX363" s="1542"/>
      <c r="AY363" s="1542"/>
      <c r="AZ363" s="1542"/>
      <c r="BA363" s="1542"/>
      <c r="BB363" s="1542"/>
      <c r="BC363" s="1542"/>
      <c r="BD363" s="1542"/>
      <c r="BE363" s="1542"/>
      <c r="BF363" s="1542"/>
      <c r="BG363" s="1542"/>
      <c r="BH363" s="1542"/>
      <c r="BI363" s="1542"/>
      <c r="BJ363" s="1542"/>
      <c r="BK363" s="1542"/>
      <c r="BL363" s="1542"/>
      <c r="BM363" s="1542"/>
      <c r="BN363" s="1542"/>
      <c r="BO363" s="1542"/>
      <c r="BP363" s="1542"/>
      <c r="BQ363" s="1542"/>
      <c r="BR363" s="1542"/>
      <c r="BS363" s="1542"/>
      <c r="BT363" s="1542"/>
      <c r="BU363" s="1542"/>
      <c r="BV363" s="1542"/>
      <c r="BW363" s="1542"/>
      <c r="BX363" s="1542"/>
      <c r="BY363" s="1542"/>
      <c r="BZ363" s="1542"/>
      <c r="CA363" s="1542"/>
      <c r="CB363" s="1542"/>
      <c r="CC363" s="1542"/>
      <c r="CD363" s="1542"/>
      <c r="CE363" s="1542"/>
      <c r="CF363" s="1542"/>
      <c r="CG363" s="1542"/>
      <c r="CH363" s="1542"/>
      <c r="CI363" s="1542"/>
      <c r="CJ363" s="1542"/>
      <c r="CK363" s="1542"/>
      <c r="CL363" s="1542"/>
      <c r="CM363" s="1542"/>
      <c r="CN363" s="1542"/>
      <c r="CO363" s="1542"/>
      <c r="CP363" s="1542"/>
      <c r="CQ363" s="1542"/>
      <c r="CR363" s="1542"/>
      <c r="CS363" s="1542"/>
      <c r="CT363" s="1542"/>
      <c r="CU363" s="1542"/>
      <c r="CV363" s="1542"/>
      <c r="CW363" s="1542"/>
      <c r="CX363" s="1542"/>
      <c r="CY363" s="1542"/>
      <c r="CZ363" s="1542"/>
      <c r="DA363" s="1542"/>
      <c r="DB363" s="1542"/>
      <c r="DC363" s="1542"/>
      <c r="DD363" s="1542"/>
      <c r="DE363" s="1542"/>
      <c r="DF363" s="1542"/>
      <c r="DG363" s="1542"/>
      <c r="DH363" s="1542"/>
      <c r="DI363" s="1542"/>
      <c r="DJ363" s="1542"/>
      <c r="DK363" s="1542"/>
      <c r="DL363" s="1542"/>
      <c r="DM363" s="1542"/>
      <c r="DN363" s="1542"/>
      <c r="DO363" s="1542"/>
      <c r="DP363" s="1542"/>
      <c r="DQ363" s="1542"/>
      <c r="DR363" s="1542"/>
      <c r="DS363" s="1542"/>
      <c r="DT363" s="1542"/>
      <c r="DU363" s="1542"/>
      <c r="DV363" s="1542"/>
      <c r="DW363" s="1542"/>
      <c r="DX363" s="1542"/>
      <c r="DY363" s="1542"/>
      <c r="DZ363" s="1542"/>
      <c r="EA363" s="1542"/>
      <c r="EB363" s="1542"/>
      <c r="EC363" s="1542"/>
      <c r="ED363" s="1542"/>
      <c r="EE363" s="1542"/>
      <c r="EF363" s="1542"/>
      <c r="EG363" s="1542"/>
      <c r="EH363" s="1542"/>
      <c r="EI363" s="1542"/>
      <c r="EJ363" s="1542"/>
      <c r="EK363" s="1542"/>
      <c r="EL363" s="1542"/>
      <c r="EM363" s="1542"/>
      <c r="EN363" s="1542"/>
      <c r="EO363" s="1542"/>
      <c r="EP363" s="1542"/>
      <c r="EQ363" s="1542"/>
      <c r="ER363" s="1542"/>
      <c r="ES363" s="1542"/>
      <c r="ET363" s="1542"/>
      <c r="EU363" s="1542"/>
      <c r="EV363" s="1542"/>
      <c r="EW363" s="1542"/>
      <c r="EX363" s="1542"/>
      <c r="EY363" s="1542"/>
      <c r="EZ363" s="1542"/>
      <c r="FA363" s="1542"/>
      <c r="FB363" s="1542"/>
      <c r="FC363" s="1542"/>
      <c r="FD363" s="1542"/>
      <c r="FE363" s="1542"/>
      <c r="FF363" s="1542"/>
      <c r="FG363" s="1542"/>
      <c r="FH363" s="1542"/>
      <c r="FI363" s="1542"/>
      <c r="FJ363" s="1542"/>
      <c r="FK363" s="1542"/>
      <c r="FL363" s="1542"/>
      <c r="FM363" s="1542"/>
      <c r="FN363" s="1542"/>
      <c r="FO363" s="1542"/>
      <c r="FP363" s="1542"/>
      <c r="FQ363" s="1542"/>
      <c r="FR363" s="1542"/>
      <c r="FS363" s="1542"/>
      <c r="FT363" s="1542"/>
      <c r="FU363" s="1542"/>
      <c r="FV363" s="1542"/>
      <c r="FW363" s="1542"/>
      <c r="FX363" s="1542"/>
      <c r="FY363" s="1542"/>
      <c r="FZ363" s="1542"/>
      <c r="GA363" s="1542"/>
      <c r="GB363" s="1542"/>
      <c r="GC363" s="1542"/>
      <c r="GD363" s="1542"/>
      <c r="GE363" s="1542"/>
      <c r="GF363" s="1542"/>
      <c r="GG363" s="1542"/>
      <c r="GH363" s="1542"/>
      <c r="GI363" s="1542"/>
      <c r="GJ363" s="1542"/>
      <c r="GK363" s="1542"/>
      <c r="GL363" s="1542"/>
      <c r="GM363" s="1542"/>
      <c r="GN363" s="1542"/>
      <c r="GO363" s="1542"/>
      <c r="GP363" s="1542"/>
      <c r="GQ363" s="1542"/>
      <c r="GR363" s="1542"/>
      <c r="GS363" s="1542"/>
      <c r="GT363" s="1542"/>
      <c r="GU363" s="1542"/>
      <c r="GV363" s="1542"/>
      <c r="GW363" s="1542"/>
      <c r="GX363" s="1542"/>
      <c r="GY363" s="1542"/>
      <c r="GZ363" s="1542"/>
      <c r="HA363" s="1542"/>
      <c r="HB363" s="1542"/>
      <c r="HC363" s="1542"/>
      <c r="HD363" s="1542"/>
      <c r="HE363" s="1542"/>
      <c r="HF363" s="1542"/>
      <c r="HG363" s="1542"/>
      <c r="HH363" s="1542"/>
      <c r="HI363" s="1542"/>
      <c r="HJ363" s="1542"/>
      <c r="HK363" s="1542"/>
      <c r="HL363" s="1542"/>
      <c r="HM363" s="1542"/>
      <c r="HN363" s="1542"/>
      <c r="HO363" s="1542"/>
      <c r="HP363" s="1542"/>
      <c r="HQ363" s="1542"/>
      <c r="HR363" s="1542"/>
      <c r="HS363" s="1542"/>
      <c r="HT363" s="1542"/>
      <c r="HU363" s="1542"/>
      <c r="HV363" s="1542"/>
      <c r="HW363" s="1542"/>
      <c r="HX363" s="1542"/>
      <c r="HY363" s="1542"/>
      <c r="HZ363" s="1542"/>
      <c r="IA363" s="1542"/>
      <c r="IB363" s="1542"/>
      <c r="IC363" s="1542"/>
      <c r="ID363" s="1542"/>
      <c r="IE363" s="1542"/>
      <c r="IF363" s="1542"/>
      <c r="IG363" s="1542"/>
      <c r="IH363" s="1542"/>
      <c r="II363" s="1542"/>
      <c r="IJ363" s="1542"/>
      <c r="IK363" s="1542"/>
      <c r="IL363" s="1542"/>
      <c r="IM363" s="1542"/>
      <c r="IN363" s="1542"/>
      <c r="IO363" s="1542"/>
      <c r="IP363" s="1542"/>
      <c r="IQ363" s="1542"/>
      <c r="IR363" s="1542"/>
      <c r="IS363" s="1542"/>
      <c r="IT363" s="1542"/>
      <c r="IU363" s="1542"/>
      <c r="IV363" s="1542"/>
    </row>
    <row r="364" spans="1:256" ht="18.75">
      <c r="A364" s="1590"/>
      <c r="B364" s="1544" t="s">
        <v>1672</v>
      </c>
    </row>
    <row r="365" spans="1:256" ht="18.75">
      <c r="A365" s="1590"/>
      <c r="B365" s="1545" t="s">
        <v>1673</v>
      </c>
    </row>
    <row r="366" spans="1:256" ht="18.75">
      <c r="A366" s="1547" t="s">
        <v>1304</v>
      </c>
      <c r="B366" s="1546" t="s">
        <v>1674</v>
      </c>
    </row>
    <row r="367" spans="1:256" ht="18.75">
      <c r="A367" s="1547" t="s">
        <v>1305</v>
      </c>
      <c r="B367" s="1548" t="s">
        <v>1675</v>
      </c>
    </row>
    <row r="368" spans="1:256" ht="18.75">
      <c r="A368" s="1547" t="s">
        <v>1306</v>
      </c>
      <c r="B368" s="1549" t="s">
        <v>1676</v>
      </c>
    </row>
    <row r="369" spans="1:5" ht="18.75">
      <c r="A369" s="1547" t="s">
        <v>1307</v>
      </c>
      <c r="B369" s="1549" t="s">
        <v>1677</v>
      </c>
    </row>
    <row r="370" spans="1:5" ht="18.75">
      <c r="A370" s="1547" t="s">
        <v>1308</v>
      </c>
      <c r="B370" s="1549" t="s">
        <v>1678</v>
      </c>
    </row>
    <row r="371" spans="1:5" ht="18.75">
      <c r="A371" s="1547" t="s">
        <v>1309</v>
      </c>
      <c r="B371" s="1549" t="s">
        <v>1679</v>
      </c>
    </row>
    <row r="372" spans="1:5" ht="18.75">
      <c r="A372" s="1547" t="s">
        <v>1310</v>
      </c>
      <c r="B372" s="1549" t="s">
        <v>1680</v>
      </c>
    </row>
    <row r="373" spans="1:5" ht="18.75">
      <c r="A373" s="1547" t="s">
        <v>1311</v>
      </c>
      <c r="B373" s="1550" t="s">
        <v>1681</v>
      </c>
    </row>
    <row r="374" spans="1:5" ht="18.75">
      <c r="A374" s="1547" t="s">
        <v>1312</v>
      </c>
      <c r="B374" s="1550" t="s">
        <v>1682</v>
      </c>
    </row>
    <row r="375" spans="1:5" ht="18.75">
      <c r="A375" s="1547" t="s">
        <v>1313</v>
      </c>
      <c r="B375" s="1550" t="s">
        <v>1683</v>
      </c>
    </row>
    <row r="376" spans="1:5" ht="18.75">
      <c r="A376" s="1547" t="s">
        <v>1314</v>
      </c>
      <c r="B376" s="1550" t="s">
        <v>1684</v>
      </c>
    </row>
    <row r="377" spans="1:5" ht="18.75">
      <c r="A377" s="1547" t="s">
        <v>1315</v>
      </c>
      <c r="B377" s="1551" t="s">
        <v>1685</v>
      </c>
    </row>
    <row r="378" spans="1:5" ht="18.75">
      <c r="A378" s="1547" t="s">
        <v>1316</v>
      </c>
      <c r="B378" s="1551" t="s">
        <v>1686</v>
      </c>
    </row>
    <row r="379" spans="1:5" ht="18.75">
      <c r="A379" s="1547" t="s">
        <v>1317</v>
      </c>
      <c r="B379" s="1550" t="s">
        <v>1687</v>
      </c>
    </row>
    <row r="380" spans="1:5" ht="18.75">
      <c r="A380" s="1547" t="s">
        <v>1318</v>
      </c>
      <c r="B380" s="1550" t="s">
        <v>1688</v>
      </c>
      <c r="C380" s="1552" t="s">
        <v>180</v>
      </c>
      <c r="E380" s="1553"/>
    </row>
    <row r="381" spans="1:5" ht="18.75">
      <c r="A381" s="1547" t="s">
        <v>1319</v>
      </c>
      <c r="B381" s="1549" t="s">
        <v>1689</v>
      </c>
      <c r="C381" s="1552" t="s">
        <v>180</v>
      </c>
      <c r="E381" s="1553"/>
    </row>
    <row r="382" spans="1:5" ht="18.75">
      <c r="A382" s="1547" t="s">
        <v>1320</v>
      </c>
      <c r="B382" s="1550" t="s">
        <v>1690</v>
      </c>
      <c r="C382" s="1552" t="s">
        <v>180</v>
      </c>
      <c r="E382" s="1553"/>
    </row>
    <row r="383" spans="1:5" ht="18.75">
      <c r="A383" s="1547" t="s">
        <v>1321</v>
      </c>
      <c r="B383" s="1550" t="s">
        <v>1691</v>
      </c>
      <c r="C383" s="1552" t="s">
        <v>180</v>
      </c>
      <c r="E383" s="1553"/>
    </row>
    <row r="384" spans="1:5" ht="18.75">
      <c r="A384" s="1547" t="s">
        <v>1322</v>
      </c>
      <c r="B384" s="1550" t="s">
        <v>1692</v>
      </c>
      <c r="C384" s="1552" t="s">
        <v>180</v>
      </c>
      <c r="E384" s="1553"/>
    </row>
    <row r="385" spans="1:5" ht="18.75">
      <c r="A385" s="1547" t="s">
        <v>1323</v>
      </c>
      <c r="B385" s="1550" t="s">
        <v>1693</v>
      </c>
      <c r="C385" s="1552" t="s">
        <v>180</v>
      </c>
      <c r="E385" s="1553"/>
    </row>
    <row r="386" spans="1:5" ht="18.75">
      <c r="A386" s="1547" t="s">
        <v>1324</v>
      </c>
      <c r="B386" s="1550" t="s">
        <v>1694</v>
      </c>
      <c r="C386" s="1552" t="s">
        <v>180</v>
      </c>
      <c r="E386" s="1553"/>
    </row>
    <row r="387" spans="1:5" ht="18.75">
      <c r="A387" s="1547" t="s">
        <v>1325</v>
      </c>
      <c r="B387" s="1550" t="s">
        <v>1695</v>
      </c>
      <c r="C387" s="1552" t="s">
        <v>180</v>
      </c>
      <c r="E387" s="1553"/>
    </row>
    <row r="388" spans="1:5" ht="18.75">
      <c r="A388" s="1547" t="s">
        <v>1326</v>
      </c>
      <c r="B388" s="1550" t="s">
        <v>1696</v>
      </c>
      <c r="C388" s="1552" t="s">
        <v>180</v>
      </c>
      <c r="E388" s="1553"/>
    </row>
    <row r="389" spans="1:5" ht="18.75">
      <c r="A389" s="1547" t="s">
        <v>1327</v>
      </c>
      <c r="B389" s="1549" t="s">
        <v>1697</v>
      </c>
      <c r="C389" s="1552" t="s">
        <v>180</v>
      </c>
      <c r="E389" s="1553"/>
    </row>
    <row r="390" spans="1:5" ht="18.75">
      <c r="A390" s="1547" t="s">
        <v>1328</v>
      </c>
      <c r="B390" s="1550" t="s">
        <v>1698</v>
      </c>
      <c r="C390" s="1552" t="s">
        <v>180</v>
      </c>
      <c r="E390" s="1553"/>
    </row>
    <row r="391" spans="1:5" ht="18.75">
      <c r="A391" s="1547" t="s">
        <v>1329</v>
      </c>
      <c r="B391" s="1549" t="s">
        <v>1699</v>
      </c>
      <c r="C391" s="1552" t="s">
        <v>180</v>
      </c>
      <c r="E391" s="1553"/>
    </row>
    <row r="392" spans="1:5" ht="18.75">
      <c r="A392" s="1547" t="s">
        <v>1330</v>
      </c>
      <c r="B392" s="1549" t="s">
        <v>1700</v>
      </c>
      <c r="C392" s="1552" t="s">
        <v>180</v>
      </c>
      <c r="E392" s="1553"/>
    </row>
    <row r="393" spans="1:5" ht="18.75">
      <c r="A393" s="1547" t="s">
        <v>1331</v>
      </c>
      <c r="B393" s="1549" t="s">
        <v>1701</v>
      </c>
      <c r="C393" s="1552" t="s">
        <v>180</v>
      </c>
      <c r="E393" s="1553"/>
    </row>
    <row r="394" spans="1:5" ht="18.75">
      <c r="A394" s="1547" t="s">
        <v>1332</v>
      </c>
      <c r="B394" s="1549" t="s">
        <v>1702</v>
      </c>
      <c r="C394" s="1552" t="s">
        <v>180</v>
      </c>
      <c r="E394" s="1553"/>
    </row>
    <row r="395" spans="1:5" ht="18.75">
      <c r="A395" s="1547" t="s">
        <v>1333</v>
      </c>
      <c r="B395" s="1549" t="s">
        <v>1703</v>
      </c>
      <c r="C395" s="1552" t="s">
        <v>180</v>
      </c>
      <c r="E395" s="1553"/>
    </row>
    <row r="396" spans="1:5" ht="18.75">
      <c r="A396" s="1547" t="s">
        <v>1334</v>
      </c>
      <c r="B396" s="1549" t="s">
        <v>1704</v>
      </c>
      <c r="C396" s="1552" t="s">
        <v>180</v>
      </c>
      <c r="E396" s="1553"/>
    </row>
    <row r="397" spans="1:5" ht="18.75">
      <c r="A397" s="1547" t="s">
        <v>1335</v>
      </c>
      <c r="B397" s="1549" t="s">
        <v>1705</v>
      </c>
      <c r="C397" s="1552" t="s">
        <v>180</v>
      </c>
      <c r="E397" s="1553"/>
    </row>
    <row r="398" spans="1:5" ht="18.75">
      <c r="A398" s="1547" t="s">
        <v>1336</v>
      </c>
      <c r="B398" s="1549" t="s">
        <v>1706</v>
      </c>
      <c r="C398" s="1552" t="s">
        <v>180</v>
      </c>
      <c r="E398" s="1553"/>
    </row>
    <row r="399" spans="1:5" ht="18.75">
      <c r="A399" s="1547" t="s">
        <v>1337</v>
      </c>
      <c r="B399" s="1554" t="s">
        <v>1707</v>
      </c>
      <c r="C399" s="1552" t="s">
        <v>180</v>
      </c>
      <c r="E399" s="1553"/>
    </row>
    <row r="400" spans="1:5" ht="18.75">
      <c r="A400" s="1547" t="s">
        <v>1338</v>
      </c>
      <c r="B400" s="1555" t="s">
        <v>1247</v>
      </c>
      <c r="C400" s="1552" t="s">
        <v>180</v>
      </c>
      <c r="E400" s="1553"/>
    </row>
    <row r="401" spans="1:5" ht="18.75">
      <c r="A401" s="1591" t="s">
        <v>1339</v>
      </c>
      <c r="B401" s="1556" t="s">
        <v>1708</v>
      </c>
      <c r="C401" s="1552" t="s">
        <v>180</v>
      </c>
      <c r="E401" s="1553"/>
    </row>
    <row r="402" spans="1:5" ht="18.75">
      <c r="A402" s="1590" t="s">
        <v>180</v>
      </c>
      <c r="B402" s="1557" t="s">
        <v>1709</v>
      </c>
      <c r="C402" s="1552" t="s">
        <v>180</v>
      </c>
      <c r="E402" s="1553"/>
    </row>
    <row r="403" spans="1:5" ht="18.75">
      <c r="A403" s="1562" t="s">
        <v>1340</v>
      </c>
      <c r="B403" s="1558" t="s">
        <v>1710</v>
      </c>
      <c r="C403" s="1552" t="s">
        <v>180</v>
      </c>
      <c r="E403" s="1553"/>
    </row>
    <row r="404" spans="1:5" ht="18.75">
      <c r="A404" s="1547" t="s">
        <v>1341</v>
      </c>
      <c r="B404" s="1534" t="s">
        <v>1711</v>
      </c>
      <c r="C404" s="1552" t="s">
        <v>180</v>
      </c>
      <c r="E404" s="1553"/>
    </row>
    <row r="405" spans="1:5" ht="18.75">
      <c r="A405" s="1592" t="s">
        <v>1342</v>
      </c>
      <c r="B405" s="1559" t="s">
        <v>1712</v>
      </c>
      <c r="C405" s="1552" t="s">
        <v>180</v>
      </c>
      <c r="E405" s="1553"/>
    </row>
    <row r="406" spans="1:5" ht="18.75">
      <c r="A406" s="1543" t="s">
        <v>180</v>
      </c>
      <c r="B406" s="1560" t="s">
        <v>1713</v>
      </c>
      <c r="C406" s="1552" t="s">
        <v>180</v>
      </c>
      <c r="E406" s="1553"/>
    </row>
    <row r="407" spans="1:5" ht="16.5">
      <c r="A407" s="1527" t="s">
        <v>1294</v>
      </c>
      <c r="B407" s="1529" t="s">
        <v>86</v>
      </c>
      <c r="C407" s="1552" t="s">
        <v>180</v>
      </c>
      <c r="E407" s="1553"/>
    </row>
    <row r="408" spans="1:5" ht="16.5">
      <c r="A408" s="1527" t="s">
        <v>1295</v>
      </c>
      <c r="B408" s="1529" t="s">
        <v>87</v>
      </c>
      <c r="C408" s="1552" t="s">
        <v>180</v>
      </c>
      <c r="E408" s="1553"/>
    </row>
    <row r="409" spans="1:5" ht="16.5">
      <c r="A409" s="1593" t="s">
        <v>1296</v>
      </c>
      <c r="B409" s="1561" t="s">
        <v>88</v>
      </c>
      <c r="C409" s="1552" t="s">
        <v>180</v>
      </c>
      <c r="E409" s="1553"/>
    </row>
    <row r="410" spans="1:5" ht="18.75">
      <c r="A410" s="1590" t="s">
        <v>180</v>
      </c>
      <c r="B410" s="1560" t="s">
        <v>1714</v>
      </c>
      <c r="C410" s="1552" t="s">
        <v>180</v>
      </c>
      <c r="E410" s="1553"/>
    </row>
    <row r="411" spans="1:5" ht="18.75">
      <c r="A411" s="1562" t="s">
        <v>1343</v>
      </c>
      <c r="B411" s="1558" t="s">
        <v>1248</v>
      </c>
      <c r="C411" s="1552" t="s">
        <v>180</v>
      </c>
      <c r="E411" s="1553"/>
    </row>
    <row r="412" spans="1:5" ht="18.75">
      <c r="A412" s="1562" t="s">
        <v>1344</v>
      </c>
      <c r="B412" s="1558" t="s">
        <v>1249</v>
      </c>
      <c r="C412" s="1552" t="s">
        <v>180</v>
      </c>
      <c r="E412" s="1553"/>
    </row>
    <row r="413" spans="1:5" ht="18.75">
      <c r="A413" s="1562" t="s">
        <v>1345</v>
      </c>
      <c r="B413" s="1558" t="s">
        <v>181</v>
      </c>
      <c r="C413" s="1552" t="s">
        <v>180</v>
      </c>
      <c r="E413" s="1553"/>
    </row>
    <row r="414" spans="1:5" ht="19.5" thickBot="1">
      <c r="A414" s="1594" t="s">
        <v>1346</v>
      </c>
      <c r="B414" s="1563" t="s">
        <v>182</v>
      </c>
      <c r="C414" s="1552" t="s">
        <v>180</v>
      </c>
      <c r="E414" s="1553"/>
    </row>
    <row r="415" spans="1:5" ht="17.25" thickBot="1">
      <c r="A415" s="1595" t="s">
        <v>1347</v>
      </c>
      <c r="B415" s="1563" t="s">
        <v>1250</v>
      </c>
      <c r="C415" s="1552" t="s">
        <v>180</v>
      </c>
      <c r="E415" s="1553"/>
    </row>
    <row r="416" spans="1:5" ht="16.5">
      <c r="A416" s="1595" t="s">
        <v>1348</v>
      </c>
      <c r="B416" s="1564" t="s">
        <v>723</v>
      </c>
      <c r="C416" s="1552" t="s">
        <v>180</v>
      </c>
      <c r="E416" s="1553"/>
    </row>
    <row r="417" spans="1:5" ht="16.5">
      <c r="A417" s="1527" t="s">
        <v>1349</v>
      </c>
      <c r="B417" s="1529" t="s">
        <v>724</v>
      </c>
      <c r="C417" s="1552" t="s">
        <v>180</v>
      </c>
      <c r="E417" s="1553"/>
    </row>
    <row r="418" spans="1:5" ht="19.5" thickBot="1">
      <c r="A418" s="1596" t="s">
        <v>1350</v>
      </c>
      <c r="B418" s="1565" t="s">
        <v>725</v>
      </c>
      <c r="C418" s="1552" t="s">
        <v>180</v>
      </c>
      <c r="E418" s="1553"/>
    </row>
    <row r="419" spans="1:5" ht="16.5">
      <c r="A419" s="1525" t="s">
        <v>1351</v>
      </c>
      <c r="B419" s="1566" t="s">
        <v>726</v>
      </c>
      <c r="C419" s="1552" t="s">
        <v>180</v>
      </c>
      <c r="E419" s="1553"/>
    </row>
    <row r="420" spans="1:5" ht="16.5">
      <c r="A420" s="1597" t="s">
        <v>1352</v>
      </c>
      <c r="B420" s="1529" t="s">
        <v>727</v>
      </c>
      <c r="C420" s="1552" t="s">
        <v>180</v>
      </c>
      <c r="E420" s="1553"/>
    </row>
    <row r="421" spans="1:5" ht="16.5">
      <c r="A421" s="1527" t="s">
        <v>1353</v>
      </c>
      <c r="B421" s="1567" t="s">
        <v>303</v>
      </c>
      <c r="C421" s="1552" t="s">
        <v>180</v>
      </c>
      <c r="E421" s="1553"/>
    </row>
    <row r="422" spans="1:5" ht="17.25" thickBot="1">
      <c r="A422" s="1539" t="s">
        <v>1354</v>
      </c>
      <c r="B422" s="1568" t="s">
        <v>304</v>
      </c>
      <c r="C422" s="1552" t="s">
        <v>180</v>
      </c>
      <c r="E422" s="1553"/>
    </row>
    <row r="423" spans="1:5" ht="18.75">
      <c r="A423" s="1547" t="s">
        <v>1355</v>
      </c>
      <c r="B423" s="1569" t="s">
        <v>1715</v>
      </c>
      <c r="C423" s="1552" t="s">
        <v>180</v>
      </c>
      <c r="E423" s="1553"/>
    </row>
    <row r="424" spans="1:5" ht="18.75">
      <c r="A424" s="1547" t="s">
        <v>1356</v>
      </c>
      <c r="B424" s="1570" t="s">
        <v>1716</v>
      </c>
      <c r="C424" s="1552" t="s">
        <v>180</v>
      </c>
      <c r="E424" s="1553"/>
    </row>
    <row r="425" spans="1:5" ht="19.5">
      <c r="A425" s="1547" t="s">
        <v>1357</v>
      </c>
      <c r="B425" s="1571" t="s">
        <v>1717</v>
      </c>
      <c r="C425" s="1552" t="s">
        <v>180</v>
      </c>
      <c r="E425" s="1553"/>
    </row>
    <row r="426" spans="1:5" ht="18.75">
      <c r="A426" s="1547" t="s">
        <v>1358</v>
      </c>
      <c r="B426" s="1570" t="s">
        <v>1718</v>
      </c>
      <c r="C426" s="1552" t="s">
        <v>180</v>
      </c>
      <c r="E426" s="1553"/>
    </row>
    <row r="427" spans="1:5" ht="18.75">
      <c r="A427" s="1547" t="s">
        <v>1359</v>
      </c>
      <c r="B427" s="1570" t="s">
        <v>1719</v>
      </c>
      <c r="C427" s="1552" t="s">
        <v>180</v>
      </c>
      <c r="E427" s="1553"/>
    </row>
    <row r="428" spans="1:5" ht="18.75">
      <c r="A428" s="1547" t="s">
        <v>1360</v>
      </c>
      <c r="B428" s="1572" t="s">
        <v>1720</v>
      </c>
      <c r="C428" s="1552" t="s">
        <v>180</v>
      </c>
      <c r="E428" s="1553"/>
    </row>
    <row r="429" spans="1:5" ht="18.75">
      <c r="A429" s="1547" t="s">
        <v>1361</v>
      </c>
      <c r="B429" s="1572" t="s">
        <v>1721</v>
      </c>
      <c r="C429" s="1552" t="s">
        <v>180</v>
      </c>
      <c r="E429" s="1553"/>
    </row>
    <row r="430" spans="1:5" ht="18.75">
      <c r="A430" s="1547" t="s">
        <v>1362</v>
      </c>
      <c r="B430" s="1572" t="s">
        <v>1722</v>
      </c>
      <c r="C430" s="1552" t="s">
        <v>180</v>
      </c>
      <c r="E430" s="1553"/>
    </row>
    <row r="431" spans="1:5" ht="18.75">
      <c r="A431" s="1547" t="s">
        <v>1363</v>
      </c>
      <c r="B431" s="1572" t="s">
        <v>1723</v>
      </c>
      <c r="C431" s="1552" t="s">
        <v>180</v>
      </c>
      <c r="E431" s="1553"/>
    </row>
    <row r="432" spans="1:5" ht="18.75">
      <c r="A432" s="1547" t="s">
        <v>1364</v>
      </c>
      <c r="B432" s="1572" t="s">
        <v>1724</v>
      </c>
      <c r="C432" s="1552" t="s">
        <v>180</v>
      </c>
      <c r="E432" s="1553"/>
    </row>
    <row r="433" spans="1:5" ht="18.75">
      <c r="A433" s="1547" t="s">
        <v>1365</v>
      </c>
      <c r="B433" s="1570" t="s">
        <v>1725</v>
      </c>
      <c r="C433" s="1552" t="s">
        <v>180</v>
      </c>
      <c r="E433" s="1553"/>
    </row>
    <row r="434" spans="1:5" ht="18.75">
      <c r="A434" s="1547" t="s">
        <v>1366</v>
      </c>
      <c r="B434" s="1570" t="s">
        <v>1726</v>
      </c>
      <c r="C434" s="1552" t="s">
        <v>180</v>
      </c>
      <c r="E434" s="1553"/>
    </row>
    <row r="435" spans="1:5" ht="18.75">
      <c r="A435" s="1547" t="s">
        <v>1367</v>
      </c>
      <c r="B435" s="1570" t="s">
        <v>1727</v>
      </c>
      <c r="C435" s="1552" t="s">
        <v>180</v>
      </c>
      <c r="E435" s="1553"/>
    </row>
    <row r="436" spans="1:5" ht="19.5" thickBot="1">
      <c r="A436" s="1547" t="s">
        <v>1368</v>
      </c>
      <c r="B436" s="1573" t="s">
        <v>1728</v>
      </c>
      <c r="C436" s="1552" t="s">
        <v>180</v>
      </c>
      <c r="E436" s="1553"/>
    </row>
    <row r="437" spans="1:5" ht="18.75">
      <c r="A437" s="1547" t="s">
        <v>1369</v>
      </c>
      <c r="B437" s="1569" t="s">
        <v>1729</v>
      </c>
      <c r="C437" s="1552" t="s">
        <v>180</v>
      </c>
      <c r="E437" s="1553"/>
    </row>
    <row r="438" spans="1:5" ht="19.5">
      <c r="A438" s="1547" t="s">
        <v>1370</v>
      </c>
      <c r="B438" s="1571" t="s">
        <v>1730</v>
      </c>
      <c r="C438" s="1552" t="s">
        <v>180</v>
      </c>
      <c r="E438" s="1553"/>
    </row>
    <row r="439" spans="1:5" ht="18.75">
      <c r="A439" s="1547" t="s">
        <v>1371</v>
      </c>
      <c r="B439" s="1570" t="s">
        <v>1731</v>
      </c>
      <c r="C439" s="1552" t="s">
        <v>180</v>
      </c>
      <c r="E439" s="1553"/>
    </row>
    <row r="440" spans="1:5" ht="18.75">
      <c r="A440" s="1547" t="s">
        <v>1372</v>
      </c>
      <c r="B440" s="1570" t="s">
        <v>1732</v>
      </c>
      <c r="C440" s="1552" t="s">
        <v>180</v>
      </c>
      <c r="E440" s="1553"/>
    </row>
    <row r="441" spans="1:5" ht="18.75">
      <c r="A441" s="1547" t="s">
        <v>1373</v>
      </c>
      <c r="B441" s="1570" t="s">
        <v>1733</v>
      </c>
      <c r="C441" s="1552" t="s">
        <v>180</v>
      </c>
      <c r="E441" s="1553"/>
    </row>
    <row r="442" spans="1:5" ht="18.75">
      <c r="A442" s="1547" t="s">
        <v>1374</v>
      </c>
      <c r="B442" s="1570" t="s">
        <v>1734</v>
      </c>
      <c r="C442" s="1552" t="s">
        <v>180</v>
      </c>
      <c r="E442" s="1553"/>
    </row>
    <row r="443" spans="1:5" ht="18.75">
      <c r="A443" s="1547" t="s">
        <v>1375</v>
      </c>
      <c r="B443" s="1570" t="s">
        <v>1735</v>
      </c>
      <c r="C443" s="1552" t="s">
        <v>180</v>
      </c>
      <c r="E443" s="1553"/>
    </row>
    <row r="444" spans="1:5" ht="18.75">
      <c r="A444" s="1547" t="s">
        <v>1376</v>
      </c>
      <c r="B444" s="1570" t="s">
        <v>1736</v>
      </c>
      <c r="C444" s="1552" t="s">
        <v>180</v>
      </c>
      <c r="E444" s="1553"/>
    </row>
    <row r="445" spans="1:5" ht="18.75">
      <c r="A445" s="1547" t="s">
        <v>1377</v>
      </c>
      <c r="B445" s="1570" t="s">
        <v>1737</v>
      </c>
      <c r="C445" s="1552" t="s">
        <v>180</v>
      </c>
      <c r="E445" s="1553"/>
    </row>
    <row r="446" spans="1:5" ht="18.75">
      <c r="A446" s="1547" t="s">
        <v>1378</v>
      </c>
      <c r="B446" s="1570" t="s">
        <v>1738</v>
      </c>
      <c r="C446" s="1552" t="s">
        <v>180</v>
      </c>
      <c r="E446" s="1553"/>
    </row>
    <row r="447" spans="1:5" ht="18.75">
      <c r="A447" s="1547" t="s">
        <v>1379</v>
      </c>
      <c r="B447" s="1570" t="s">
        <v>1739</v>
      </c>
      <c r="C447" s="1552" t="s">
        <v>180</v>
      </c>
      <c r="E447" s="1553"/>
    </row>
    <row r="448" spans="1:5" ht="18.75">
      <c r="A448" s="1547" t="s">
        <v>1380</v>
      </c>
      <c r="B448" s="1570" t="s">
        <v>1740</v>
      </c>
      <c r="C448" s="1552" t="s">
        <v>180</v>
      </c>
      <c r="E448" s="1553"/>
    </row>
    <row r="449" spans="1:5" ht="19.5" thickBot="1">
      <c r="A449" s="1547" t="s">
        <v>1381</v>
      </c>
      <c r="B449" s="1573" t="s">
        <v>1741</v>
      </c>
      <c r="C449" s="1552" t="s">
        <v>180</v>
      </c>
      <c r="E449" s="1553"/>
    </row>
    <row r="450" spans="1:5" ht="18.75">
      <c r="A450" s="1547" t="s">
        <v>1382</v>
      </c>
      <c r="B450" s="1569" t="s">
        <v>1742</v>
      </c>
      <c r="C450" s="1552" t="s">
        <v>180</v>
      </c>
      <c r="E450" s="1553"/>
    </row>
    <row r="451" spans="1:5" ht="18.75">
      <c r="A451" s="1547" t="s">
        <v>1383</v>
      </c>
      <c r="B451" s="1570" t="s">
        <v>1743</v>
      </c>
      <c r="C451" s="1552" t="s">
        <v>180</v>
      </c>
      <c r="E451" s="1553"/>
    </row>
    <row r="452" spans="1:5" ht="18.75">
      <c r="A452" s="1547" t="s">
        <v>1384</v>
      </c>
      <c r="B452" s="1570" t="s">
        <v>1744</v>
      </c>
      <c r="C452" s="1552" t="s">
        <v>180</v>
      </c>
      <c r="E452" s="1553"/>
    </row>
    <row r="453" spans="1:5" ht="18.75">
      <c r="A453" s="1547" t="s">
        <v>1385</v>
      </c>
      <c r="B453" s="1570" t="s">
        <v>1745</v>
      </c>
      <c r="C453" s="1552" t="s">
        <v>180</v>
      </c>
      <c r="E453" s="1553"/>
    </row>
    <row r="454" spans="1:5" ht="19.5">
      <c r="A454" s="1547" t="s">
        <v>1386</v>
      </c>
      <c r="B454" s="1571" t="s">
        <v>1746</v>
      </c>
      <c r="C454" s="1552" t="s">
        <v>180</v>
      </c>
      <c r="E454" s="1553"/>
    </row>
    <row r="455" spans="1:5" ht="18.75">
      <c r="A455" s="1547" t="s">
        <v>1387</v>
      </c>
      <c r="B455" s="1570" t="s">
        <v>1747</v>
      </c>
      <c r="C455" s="1552" t="s">
        <v>180</v>
      </c>
      <c r="E455" s="1553"/>
    </row>
    <row r="456" spans="1:5" ht="18.75">
      <c r="A456" s="1547" t="s">
        <v>1388</v>
      </c>
      <c r="B456" s="1570" t="s">
        <v>1748</v>
      </c>
      <c r="C456" s="1552" t="s">
        <v>180</v>
      </c>
      <c r="E456" s="1553"/>
    </row>
    <row r="457" spans="1:5" ht="18.75">
      <c r="A457" s="1547" t="s">
        <v>1389</v>
      </c>
      <c r="B457" s="1570" t="s">
        <v>1749</v>
      </c>
      <c r="C457" s="1552" t="s">
        <v>180</v>
      </c>
      <c r="E457" s="1553"/>
    </row>
    <row r="458" spans="1:5" ht="18.75">
      <c r="A458" s="1547" t="s">
        <v>1390</v>
      </c>
      <c r="B458" s="1570" t="s">
        <v>1750</v>
      </c>
      <c r="C458" s="1552" t="s">
        <v>180</v>
      </c>
      <c r="E458" s="1553"/>
    </row>
    <row r="459" spans="1:5" ht="18.75">
      <c r="A459" s="1547" t="s">
        <v>1391</v>
      </c>
      <c r="B459" s="1570" t="s">
        <v>1751</v>
      </c>
      <c r="C459" s="1552" t="s">
        <v>180</v>
      </c>
      <c r="E459" s="1553"/>
    </row>
    <row r="460" spans="1:5" ht="18.75">
      <c r="A460" s="1547" t="s">
        <v>1392</v>
      </c>
      <c r="B460" s="1570" t="s">
        <v>1752</v>
      </c>
      <c r="C460" s="1552" t="s">
        <v>180</v>
      </c>
      <c r="E460" s="1553"/>
    </row>
    <row r="461" spans="1:5" ht="19.5" thickBot="1">
      <c r="A461" s="1547" t="s">
        <v>1393</v>
      </c>
      <c r="B461" s="1573" t="s">
        <v>1753</v>
      </c>
      <c r="C461" s="1552" t="s">
        <v>180</v>
      </c>
      <c r="E461" s="1553"/>
    </row>
    <row r="462" spans="1:5" ht="19.5">
      <c r="A462" s="1547" t="s">
        <v>1394</v>
      </c>
      <c r="B462" s="1574" t="s">
        <v>1754</v>
      </c>
      <c r="C462" s="1552" t="s">
        <v>180</v>
      </c>
      <c r="E462" s="1553"/>
    </row>
    <row r="463" spans="1:5" ht="18.75">
      <c r="A463" s="1547" t="s">
        <v>1395</v>
      </c>
      <c r="B463" s="1570" t="s">
        <v>1755</v>
      </c>
      <c r="C463" s="1552" t="s">
        <v>180</v>
      </c>
      <c r="E463" s="1553"/>
    </row>
    <row r="464" spans="1:5" ht="18.75">
      <c r="A464" s="1547" t="s">
        <v>1396</v>
      </c>
      <c r="B464" s="1570" t="s">
        <v>1756</v>
      </c>
      <c r="C464" s="1552" t="s">
        <v>180</v>
      </c>
      <c r="E464" s="1553"/>
    </row>
    <row r="465" spans="1:5" ht="18.75">
      <c r="A465" s="1547" t="s">
        <v>1397</v>
      </c>
      <c r="B465" s="1570" t="s">
        <v>1757</v>
      </c>
      <c r="C465" s="1552" t="s">
        <v>180</v>
      </c>
      <c r="E465" s="1553"/>
    </row>
    <row r="466" spans="1:5" ht="18.75">
      <c r="A466" s="1547" t="s">
        <v>1398</v>
      </c>
      <c r="B466" s="1570" t="s">
        <v>1758</v>
      </c>
      <c r="C466" s="1552" t="s">
        <v>180</v>
      </c>
      <c r="E466" s="1553"/>
    </row>
    <row r="467" spans="1:5" ht="18.75">
      <c r="A467" s="1547" t="s">
        <v>1399</v>
      </c>
      <c r="B467" s="1570" t="s">
        <v>1759</v>
      </c>
      <c r="C467" s="1552" t="s">
        <v>180</v>
      </c>
      <c r="E467" s="1553"/>
    </row>
    <row r="468" spans="1:5" ht="18.75">
      <c r="A468" s="1547" t="s">
        <v>1400</v>
      </c>
      <c r="B468" s="1570" t="s">
        <v>1760</v>
      </c>
      <c r="C468" s="1552" t="s">
        <v>180</v>
      </c>
      <c r="E468" s="1553"/>
    </row>
    <row r="469" spans="1:5" ht="18.75">
      <c r="A469" s="1547" t="s">
        <v>1401</v>
      </c>
      <c r="B469" s="1570" t="s">
        <v>1761</v>
      </c>
      <c r="C469" s="1552" t="s">
        <v>180</v>
      </c>
      <c r="E469" s="1553"/>
    </row>
    <row r="470" spans="1:5" ht="18.75">
      <c r="A470" s="1547" t="s">
        <v>1402</v>
      </c>
      <c r="B470" s="1570" t="s">
        <v>1762</v>
      </c>
      <c r="C470" s="1552" t="s">
        <v>180</v>
      </c>
      <c r="E470" s="1553"/>
    </row>
    <row r="471" spans="1:5" ht="19.5" thickBot="1">
      <c r="A471" s="1547" t="s">
        <v>1403</v>
      </c>
      <c r="B471" s="1573" t="s">
        <v>1763</v>
      </c>
      <c r="C471" s="1552" t="s">
        <v>180</v>
      </c>
      <c r="E471" s="1553"/>
    </row>
    <row r="472" spans="1:5" ht="18.75">
      <c r="A472" s="1547" t="s">
        <v>1404</v>
      </c>
      <c r="B472" s="1569" t="s">
        <v>1764</v>
      </c>
      <c r="C472" s="1552" t="s">
        <v>180</v>
      </c>
      <c r="E472" s="1553"/>
    </row>
    <row r="473" spans="1:5" ht="18.75">
      <c r="A473" s="1547" t="s">
        <v>1405</v>
      </c>
      <c r="B473" s="1570" t="s">
        <v>1765</v>
      </c>
      <c r="C473" s="1552" t="s">
        <v>180</v>
      </c>
      <c r="E473" s="1553"/>
    </row>
    <row r="474" spans="1:5" ht="18.75">
      <c r="A474" s="1547" t="s">
        <v>1406</v>
      </c>
      <c r="B474" s="1570" t="s">
        <v>1766</v>
      </c>
      <c r="C474" s="1552" t="s">
        <v>180</v>
      </c>
      <c r="E474" s="1553"/>
    </row>
    <row r="475" spans="1:5" ht="19.5">
      <c r="A475" s="1547" t="s">
        <v>1407</v>
      </c>
      <c r="B475" s="1571" t="s">
        <v>1767</v>
      </c>
      <c r="C475" s="1552" t="s">
        <v>180</v>
      </c>
      <c r="E475" s="1553"/>
    </row>
    <row r="476" spans="1:5" ht="18.75">
      <c r="A476" s="1547" t="s">
        <v>1408</v>
      </c>
      <c r="B476" s="1570" t="s">
        <v>1768</v>
      </c>
      <c r="C476" s="1552" t="s">
        <v>180</v>
      </c>
      <c r="E476" s="1553"/>
    </row>
    <row r="477" spans="1:5" ht="18.75">
      <c r="A477" s="1547" t="s">
        <v>1409</v>
      </c>
      <c r="B477" s="1570" t="s">
        <v>1769</v>
      </c>
      <c r="C477" s="1552" t="s">
        <v>180</v>
      </c>
      <c r="E477" s="1553"/>
    </row>
    <row r="478" spans="1:5" ht="18.75">
      <c r="A478" s="1547" t="s">
        <v>1410</v>
      </c>
      <c r="B478" s="1570" t="s">
        <v>1770</v>
      </c>
      <c r="C478" s="1552" t="s">
        <v>180</v>
      </c>
      <c r="E478" s="1553"/>
    </row>
    <row r="479" spans="1:5" ht="18.75">
      <c r="A479" s="1547" t="s">
        <v>1411</v>
      </c>
      <c r="B479" s="1570" t="s">
        <v>1771</v>
      </c>
      <c r="C479" s="1552" t="s">
        <v>180</v>
      </c>
      <c r="E479" s="1553"/>
    </row>
    <row r="480" spans="1:5" ht="18.75">
      <c r="A480" s="1547" t="s">
        <v>1412</v>
      </c>
      <c r="B480" s="1570" t="s">
        <v>1772</v>
      </c>
      <c r="C480" s="1552" t="s">
        <v>180</v>
      </c>
      <c r="E480" s="1553"/>
    </row>
    <row r="481" spans="1:5" ht="18.75">
      <c r="A481" s="1547" t="s">
        <v>1413</v>
      </c>
      <c r="B481" s="1570" t="s">
        <v>1773</v>
      </c>
      <c r="C481" s="1552" t="s">
        <v>180</v>
      </c>
      <c r="E481" s="1553"/>
    </row>
    <row r="482" spans="1:5" ht="19.5" thickBot="1">
      <c r="A482" s="1547" t="s">
        <v>1414</v>
      </c>
      <c r="B482" s="1573" t="s">
        <v>1774</v>
      </c>
      <c r="C482" s="1552" t="s">
        <v>180</v>
      </c>
      <c r="E482" s="1553"/>
    </row>
    <row r="483" spans="1:5" ht="18.75">
      <c r="A483" s="1547" t="s">
        <v>1415</v>
      </c>
      <c r="B483" s="1569" t="s">
        <v>1775</v>
      </c>
      <c r="C483" s="1552" t="s">
        <v>180</v>
      </c>
      <c r="E483" s="1553"/>
    </row>
    <row r="484" spans="1:5" ht="18.75">
      <c r="A484" s="1547" t="s">
        <v>1416</v>
      </c>
      <c r="B484" s="1570" t="s">
        <v>1776</v>
      </c>
      <c r="C484" s="1552" t="s">
        <v>180</v>
      </c>
      <c r="E484" s="1553"/>
    </row>
    <row r="485" spans="1:5" ht="19.5">
      <c r="A485" s="1547" t="s">
        <v>1417</v>
      </c>
      <c r="B485" s="1571" t="s">
        <v>1777</v>
      </c>
      <c r="C485" s="1552" t="s">
        <v>180</v>
      </c>
      <c r="E485" s="1553"/>
    </row>
    <row r="486" spans="1:5" ht="18.75">
      <c r="A486" s="1547" t="s">
        <v>1418</v>
      </c>
      <c r="B486" s="1570" t="s">
        <v>1778</v>
      </c>
      <c r="C486" s="1552" t="s">
        <v>180</v>
      </c>
      <c r="E486" s="1553"/>
    </row>
    <row r="487" spans="1:5" ht="18.75">
      <c r="A487" s="1547" t="s">
        <v>1419</v>
      </c>
      <c r="B487" s="1570" t="s">
        <v>1779</v>
      </c>
      <c r="C487" s="1552" t="s">
        <v>180</v>
      </c>
      <c r="E487" s="1553"/>
    </row>
    <row r="488" spans="1:5" ht="18.75">
      <c r="A488" s="1547" t="s">
        <v>1420</v>
      </c>
      <c r="B488" s="1570" t="s">
        <v>1780</v>
      </c>
      <c r="C488" s="1552" t="s">
        <v>180</v>
      </c>
      <c r="E488" s="1553"/>
    </row>
    <row r="489" spans="1:5" ht="18.75">
      <c r="A489" s="1547" t="s">
        <v>1421</v>
      </c>
      <c r="B489" s="1570" t="s">
        <v>1781</v>
      </c>
      <c r="C489" s="1552" t="s">
        <v>180</v>
      </c>
      <c r="E489" s="1553"/>
    </row>
    <row r="490" spans="1:5" ht="18.75">
      <c r="A490" s="1547" t="s">
        <v>1422</v>
      </c>
      <c r="B490" s="1570" t="s">
        <v>1782</v>
      </c>
      <c r="C490" s="1552" t="s">
        <v>180</v>
      </c>
      <c r="E490" s="1553"/>
    </row>
    <row r="491" spans="1:5" ht="18.75">
      <c r="A491" s="1547" t="s">
        <v>1423</v>
      </c>
      <c r="B491" s="1570" t="s">
        <v>1783</v>
      </c>
      <c r="C491" s="1552" t="s">
        <v>180</v>
      </c>
      <c r="E491" s="1553"/>
    </row>
    <row r="492" spans="1:5" ht="19.5" thickBot="1">
      <c r="A492" s="1547" t="s">
        <v>1424</v>
      </c>
      <c r="B492" s="1573" t="s">
        <v>1784</v>
      </c>
      <c r="C492" s="1552" t="s">
        <v>180</v>
      </c>
      <c r="E492" s="1553"/>
    </row>
    <row r="493" spans="1:5" ht="19.5">
      <c r="A493" s="1547" t="s">
        <v>1425</v>
      </c>
      <c r="B493" s="1574" t="s">
        <v>1785</v>
      </c>
      <c r="C493" s="1552" t="s">
        <v>180</v>
      </c>
      <c r="E493" s="1553"/>
    </row>
    <row r="494" spans="1:5" ht="18.75">
      <c r="A494" s="1547" t="s">
        <v>1426</v>
      </c>
      <c r="B494" s="1570" t="s">
        <v>1786</v>
      </c>
      <c r="C494" s="1552" t="s">
        <v>180</v>
      </c>
      <c r="E494" s="1553"/>
    </row>
    <row r="495" spans="1:5" ht="18.75">
      <c r="A495" s="1547" t="s">
        <v>1427</v>
      </c>
      <c r="B495" s="1570" t="s">
        <v>1787</v>
      </c>
      <c r="C495" s="1552" t="s">
        <v>180</v>
      </c>
      <c r="E495" s="1553"/>
    </row>
    <row r="496" spans="1:5" ht="19.5" thickBot="1">
      <c r="A496" s="1547" t="s">
        <v>1428</v>
      </c>
      <c r="B496" s="1573" t="s">
        <v>1788</v>
      </c>
      <c r="C496" s="1552" t="s">
        <v>180</v>
      </c>
      <c r="E496" s="1553"/>
    </row>
    <row r="497" spans="1:5" ht="18.75">
      <c r="A497" s="1547" t="s">
        <v>1429</v>
      </c>
      <c r="B497" s="1569" t="s">
        <v>1789</v>
      </c>
      <c r="C497" s="1552" t="s">
        <v>180</v>
      </c>
      <c r="E497" s="1553"/>
    </row>
    <row r="498" spans="1:5" ht="18.75">
      <c r="A498" s="1547" t="s">
        <v>1430</v>
      </c>
      <c r="B498" s="1570" t="s">
        <v>1790</v>
      </c>
      <c r="C498" s="1552" t="s">
        <v>180</v>
      </c>
      <c r="E498" s="1553"/>
    </row>
    <row r="499" spans="1:5" ht="19.5">
      <c r="A499" s="1547" t="s">
        <v>1431</v>
      </c>
      <c r="B499" s="1571" t="s">
        <v>1791</v>
      </c>
      <c r="C499" s="1552" t="s">
        <v>180</v>
      </c>
      <c r="E499" s="1553"/>
    </row>
    <row r="500" spans="1:5" ht="18.75">
      <c r="A500" s="1547" t="s">
        <v>1432</v>
      </c>
      <c r="B500" s="1570" t="s">
        <v>1792</v>
      </c>
      <c r="C500" s="1552" t="s">
        <v>180</v>
      </c>
      <c r="E500" s="1553"/>
    </row>
    <row r="501" spans="1:5" ht="18.75">
      <c r="A501" s="1547" t="s">
        <v>1433</v>
      </c>
      <c r="B501" s="1570" t="s">
        <v>1793</v>
      </c>
      <c r="C501" s="1552" t="s">
        <v>180</v>
      </c>
      <c r="E501" s="1553"/>
    </row>
    <row r="502" spans="1:5" ht="18.75">
      <c r="A502" s="1547" t="s">
        <v>1434</v>
      </c>
      <c r="B502" s="1570" t="s">
        <v>1794</v>
      </c>
      <c r="C502" s="1552" t="s">
        <v>180</v>
      </c>
      <c r="E502" s="1553"/>
    </row>
    <row r="503" spans="1:5" ht="18.75">
      <c r="A503" s="1547" t="s">
        <v>1435</v>
      </c>
      <c r="B503" s="1570" t="s">
        <v>1795</v>
      </c>
      <c r="C503" s="1552" t="s">
        <v>180</v>
      </c>
      <c r="E503" s="1553"/>
    </row>
    <row r="504" spans="1:5" ht="19.5" thickBot="1">
      <c r="A504" s="1547" t="s">
        <v>1436</v>
      </c>
      <c r="B504" s="1573" t="s">
        <v>1796</v>
      </c>
      <c r="C504" s="1552" t="s">
        <v>180</v>
      </c>
      <c r="E504" s="1553"/>
    </row>
    <row r="505" spans="1:5" ht="18.75">
      <c r="A505" s="1547" t="s">
        <v>1437</v>
      </c>
      <c r="B505" s="1569" t="s">
        <v>1797</v>
      </c>
      <c r="C505" s="1552" t="s">
        <v>180</v>
      </c>
      <c r="E505" s="1553"/>
    </row>
    <row r="506" spans="1:5" ht="18.75">
      <c r="A506" s="1547" t="s">
        <v>1438</v>
      </c>
      <c r="B506" s="1570" t="s">
        <v>1798</v>
      </c>
      <c r="C506" s="1552" t="s">
        <v>180</v>
      </c>
      <c r="E506" s="1553"/>
    </row>
    <row r="507" spans="1:5" ht="18.75">
      <c r="A507" s="1547" t="s">
        <v>1439</v>
      </c>
      <c r="B507" s="1570" t="s">
        <v>1799</v>
      </c>
      <c r="C507" s="1552" t="s">
        <v>180</v>
      </c>
      <c r="E507" s="1553"/>
    </row>
    <row r="508" spans="1:5" ht="18.75">
      <c r="A508" s="1547" t="s">
        <v>1440</v>
      </c>
      <c r="B508" s="1570" t="s">
        <v>1800</v>
      </c>
      <c r="C508" s="1552" t="s">
        <v>180</v>
      </c>
      <c r="E508" s="1553"/>
    </row>
    <row r="509" spans="1:5" ht="19.5">
      <c r="A509" s="1547" t="s">
        <v>1441</v>
      </c>
      <c r="B509" s="1571" t="s">
        <v>1801</v>
      </c>
      <c r="C509" s="1552" t="s">
        <v>180</v>
      </c>
      <c r="E509" s="1553"/>
    </row>
    <row r="510" spans="1:5" ht="18.75">
      <c r="A510" s="1547" t="s">
        <v>1442</v>
      </c>
      <c r="B510" s="1570" t="s">
        <v>1802</v>
      </c>
      <c r="C510" s="1552" t="s">
        <v>180</v>
      </c>
      <c r="E510" s="1553"/>
    </row>
    <row r="511" spans="1:5" ht="19.5" thickBot="1">
      <c r="A511" s="1547" t="s">
        <v>1443</v>
      </c>
      <c r="B511" s="1573" t="s">
        <v>1803</v>
      </c>
      <c r="C511" s="1552" t="s">
        <v>180</v>
      </c>
      <c r="E511" s="1553"/>
    </row>
    <row r="512" spans="1:5" ht="18.75">
      <c r="A512" s="1547" t="s">
        <v>1444</v>
      </c>
      <c r="B512" s="1569" t="s">
        <v>1804</v>
      </c>
      <c r="C512" s="1552" t="s">
        <v>180</v>
      </c>
      <c r="E512" s="1553"/>
    </row>
    <row r="513" spans="1:5" ht="18.75">
      <c r="A513" s="1547" t="s">
        <v>1445</v>
      </c>
      <c r="B513" s="1570" t="s">
        <v>1805</v>
      </c>
      <c r="C513" s="1552" t="s">
        <v>180</v>
      </c>
      <c r="E513" s="1553"/>
    </row>
    <row r="514" spans="1:5" ht="18.75">
      <c r="A514" s="1547" t="s">
        <v>1446</v>
      </c>
      <c r="B514" s="1570" t="s">
        <v>1806</v>
      </c>
      <c r="C514" s="1552" t="s">
        <v>180</v>
      </c>
      <c r="E514" s="1553"/>
    </row>
    <row r="515" spans="1:5" ht="18.75">
      <c r="A515" s="1547" t="s">
        <v>1447</v>
      </c>
      <c r="B515" s="1570" t="s">
        <v>1807</v>
      </c>
      <c r="C515" s="1552" t="s">
        <v>180</v>
      </c>
      <c r="E515" s="1553"/>
    </row>
    <row r="516" spans="1:5" ht="19.5">
      <c r="A516" s="1547" t="s">
        <v>1448</v>
      </c>
      <c r="B516" s="1571" t="s">
        <v>1808</v>
      </c>
      <c r="C516" s="1552" t="s">
        <v>180</v>
      </c>
      <c r="E516" s="1553"/>
    </row>
    <row r="517" spans="1:5" ht="18.75">
      <c r="A517" s="1547" t="s">
        <v>1449</v>
      </c>
      <c r="B517" s="1570" t="s">
        <v>1809</v>
      </c>
      <c r="C517" s="1552" t="s">
        <v>180</v>
      </c>
      <c r="E517" s="1553"/>
    </row>
    <row r="518" spans="1:5" ht="18.75">
      <c r="A518" s="1547" t="s">
        <v>1450</v>
      </c>
      <c r="B518" s="1570" t="s">
        <v>1810</v>
      </c>
      <c r="C518" s="1552" t="s">
        <v>180</v>
      </c>
      <c r="E518" s="1553"/>
    </row>
    <row r="519" spans="1:5" ht="18.75">
      <c r="A519" s="1547" t="s">
        <v>1451</v>
      </c>
      <c r="B519" s="1570" t="s">
        <v>1811</v>
      </c>
      <c r="C519" s="1552" t="s">
        <v>180</v>
      </c>
      <c r="E519" s="1553"/>
    </row>
    <row r="520" spans="1:5" ht="19.5" thickBot="1">
      <c r="A520" s="1547" t="s">
        <v>1452</v>
      </c>
      <c r="B520" s="1573" t="s">
        <v>1812</v>
      </c>
      <c r="C520" s="1552" t="s">
        <v>180</v>
      </c>
      <c r="E520" s="1553"/>
    </row>
    <row r="521" spans="1:5" ht="18.75">
      <c r="A521" s="1547" t="s">
        <v>1453</v>
      </c>
      <c r="B521" s="1569" t="s">
        <v>1813</v>
      </c>
      <c r="C521" s="1552" t="s">
        <v>180</v>
      </c>
      <c r="E521" s="1553"/>
    </row>
    <row r="522" spans="1:5" ht="18.75">
      <c r="A522" s="1547" t="s">
        <v>1454</v>
      </c>
      <c r="B522" s="1570" t="s">
        <v>1814</v>
      </c>
      <c r="C522" s="1552" t="s">
        <v>180</v>
      </c>
      <c r="E522" s="1553"/>
    </row>
    <row r="523" spans="1:5" ht="19.5">
      <c r="A523" s="1547" t="s">
        <v>1455</v>
      </c>
      <c r="B523" s="1571" t="s">
        <v>1815</v>
      </c>
      <c r="C523" s="1552" t="s">
        <v>180</v>
      </c>
      <c r="E523" s="1553"/>
    </row>
    <row r="524" spans="1:5" ht="18.75">
      <c r="A524" s="1547" t="s">
        <v>1456</v>
      </c>
      <c r="B524" s="1570" t="s">
        <v>1816</v>
      </c>
      <c r="C524" s="1552" t="s">
        <v>180</v>
      </c>
      <c r="E524" s="1553"/>
    </row>
    <row r="525" spans="1:5" ht="18.75">
      <c r="A525" s="1547" t="s">
        <v>1457</v>
      </c>
      <c r="B525" s="1570" t="s">
        <v>1817</v>
      </c>
      <c r="C525" s="1552" t="s">
        <v>180</v>
      </c>
      <c r="E525" s="1553"/>
    </row>
    <row r="526" spans="1:5" ht="18.75">
      <c r="A526" s="1547" t="s">
        <v>1458</v>
      </c>
      <c r="B526" s="1570" t="s">
        <v>1818</v>
      </c>
      <c r="C526" s="1552" t="s">
        <v>180</v>
      </c>
      <c r="E526" s="1553"/>
    </row>
    <row r="527" spans="1:5" ht="18.75">
      <c r="A527" s="1547" t="s">
        <v>1459</v>
      </c>
      <c r="B527" s="1570" t="s">
        <v>1819</v>
      </c>
      <c r="C527" s="1552" t="s">
        <v>180</v>
      </c>
      <c r="E527" s="1553"/>
    </row>
    <row r="528" spans="1:5" ht="19.5" thickBot="1">
      <c r="A528" s="1547" t="s">
        <v>1460</v>
      </c>
      <c r="B528" s="1573" t="s">
        <v>1820</v>
      </c>
      <c r="C528" s="1552" t="s">
        <v>180</v>
      </c>
      <c r="E528" s="1553"/>
    </row>
    <row r="529" spans="1:5" ht="18.75">
      <c r="A529" s="1547" t="s">
        <v>1461</v>
      </c>
      <c r="B529" s="1569" t="s">
        <v>1821</v>
      </c>
      <c r="C529" s="1552" t="s">
        <v>180</v>
      </c>
      <c r="E529" s="1553"/>
    </row>
    <row r="530" spans="1:5" ht="18.75">
      <c r="A530" s="1547" t="s">
        <v>1462</v>
      </c>
      <c r="B530" s="1570" t="s">
        <v>1822</v>
      </c>
      <c r="C530" s="1552" t="s">
        <v>180</v>
      </c>
      <c r="E530" s="1553"/>
    </row>
    <row r="531" spans="1:5" ht="18.75">
      <c r="A531" s="1547" t="s">
        <v>1463</v>
      </c>
      <c r="B531" s="1570" t="s">
        <v>1823</v>
      </c>
      <c r="C531" s="1552" t="s">
        <v>180</v>
      </c>
      <c r="E531" s="1553"/>
    </row>
    <row r="532" spans="1:5" ht="18.75">
      <c r="A532" s="1547" t="s">
        <v>1464</v>
      </c>
      <c r="B532" s="1570" t="s">
        <v>1824</v>
      </c>
      <c r="C532" s="1552" t="s">
        <v>180</v>
      </c>
      <c r="E532" s="1553"/>
    </row>
    <row r="533" spans="1:5" ht="18.75">
      <c r="A533" s="1547" t="s">
        <v>1465</v>
      </c>
      <c r="B533" s="1570" t="s">
        <v>1825</v>
      </c>
      <c r="C533" s="1552" t="s">
        <v>180</v>
      </c>
      <c r="E533" s="1553"/>
    </row>
    <row r="534" spans="1:5" ht="18.75">
      <c r="A534" s="1547" t="s">
        <v>1466</v>
      </c>
      <c r="B534" s="1570" t="s">
        <v>1826</v>
      </c>
      <c r="C534" s="1552" t="s">
        <v>180</v>
      </c>
      <c r="E534" s="1553"/>
    </row>
    <row r="535" spans="1:5" ht="18.75">
      <c r="A535" s="1547" t="s">
        <v>1467</v>
      </c>
      <c r="B535" s="1570" t="s">
        <v>1827</v>
      </c>
      <c r="C535" s="1552" t="s">
        <v>180</v>
      </c>
      <c r="E535" s="1553"/>
    </row>
    <row r="536" spans="1:5" ht="18.75">
      <c r="A536" s="1547" t="s">
        <v>1468</v>
      </c>
      <c r="B536" s="1570" t="s">
        <v>1828</v>
      </c>
      <c r="C536" s="1552" t="s">
        <v>180</v>
      </c>
      <c r="E536" s="1553"/>
    </row>
    <row r="537" spans="1:5" ht="19.5">
      <c r="A537" s="1547" t="s">
        <v>1469</v>
      </c>
      <c r="B537" s="1571" t="s">
        <v>1829</v>
      </c>
      <c r="C537" s="1552" t="s">
        <v>180</v>
      </c>
      <c r="E537" s="1553"/>
    </row>
    <row r="538" spans="1:5" ht="18.75">
      <c r="A538" s="1547" t="s">
        <v>1470</v>
      </c>
      <c r="B538" s="1570" t="s">
        <v>1830</v>
      </c>
      <c r="C538" s="1552" t="s">
        <v>180</v>
      </c>
      <c r="E538" s="1553"/>
    </row>
    <row r="539" spans="1:5" ht="19.5" thickBot="1">
      <c r="A539" s="1547" t="s">
        <v>1471</v>
      </c>
      <c r="B539" s="1573" t="s">
        <v>1831</v>
      </c>
      <c r="C539" s="1552" t="s">
        <v>180</v>
      </c>
      <c r="E539" s="1553"/>
    </row>
    <row r="540" spans="1:5" ht="18.75">
      <c r="A540" s="1547" t="s">
        <v>1472</v>
      </c>
      <c r="B540" s="1569" t="s">
        <v>1832</v>
      </c>
      <c r="C540" s="1552" t="s">
        <v>180</v>
      </c>
      <c r="E540" s="1553"/>
    </row>
    <row r="541" spans="1:5" ht="18.75">
      <c r="A541" s="1547" t="s">
        <v>1473</v>
      </c>
      <c r="B541" s="1570" t="s">
        <v>1833</v>
      </c>
      <c r="C541" s="1552" t="s">
        <v>180</v>
      </c>
      <c r="E541" s="1553"/>
    </row>
    <row r="542" spans="1:5" ht="18.75">
      <c r="A542" s="1547" t="s">
        <v>1474</v>
      </c>
      <c r="B542" s="1570" t="s">
        <v>1834</v>
      </c>
      <c r="C542" s="1552" t="s">
        <v>180</v>
      </c>
      <c r="E542" s="1553"/>
    </row>
    <row r="543" spans="1:5" ht="18.75">
      <c r="A543" s="1547" t="s">
        <v>1475</v>
      </c>
      <c r="B543" s="1570" t="s">
        <v>1835</v>
      </c>
      <c r="C543" s="1552" t="s">
        <v>180</v>
      </c>
      <c r="E543" s="1553"/>
    </row>
    <row r="544" spans="1:5" ht="18.75">
      <c r="A544" s="1547" t="s">
        <v>1476</v>
      </c>
      <c r="B544" s="1570" t="s">
        <v>1836</v>
      </c>
      <c r="C544" s="1552" t="s">
        <v>180</v>
      </c>
      <c r="E544" s="1553"/>
    </row>
    <row r="545" spans="1:5" ht="19.5">
      <c r="A545" s="1547" t="s">
        <v>1477</v>
      </c>
      <c r="B545" s="1571" t="s">
        <v>1837</v>
      </c>
      <c r="C545" s="1552" t="s">
        <v>180</v>
      </c>
      <c r="E545" s="1553"/>
    </row>
    <row r="546" spans="1:5" ht="18.75">
      <c r="A546" s="1547" t="s">
        <v>1478</v>
      </c>
      <c r="B546" s="1570" t="s">
        <v>1838</v>
      </c>
      <c r="C546" s="1552" t="s">
        <v>180</v>
      </c>
      <c r="E546" s="1553"/>
    </row>
    <row r="547" spans="1:5" ht="18.75">
      <c r="A547" s="1547" t="s">
        <v>1479</v>
      </c>
      <c r="B547" s="1570" t="s">
        <v>1839</v>
      </c>
      <c r="C547" s="1552" t="s">
        <v>180</v>
      </c>
      <c r="E547" s="1553"/>
    </row>
    <row r="548" spans="1:5" ht="18.75">
      <c r="A548" s="1547" t="s">
        <v>1480</v>
      </c>
      <c r="B548" s="1570" t="s">
        <v>1840</v>
      </c>
      <c r="C548" s="1552" t="s">
        <v>180</v>
      </c>
      <c r="E548" s="1553"/>
    </row>
    <row r="549" spans="1:5" ht="18.75">
      <c r="A549" s="1547" t="s">
        <v>1481</v>
      </c>
      <c r="B549" s="1570" t="s">
        <v>1841</v>
      </c>
      <c r="C549" s="1552" t="s">
        <v>180</v>
      </c>
      <c r="E549" s="1553"/>
    </row>
    <row r="550" spans="1:5" ht="18.75">
      <c r="A550" s="1547" t="s">
        <v>1482</v>
      </c>
      <c r="B550" s="1575" t="s">
        <v>1842</v>
      </c>
      <c r="C550" s="1552" t="s">
        <v>180</v>
      </c>
      <c r="E550" s="1553"/>
    </row>
    <row r="551" spans="1:5" ht="19.5" thickBot="1">
      <c r="A551" s="1547" t="s">
        <v>1483</v>
      </c>
      <c r="B551" s="1573" t="s">
        <v>1843</v>
      </c>
      <c r="C551" s="1552" t="s">
        <v>180</v>
      </c>
      <c r="E551" s="1553"/>
    </row>
    <row r="552" spans="1:5" ht="18.75">
      <c r="A552" s="1547" t="s">
        <v>1484</v>
      </c>
      <c r="B552" s="1569" t="s">
        <v>1844</v>
      </c>
      <c r="C552" s="1552" t="s">
        <v>180</v>
      </c>
      <c r="E552" s="1553"/>
    </row>
    <row r="553" spans="1:5" ht="18.75">
      <c r="A553" s="1547" t="s">
        <v>1485</v>
      </c>
      <c r="B553" s="1570" t="s">
        <v>1845</v>
      </c>
      <c r="C553" s="1552" t="s">
        <v>180</v>
      </c>
      <c r="E553" s="1553"/>
    </row>
    <row r="554" spans="1:5" ht="18.75">
      <c r="A554" s="1547" t="s">
        <v>1486</v>
      </c>
      <c r="B554" s="1570" t="s">
        <v>1846</v>
      </c>
      <c r="C554" s="1552" t="s">
        <v>180</v>
      </c>
      <c r="E554" s="1553"/>
    </row>
    <row r="555" spans="1:5" ht="19.5">
      <c r="A555" s="1547" t="s">
        <v>1487</v>
      </c>
      <c r="B555" s="1571" t="s">
        <v>1847</v>
      </c>
      <c r="C555" s="1552" t="s">
        <v>180</v>
      </c>
      <c r="E555" s="1553"/>
    </row>
    <row r="556" spans="1:5" ht="18.75">
      <c r="A556" s="1547" t="s">
        <v>1488</v>
      </c>
      <c r="B556" s="1570" t="s">
        <v>1848</v>
      </c>
      <c r="C556" s="1552" t="s">
        <v>180</v>
      </c>
      <c r="E556" s="1553"/>
    </row>
    <row r="557" spans="1:5" ht="19.5" thickBot="1">
      <c r="A557" s="1547" t="s">
        <v>1489</v>
      </c>
      <c r="B557" s="1573" t="s">
        <v>1849</v>
      </c>
      <c r="C557" s="1552" t="s">
        <v>180</v>
      </c>
      <c r="E557" s="1553"/>
    </row>
    <row r="558" spans="1:5" ht="18.75">
      <c r="A558" s="1547" t="s">
        <v>1490</v>
      </c>
      <c r="B558" s="1576" t="s">
        <v>1850</v>
      </c>
      <c r="C558" s="1552" t="s">
        <v>180</v>
      </c>
      <c r="E558" s="1553"/>
    </row>
    <row r="559" spans="1:5" ht="18.75">
      <c r="A559" s="1547" t="s">
        <v>1491</v>
      </c>
      <c r="B559" s="1570" t="s">
        <v>1851</v>
      </c>
      <c r="C559" s="1552" t="s">
        <v>180</v>
      </c>
      <c r="E559" s="1553"/>
    </row>
    <row r="560" spans="1:5" ht="18.75">
      <c r="A560" s="1547" t="s">
        <v>1492</v>
      </c>
      <c r="B560" s="1570" t="s">
        <v>1852</v>
      </c>
      <c r="C560" s="1552" t="s">
        <v>180</v>
      </c>
      <c r="E560" s="1553"/>
    </row>
    <row r="561" spans="1:5" ht="18.75">
      <c r="A561" s="1547" t="s">
        <v>1493</v>
      </c>
      <c r="B561" s="1570" t="s">
        <v>1853</v>
      </c>
      <c r="C561" s="1552" t="s">
        <v>180</v>
      </c>
      <c r="E561" s="1553"/>
    </row>
    <row r="562" spans="1:5" ht="18.75">
      <c r="A562" s="1547" t="s">
        <v>1494</v>
      </c>
      <c r="B562" s="1570" t="s">
        <v>1854</v>
      </c>
      <c r="C562" s="1552" t="s">
        <v>180</v>
      </c>
      <c r="E562" s="1553"/>
    </row>
    <row r="563" spans="1:5" ht="18.75">
      <c r="A563" s="1547" t="s">
        <v>1495</v>
      </c>
      <c r="B563" s="1570" t="s">
        <v>1855</v>
      </c>
      <c r="C563" s="1552" t="s">
        <v>180</v>
      </c>
      <c r="E563" s="1553"/>
    </row>
    <row r="564" spans="1:5" ht="18.75">
      <c r="A564" s="1547" t="s">
        <v>1496</v>
      </c>
      <c r="B564" s="1570" t="s">
        <v>1856</v>
      </c>
      <c r="C564" s="1552" t="s">
        <v>180</v>
      </c>
      <c r="E564" s="1553"/>
    </row>
    <row r="565" spans="1:5" ht="19.5">
      <c r="A565" s="1547" t="s">
        <v>1497</v>
      </c>
      <c r="B565" s="1571" t="s">
        <v>1857</v>
      </c>
      <c r="C565" s="1552" t="s">
        <v>180</v>
      </c>
      <c r="E565" s="1553"/>
    </row>
    <row r="566" spans="1:5" ht="18.75">
      <c r="A566" s="1547" t="s">
        <v>1498</v>
      </c>
      <c r="B566" s="1570" t="s">
        <v>1858</v>
      </c>
      <c r="C566" s="1552" t="s">
        <v>180</v>
      </c>
      <c r="E566" s="1553"/>
    </row>
    <row r="567" spans="1:5" ht="18.75">
      <c r="A567" s="1547" t="s">
        <v>1499</v>
      </c>
      <c r="B567" s="1570" t="s">
        <v>1859</v>
      </c>
      <c r="C567" s="1552" t="s">
        <v>180</v>
      </c>
      <c r="E567" s="1553"/>
    </row>
    <row r="568" spans="1:5" ht="19.5" thickBot="1">
      <c r="A568" s="1547" t="s">
        <v>1500</v>
      </c>
      <c r="B568" s="1573" t="s">
        <v>1860</v>
      </c>
      <c r="C568" s="1552" t="s">
        <v>180</v>
      </c>
      <c r="E568" s="1553"/>
    </row>
    <row r="569" spans="1:5" ht="18.75">
      <c r="A569" s="1547" t="s">
        <v>1501</v>
      </c>
      <c r="B569" s="1576" t="s">
        <v>1861</v>
      </c>
      <c r="C569" s="1552" t="s">
        <v>180</v>
      </c>
      <c r="E569" s="1553"/>
    </row>
    <row r="570" spans="1:5" ht="18.75">
      <c r="A570" s="1547" t="s">
        <v>1502</v>
      </c>
      <c r="B570" s="1570" t="s">
        <v>1862</v>
      </c>
      <c r="C570" s="1552" t="s">
        <v>180</v>
      </c>
      <c r="E570" s="1553"/>
    </row>
    <row r="571" spans="1:5" ht="18.75">
      <c r="A571" s="1547" t="s">
        <v>1503</v>
      </c>
      <c r="B571" s="1570" t="s">
        <v>1863</v>
      </c>
      <c r="C571" s="1552" t="s">
        <v>180</v>
      </c>
      <c r="E571" s="1553"/>
    </row>
    <row r="572" spans="1:5" ht="18.75">
      <c r="A572" s="1547" t="s">
        <v>1504</v>
      </c>
      <c r="B572" s="1570" t="s">
        <v>1864</v>
      </c>
      <c r="C572" s="1552" t="s">
        <v>180</v>
      </c>
      <c r="E572" s="1553"/>
    </row>
    <row r="573" spans="1:5" ht="18.75">
      <c r="A573" s="1547" t="s">
        <v>1505</v>
      </c>
      <c r="B573" s="1570" t="s">
        <v>1865</v>
      </c>
      <c r="C573" s="1552" t="s">
        <v>180</v>
      </c>
      <c r="E573" s="1553"/>
    </row>
    <row r="574" spans="1:5" ht="18.75">
      <c r="A574" s="1547" t="s">
        <v>1506</v>
      </c>
      <c r="B574" s="1570" t="s">
        <v>1866</v>
      </c>
      <c r="C574" s="1552" t="s">
        <v>180</v>
      </c>
      <c r="E574" s="1553"/>
    </row>
    <row r="575" spans="1:5" ht="18.75">
      <c r="A575" s="1547" t="s">
        <v>1507</v>
      </c>
      <c r="B575" s="1570" t="s">
        <v>1867</v>
      </c>
      <c r="C575" s="1552" t="s">
        <v>180</v>
      </c>
      <c r="E575" s="1553"/>
    </row>
    <row r="576" spans="1:5" ht="18.75">
      <c r="A576" s="1547" t="s">
        <v>1508</v>
      </c>
      <c r="B576" s="1570" t="s">
        <v>1868</v>
      </c>
      <c r="C576" s="1552" t="s">
        <v>180</v>
      </c>
      <c r="E576" s="1553"/>
    </row>
    <row r="577" spans="1:5" ht="19.5">
      <c r="A577" s="1547" t="s">
        <v>1509</v>
      </c>
      <c r="B577" s="1571" t="s">
        <v>1869</v>
      </c>
      <c r="C577" s="1552" t="s">
        <v>180</v>
      </c>
      <c r="E577" s="1553"/>
    </row>
    <row r="578" spans="1:5" ht="18.75">
      <c r="A578" s="1547" t="s">
        <v>1510</v>
      </c>
      <c r="B578" s="1570" t="s">
        <v>1870</v>
      </c>
      <c r="C578" s="1552" t="s">
        <v>180</v>
      </c>
      <c r="E578" s="1553"/>
    </row>
    <row r="579" spans="1:5" ht="18.75">
      <c r="A579" s="1547" t="s">
        <v>1511</v>
      </c>
      <c r="B579" s="1570" t="s">
        <v>1871</v>
      </c>
      <c r="C579" s="1552" t="s">
        <v>180</v>
      </c>
      <c r="E579" s="1553"/>
    </row>
    <row r="580" spans="1:5" ht="18.75">
      <c r="A580" s="1547" t="s">
        <v>1512</v>
      </c>
      <c r="B580" s="1570" t="s">
        <v>1872</v>
      </c>
      <c r="C580" s="1552" t="s">
        <v>180</v>
      </c>
      <c r="E580" s="1553"/>
    </row>
    <row r="581" spans="1:5" ht="18.75">
      <c r="A581" s="1547" t="s">
        <v>1513</v>
      </c>
      <c r="B581" s="1570" t="s">
        <v>1873</v>
      </c>
      <c r="C581" s="1552" t="s">
        <v>180</v>
      </c>
      <c r="E581" s="1553"/>
    </row>
    <row r="582" spans="1:5" ht="18.75">
      <c r="A582" s="1547" t="s">
        <v>1514</v>
      </c>
      <c r="B582" s="1570" t="s">
        <v>1874</v>
      </c>
      <c r="C582" s="1552" t="s">
        <v>180</v>
      </c>
      <c r="E582" s="1553"/>
    </row>
    <row r="583" spans="1:5" ht="18.75">
      <c r="A583" s="1547" t="s">
        <v>1515</v>
      </c>
      <c r="B583" s="1570" t="s">
        <v>1875</v>
      </c>
      <c r="C583" s="1552" t="s">
        <v>180</v>
      </c>
      <c r="E583" s="1553"/>
    </row>
    <row r="584" spans="1:5" ht="18.75">
      <c r="A584" s="1547" t="s">
        <v>1516</v>
      </c>
      <c r="B584" s="1570" t="s">
        <v>1876</v>
      </c>
      <c r="C584" s="1552" t="s">
        <v>180</v>
      </c>
      <c r="E584" s="1553"/>
    </row>
    <row r="585" spans="1:5" ht="18.75">
      <c r="A585" s="1547" t="s">
        <v>1517</v>
      </c>
      <c r="B585" s="1570" t="s">
        <v>1877</v>
      </c>
      <c r="C585" s="1552" t="s">
        <v>180</v>
      </c>
      <c r="E585" s="1553"/>
    </row>
    <row r="586" spans="1:5" ht="19.5" thickBot="1">
      <c r="A586" s="1547" t="s">
        <v>1518</v>
      </c>
      <c r="B586" s="1577" t="s">
        <v>1878</v>
      </c>
      <c r="C586" s="1552" t="s">
        <v>180</v>
      </c>
      <c r="E586" s="1553"/>
    </row>
    <row r="587" spans="1:5" ht="18.75">
      <c r="A587" s="1547" t="s">
        <v>1519</v>
      </c>
      <c r="B587" s="1569" t="s">
        <v>1879</v>
      </c>
      <c r="C587" s="1552" t="s">
        <v>180</v>
      </c>
      <c r="E587" s="1553"/>
    </row>
    <row r="588" spans="1:5" ht="18.75">
      <c r="A588" s="1547" t="s">
        <v>1520</v>
      </c>
      <c r="B588" s="1570" t="s">
        <v>1880</v>
      </c>
      <c r="C588" s="1552" t="s">
        <v>180</v>
      </c>
      <c r="E588" s="1553"/>
    </row>
    <row r="589" spans="1:5" ht="18.75">
      <c r="A589" s="1547" t="s">
        <v>1521</v>
      </c>
      <c r="B589" s="1570" t="s">
        <v>1881</v>
      </c>
      <c r="C589" s="1552" t="s">
        <v>180</v>
      </c>
      <c r="E589" s="1553"/>
    </row>
    <row r="590" spans="1:5" ht="18.75">
      <c r="A590" s="1547" t="s">
        <v>1522</v>
      </c>
      <c r="B590" s="1570" t="s">
        <v>1882</v>
      </c>
      <c r="C590" s="1552" t="s">
        <v>180</v>
      </c>
      <c r="E590" s="1553"/>
    </row>
    <row r="591" spans="1:5" ht="19.5">
      <c r="A591" s="1547" t="s">
        <v>1523</v>
      </c>
      <c r="B591" s="1571" t="s">
        <v>1883</v>
      </c>
      <c r="C591" s="1552" t="s">
        <v>180</v>
      </c>
      <c r="E591" s="1553"/>
    </row>
    <row r="592" spans="1:5" ht="18.75">
      <c r="A592" s="1547" t="s">
        <v>1524</v>
      </c>
      <c r="B592" s="1570" t="s">
        <v>1884</v>
      </c>
      <c r="C592" s="1552" t="s">
        <v>180</v>
      </c>
      <c r="E592" s="1553"/>
    </row>
    <row r="593" spans="1:5" ht="19.5" thickBot="1">
      <c r="A593" s="1547" t="s">
        <v>1525</v>
      </c>
      <c r="B593" s="1573" t="s">
        <v>1885</v>
      </c>
      <c r="C593" s="1552" t="s">
        <v>180</v>
      </c>
      <c r="E593" s="1553"/>
    </row>
    <row r="594" spans="1:5" ht="18.75">
      <c r="A594" s="1547" t="s">
        <v>1526</v>
      </c>
      <c r="B594" s="1569" t="s">
        <v>1886</v>
      </c>
      <c r="C594" s="1552" t="s">
        <v>180</v>
      </c>
      <c r="E594" s="1553"/>
    </row>
    <row r="595" spans="1:5" ht="18.75">
      <c r="A595" s="1547" t="s">
        <v>1527</v>
      </c>
      <c r="B595" s="1570" t="s">
        <v>1745</v>
      </c>
      <c r="C595" s="1552" t="s">
        <v>180</v>
      </c>
      <c r="E595" s="1553"/>
    </row>
    <row r="596" spans="1:5" ht="18.75">
      <c r="A596" s="1547" t="s">
        <v>1528</v>
      </c>
      <c r="B596" s="1570" t="s">
        <v>1887</v>
      </c>
      <c r="C596" s="1552" t="s">
        <v>180</v>
      </c>
      <c r="E596" s="1553"/>
    </row>
    <row r="597" spans="1:5" ht="18.75">
      <c r="A597" s="1547" t="s">
        <v>1529</v>
      </c>
      <c r="B597" s="1570" t="s">
        <v>1888</v>
      </c>
      <c r="C597" s="1552" t="s">
        <v>180</v>
      </c>
      <c r="E597" s="1553"/>
    </row>
    <row r="598" spans="1:5" ht="18.75">
      <c r="A598" s="1547" t="s">
        <v>1530</v>
      </c>
      <c r="B598" s="1570" t="s">
        <v>1889</v>
      </c>
      <c r="C598" s="1552" t="s">
        <v>180</v>
      </c>
      <c r="E598" s="1553"/>
    </row>
    <row r="599" spans="1:5" ht="19.5">
      <c r="A599" s="1547" t="s">
        <v>1531</v>
      </c>
      <c r="B599" s="1571" t="s">
        <v>1890</v>
      </c>
      <c r="C599" s="1552" t="s">
        <v>180</v>
      </c>
      <c r="E599" s="1553"/>
    </row>
    <row r="600" spans="1:5" ht="18.75">
      <c r="A600" s="1547" t="s">
        <v>1532</v>
      </c>
      <c r="B600" s="1570" t="s">
        <v>1891</v>
      </c>
      <c r="C600" s="1552" t="s">
        <v>180</v>
      </c>
      <c r="E600" s="1553"/>
    </row>
    <row r="601" spans="1:5" ht="19.5" thickBot="1">
      <c r="A601" s="1547" t="s">
        <v>1533</v>
      </c>
      <c r="B601" s="1573" t="s">
        <v>1892</v>
      </c>
      <c r="C601" s="1552" t="s">
        <v>180</v>
      </c>
      <c r="E601" s="1553"/>
    </row>
    <row r="602" spans="1:5" ht="18.75">
      <c r="A602" s="1547" t="s">
        <v>1534</v>
      </c>
      <c r="B602" s="1569" t="s">
        <v>1893</v>
      </c>
      <c r="C602" s="1552" t="s">
        <v>180</v>
      </c>
      <c r="E602" s="1553"/>
    </row>
    <row r="603" spans="1:5" ht="18.75">
      <c r="A603" s="1547" t="s">
        <v>1535</v>
      </c>
      <c r="B603" s="1570" t="s">
        <v>1894</v>
      </c>
      <c r="C603" s="1552" t="s">
        <v>180</v>
      </c>
      <c r="E603" s="1553"/>
    </row>
    <row r="604" spans="1:5" ht="18.75">
      <c r="A604" s="1547" t="s">
        <v>1536</v>
      </c>
      <c r="B604" s="1570" t="s">
        <v>1895</v>
      </c>
      <c r="C604" s="1552" t="s">
        <v>180</v>
      </c>
      <c r="E604" s="1553"/>
    </row>
    <row r="605" spans="1:5" ht="18.75">
      <c r="A605" s="1547" t="s">
        <v>1537</v>
      </c>
      <c r="B605" s="1570" t="s">
        <v>1896</v>
      </c>
      <c r="C605" s="1552" t="s">
        <v>180</v>
      </c>
      <c r="E605" s="1553"/>
    </row>
    <row r="606" spans="1:5" ht="19.5">
      <c r="A606" s="1547" t="s">
        <v>1538</v>
      </c>
      <c r="B606" s="1571" t="s">
        <v>1897</v>
      </c>
      <c r="C606" s="1552" t="s">
        <v>180</v>
      </c>
      <c r="E606" s="1553"/>
    </row>
    <row r="607" spans="1:5" ht="18.75">
      <c r="A607" s="1547" t="s">
        <v>1539</v>
      </c>
      <c r="B607" s="1570" t="s">
        <v>1898</v>
      </c>
      <c r="C607" s="1552" t="s">
        <v>180</v>
      </c>
      <c r="E607" s="1553"/>
    </row>
    <row r="608" spans="1:5" ht="19.5" thickBot="1">
      <c r="A608" s="1547" t="s">
        <v>1540</v>
      </c>
      <c r="B608" s="1573" t="s">
        <v>1899</v>
      </c>
      <c r="C608" s="1552" t="s">
        <v>180</v>
      </c>
      <c r="E608" s="1553"/>
    </row>
    <row r="609" spans="1:5" ht="18.75">
      <c r="A609" s="1547" t="s">
        <v>1541</v>
      </c>
      <c r="B609" s="1569" t="s">
        <v>1900</v>
      </c>
      <c r="C609" s="1552" t="s">
        <v>180</v>
      </c>
      <c r="E609" s="1553"/>
    </row>
    <row r="610" spans="1:5" ht="18.75">
      <c r="A610" s="1547" t="s">
        <v>1542</v>
      </c>
      <c r="B610" s="1570" t="s">
        <v>1901</v>
      </c>
      <c r="C610" s="1552" t="s">
        <v>180</v>
      </c>
      <c r="E610" s="1553"/>
    </row>
    <row r="611" spans="1:5" ht="19.5">
      <c r="A611" s="1547" t="s">
        <v>1543</v>
      </c>
      <c r="B611" s="1571" t="s">
        <v>1902</v>
      </c>
      <c r="C611" s="1552" t="s">
        <v>180</v>
      </c>
      <c r="E611" s="1553"/>
    </row>
    <row r="612" spans="1:5" ht="19.5" thickBot="1">
      <c r="A612" s="1547" t="s">
        <v>1544</v>
      </c>
      <c r="B612" s="1573" t="s">
        <v>1903</v>
      </c>
      <c r="C612" s="1552" t="s">
        <v>180</v>
      </c>
      <c r="E612" s="1553"/>
    </row>
    <row r="613" spans="1:5" ht="18.75">
      <c r="A613" s="1547" t="s">
        <v>1545</v>
      </c>
      <c r="B613" s="1569" t="s">
        <v>1904</v>
      </c>
      <c r="C613" s="1552" t="s">
        <v>180</v>
      </c>
      <c r="E613" s="1553"/>
    </row>
    <row r="614" spans="1:5" ht="18.75">
      <c r="A614" s="1547" t="s">
        <v>1546</v>
      </c>
      <c r="B614" s="1570" t="s">
        <v>1905</v>
      </c>
      <c r="C614" s="1552" t="s">
        <v>180</v>
      </c>
      <c r="E614" s="1553"/>
    </row>
    <row r="615" spans="1:5" ht="18.75">
      <c r="A615" s="1547" t="s">
        <v>1547</v>
      </c>
      <c r="B615" s="1570" t="s">
        <v>1906</v>
      </c>
      <c r="C615" s="1552" t="s">
        <v>180</v>
      </c>
      <c r="E615" s="1553"/>
    </row>
    <row r="616" spans="1:5" ht="18.75">
      <c r="A616" s="1547" t="s">
        <v>1548</v>
      </c>
      <c r="B616" s="1570" t="s">
        <v>1907</v>
      </c>
      <c r="C616" s="1552" t="s">
        <v>180</v>
      </c>
      <c r="E616" s="1553"/>
    </row>
    <row r="617" spans="1:5" ht="18.75">
      <c r="A617" s="1547" t="s">
        <v>1549</v>
      </c>
      <c r="B617" s="1570" t="s">
        <v>1908</v>
      </c>
      <c r="C617" s="1552" t="s">
        <v>180</v>
      </c>
      <c r="E617" s="1553"/>
    </row>
    <row r="618" spans="1:5" ht="18.75">
      <c r="A618" s="1547" t="s">
        <v>1550</v>
      </c>
      <c r="B618" s="1570" t="s">
        <v>1909</v>
      </c>
      <c r="C618" s="1552" t="s">
        <v>180</v>
      </c>
      <c r="E618" s="1553"/>
    </row>
    <row r="619" spans="1:5" ht="18.75">
      <c r="A619" s="1547" t="s">
        <v>1551</v>
      </c>
      <c r="B619" s="1570" t="s">
        <v>1910</v>
      </c>
      <c r="C619" s="1552" t="s">
        <v>180</v>
      </c>
      <c r="E619" s="1553"/>
    </row>
    <row r="620" spans="1:5" ht="18.75">
      <c r="A620" s="1547" t="s">
        <v>1552</v>
      </c>
      <c r="B620" s="1570" t="s">
        <v>1911</v>
      </c>
      <c r="C620" s="1552" t="s">
        <v>180</v>
      </c>
      <c r="E620" s="1553"/>
    </row>
    <row r="621" spans="1:5" ht="19.5">
      <c r="A621" s="1547" t="s">
        <v>1553</v>
      </c>
      <c r="B621" s="1571" t="s">
        <v>1912</v>
      </c>
      <c r="C621" s="1552" t="s">
        <v>180</v>
      </c>
      <c r="E621" s="1553"/>
    </row>
    <row r="622" spans="1:5" ht="19.5" thickBot="1">
      <c r="A622" s="1547" t="s">
        <v>1554</v>
      </c>
      <c r="B622" s="1573" t="s">
        <v>1913</v>
      </c>
      <c r="C622" s="1552" t="s">
        <v>180</v>
      </c>
      <c r="E622" s="1553"/>
    </row>
    <row r="623" spans="1:5" ht="18.75">
      <c r="A623" s="1547" t="s">
        <v>1555</v>
      </c>
      <c r="B623" s="1569" t="s">
        <v>317</v>
      </c>
      <c r="C623" s="1552" t="s">
        <v>180</v>
      </c>
      <c r="E623" s="1553"/>
    </row>
    <row r="624" spans="1:5" ht="18.75">
      <c r="A624" s="1547" t="s">
        <v>1556</v>
      </c>
      <c r="B624" s="1570" t="s">
        <v>318</v>
      </c>
      <c r="C624" s="1552" t="s">
        <v>180</v>
      </c>
      <c r="E624" s="1553"/>
    </row>
    <row r="625" spans="1:5" ht="18.75">
      <c r="A625" s="1547" t="s">
        <v>1557</v>
      </c>
      <c r="B625" s="1570" t="s">
        <v>319</v>
      </c>
      <c r="C625" s="1552" t="s">
        <v>180</v>
      </c>
      <c r="E625" s="1553"/>
    </row>
    <row r="626" spans="1:5" ht="18.75">
      <c r="A626" s="1547" t="s">
        <v>1558</v>
      </c>
      <c r="B626" s="1570" t="s">
        <v>320</v>
      </c>
      <c r="C626" s="1552" t="s">
        <v>180</v>
      </c>
      <c r="E626" s="1553"/>
    </row>
    <row r="627" spans="1:5" ht="18.75">
      <c r="A627" s="1547" t="s">
        <v>1559</v>
      </c>
      <c r="B627" s="1570" t="s">
        <v>321</v>
      </c>
      <c r="C627" s="1552" t="s">
        <v>180</v>
      </c>
      <c r="E627" s="1553"/>
    </row>
    <row r="628" spans="1:5" ht="18.75">
      <c r="A628" s="1547" t="s">
        <v>1560</v>
      </c>
      <c r="B628" s="1570" t="s">
        <v>322</v>
      </c>
      <c r="C628" s="1552" t="s">
        <v>180</v>
      </c>
      <c r="E628" s="1553"/>
    </row>
    <row r="629" spans="1:5" ht="18.75">
      <c r="A629" s="1547" t="s">
        <v>1561</v>
      </c>
      <c r="B629" s="1570" t="s">
        <v>323</v>
      </c>
      <c r="C629" s="1552" t="s">
        <v>180</v>
      </c>
      <c r="E629" s="1553"/>
    </row>
    <row r="630" spans="1:5" ht="18.75">
      <c r="A630" s="1547" t="s">
        <v>1562</v>
      </c>
      <c r="B630" s="1570" t="s">
        <v>324</v>
      </c>
      <c r="C630" s="1552" t="s">
        <v>180</v>
      </c>
      <c r="E630" s="1553"/>
    </row>
    <row r="631" spans="1:5" ht="18.75">
      <c r="A631" s="1547" t="s">
        <v>1563</v>
      </c>
      <c r="B631" s="1570" t="s">
        <v>750</v>
      </c>
      <c r="C631" s="1552" t="s">
        <v>180</v>
      </c>
      <c r="E631" s="1553"/>
    </row>
    <row r="632" spans="1:5" ht="18.75">
      <c r="A632" s="1547" t="s">
        <v>1564</v>
      </c>
      <c r="B632" s="1570" t="s">
        <v>751</v>
      </c>
      <c r="C632" s="1552" t="s">
        <v>180</v>
      </c>
      <c r="E632" s="1553"/>
    </row>
    <row r="633" spans="1:5" ht="18.75">
      <c r="A633" s="1547" t="s">
        <v>1565</v>
      </c>
      <c r="B633" s="1570" t="s">
        <v>752</v>
      </c>
      <c r="C633" s="1552" t="s">
        <v>180</v>
      </c>
      <c r="E633" s="1553"/>
    </row>
    <row r="634" spans="1:5" ht="18.75">
      <c r="A634" s="1547" t="s">
        <v>1566</v>
      </c>
      <c r="B634" s="1570" t="s">
        <v>753</v>
      </c>
      <c r="C634" s="1552" t="s">
        <v>180</v>
      </c>
      <c r="E634" s="1553"/>
    </row>
    <row r="635" spans="1:5" ht="18.75">
      <c r="A635" s="1547" t="s">
        <v>1567</v>
      </c>
      <c r="B635" s="1570" t="s">
        <v>754</v>
      </c>
      <c r="C635" s="1552" t="s">
        <v>180</v>
      </c>
      <c r="E635" s="1553"/>
    </row>
    <row r="636" spans="1:5" ht="18.75">
      <c r="A636" s="1547" t="s">
        <v>1568</v>
      </c>
      <c r="B636" s="1570" t="s">
        <v>755</v>
      </c>
      <c r="C636" s="1552" t="s">
        <v>180</v>
      </c>
      <c r="E636" s="1553"/>
    </row>
    <row r="637" spans="1:5" ht="18.75">
      <c r="A637" s="1547" t="s">
        <v>1569</v>
      </c>
      <c r="B637" s="1570" t="s">
        <v>756</v>
      </c>
      <c r="C637" s="1552" t="s">
        <v>180</v>
      </c>
      <c r="E637" s="1553"/>
    </row>
    <row r="638" spans="1:5" ht="18.75">
      <c r="A638" s="1547" t="s">
        <v>1570</v>
      </c>
      <c r="B638" s="1570" t="s">
        <v>757</v>
      </c>
      <c r="C638" s="1552" t="s">
        <v>180</v>
      </c>
      <c r="E638" s="1553"/>
    </row>
    <row r="639" spans="1:5" ht="18.75">
      <c r="A639" s="1547" t="s">
        <v>1571</v>
      </c>
      <c r="B639" s="1570" t="s">
        <v>758</v>
      </c>
      <c r="C639" s="1552" t="s">
        <v>180</v>
      </c>
      <c r="E639" s="1553"/>
    </row>
    <row r="640" spans="1:5" ht="18.75">
      <c r="A640" s="1547" t="s">
        <v>1572</v>
      </c>
      <c r="B640" s="1570" t="s">
        <v>759</v>
      </c>
      <c r="C640" s="1552" t="s">
        <v>180</v>
      </c>
      <c r="E640" s="1553"/>
    </row>
    <row r="641" spans="1:5" ht="18.75">
      <c r="A641" s="1547" t="s">
        <v>1573</v>
      </c>
      <c r="B641" s="1570" t="s">
        <v>760</v>
      </c>
      <c r="C641" s="1552" t="s">
        <v>180</v>
      </c>
      <c r="E641" s="1553"/>
    </row>
    <row r="642" spans="1:5" ht="18.75">
      <c r="A642" s="1547" t="s">
        <v>1574</v>
      </c>
      <c r="B642" s="1570" t="s">
        <v>761</v>
      </c>
      <c r="C642" s="1552" t="s">
        <v>180</v>
      </c>
      <c r="E642" s="1553"/>
    </row>
    <row r="643" spans="1:5" ht="18.75">
      <c r="A643" s="1547" t="s">
        <v>1575</v>
      </c>
      <c r="B643" s="1570" t="s">
        <v>762</v>
      </c>
      <c r="C643" s="1552" t="s">
        <v>180</v>
      </c>
      <c r="E643" s="1553"/>
    </row>
    <row r="644" spans="1:5" ht="18.75">
      <c r="A644" s="1547" t="s">
        <v>1576</v>
      </c>
      <c r="B644" s="1570" t="s">
        <v>763</v>
      </c>
      <c r="C644" s="1552" t="s">
        <v>180</v>
      </c>
      <c r="E644" s="1553"/>
    </row>
    <row r="645" spans="1:5" ht="18.75">
      <c r="A645" s="1547" t="s">
        <v>1577</v>
      </c>
      <c r="B645" s="1570" t="s">
        <v>764</v>
      </c>
      <c r="C645" s="1552" t="s">
        <v>180</v>
      </c>
      <c r="E645" s="1553"/>
    </row>
    <row r="646" spans="1:5" ht="18.75">
      <c r="A646" s="1547" t="s">
        <v>1578</v>
      </c>
      <c r="B646" s="1570" t="s">
        <v>765</v>
      </c>
      <c r="C646" s="1552" t="s">
        <v>180</v>
      </c>
      <c r="E646" s="1553"/>
    </row>
    <row r="647" spans="1:5" ht="20.25" thickBot="1">
      <c r="A647" s="1547" t="s">
        <v>1579</v>
      </c>
      <c r="B647" s="1578" t="s">
        <v>766</v>
      </c>
      <c r="C647" s="1552" t="s">
        <v>180</v>
      </c>
      <c r="E647" s="1553"/>
    </row>
    <row r="648" spans="1:5" ht="18.75">
      <c r="A648" s="1547" t="s">
        <v>1580</v>
      </c>
      <c r="B648" s="1569" t="s">
        <v>1914</v>
      </c>
      <c r="C648" s="1552" t="s">
        <v>180</v>
      </c>
      <c r="E648" s="1553"/>
    </row>
    <row r="649" spans="1:5" ht="18.75">
      <c r="A649" s="1547" t="s">
        <v>1581</v>
      </c>
      <c r="B649" s="1570" t="s">
        <v>1915</v>
      </c>
      <c r="C649" s="1552" t="s">
        <v>180</v>
      </c>
      <c r="E649" s="1553"/>
    </row>
    <row r="650" spans="1:5" ht="18.75">
      <c r="A650" s="1547" t="s">
        <v>1582</v>
      </c>
      <c r="B650" s="1570" t="s">
        <v>1916</v>
      </c>
      <c r="C650" s="1552" t="s">
        <v>180</v>
      </c>
      <c r="E650" s="1553"/>
    </row>
    <row r="651" spans="1:5" ht="18.75">
      <c r="A651" s="1547" t="s">
        <v>1583</v>
      </c>
      <c r="B651" s="1570" t="s">
        <v>1917</v>
      </c>
      <c r="C651" s="1552" t="s">
        <v>180</v>
      </c>
      <c r="E651" s="1553"/>
    </row>
    <row r="652" spans="1:5" ht="18.75">
      <c r="A652" s="1547" t="s">
        <v>1584</v>
      </c>
      <c r="B652" s="1570" t="s">
        <v>1918</v>
      </c>
      <c r="C652" s="1552" t="s">
        <v>180</v>
      </c>
      <c r="E652" s="1553"/>
    </row>
    <row r="653" spans="1:5" ht="18.75">
      <c r="A653" s="1547" t="s">
        <v>1585</v>
      </c>
      <c r="B653" s="1570" t="s">
        <v>1919</v>
      </c>
      <c r="C653" s="1552" t="s">
        <v>180</v>
      </c>
      <c r="E653" s="1553"/>
    </row>
    <row r="654" spans="1:5" ht="18.75">
      <c r="A654" s="1547" t="s">
        <v>1586</v>
      </c>
      <c r="B654" s="1570" t="s">
        <v>1920</v>
      </c>
      <c r="C654" s="1552" t="s">
        <v>180</v>
      </c>
      <c r="E654" s="1553"/>
    </row>
    <row r="655" spans="1:5" ht="18.75">
      <c r="A655" s="1547" t="s">
        <v>1587</v>
      </c>
      <c r="B655" s="1570" t="s">
        <v>1921</v>
      </c>
      <c r="C655" s="1552" t="s">
        <v>180</v>
      </c>
      <c r="E655" s="1553"/>
    </row>
    <row r="656" spans="1:5" ht="18.75">
      <c r="A656" s="1547" t="s">
        <v>1588</v>
      </c>
      <c r="B656" s="1570" t="s">
        <v>1922</v>
      </c>
      <c r="C656" s="1552" t="s">
        <v>180</v>
      </c>
      <c r="E656" s="1553"/>
    </row>
    <row r="657" spans="1:5" ht="18.75">
      <c r="A657" s="1547" t="s">
        <v>1589</v>
      </c>
      <c r="B657" s="1570" t="s">
        <v>1923</v>
      </c>
      <c r="C657" s="1552" t="s">
        <v>180</v>
      </c>
      <c r="E657" s="1553"/>
    </row>
    <row r="658" spans="1:5" ht="18.75">
      <c r="A658" s="1547" t="s">
        <v>1590</v>
      </c>
      <c r="B658" s="1570" t="s">
        <v>1924</v>
      </c>
      <c r="C658" s="1552" t="s">
        <v>180</v>
      </c>
      <c r="E658" s="1553"/>
    </row>
    <row r="659" spans="1:5" ht="18.75">
      <c r="A659" s="1547" t="s">
        <v>1591</v>
      </c>
      <c r="B659" s="1570" t="s">
        <v>1925</v>
      </c>
      <c r="C659" s="1552" t="s">
        <v>180</v>
      </c>
      <c r="E659" s="1553"/>
    </row>
    <row r="660" spans="1:5" ht="18.75">
      <c r="A660" s="1547" t="s">
        <v>1592</v>
      </c>
      <c r="B660" s="1570" t="s">
        <v>1926</v>
      </c>
      <c r="C660" s="1552" t="s">
        <v>180</v>
      </c>
      <c r="E660" s="1553"/>
    </row>
    <row r="661" spans="1:5" ht="18.75">
      <c r="A661" s="1547" t="s">
        <v>1593</v>
      </c>
      <c r="B661" s="1570" t="s">
        <v>1927</v>
      </c>
      <c r="C661" s="1552" t="s">
        <v>180</v>
      </c>
      <c r="E661" s="1553"/>
    </row>
    <row r="662" spans="1:5" ht="18.75">
      <c r="A662" s="1547" t="s">
        <v>1594</v>
      </c>
      <c r="B662" s="1570" t="s">
        <v>1928</v>
      </c>
      <c r="C662" s="1552" t="s">
        <v>180</v>
      </c>
      <c r="E662" s="1553"/>
    </row>
    <row r="663" spans="1:5" ht="18.75">
      <c r="A663" s="1547" t="s">
        <v>1595</v>
      </c>
      <c r="B663" s="1570" t="s">
        <v>1929</v>
      </c>
      <c r="C663" s="1552" t="s">
        <v>180</v>
      </c>
      <c r="E663" s="1553"/>
    </row>
    <row r="664" spans="1:5" ht="18.75">
      <c r="A664" s="1547" t="s">
        <v>1596</v>
      </c>
      <c r="B664" s="1570" t="s">
        <v>1930</v>
      </c>
      <c r="C664" s="1552" t="s">
        <v>180</v>
      </c>
      <c r="E664" s="1553"/>
    </row>
    <row r="665" spans="1:5" ht="18.75">
      <c r="A665" s="1547" t="s">
        <v>1597</v>
      </c>
      <c r="B665" s="1570" t="s">
        <v>1931</v>
      </c>
      <c r="C665" s="1552" t="s">
        <v>180</v>
      </c>
      <c r="E665" s="1553"/>
    </row>
    <row r="666" spans="1:5" ht="18.75">
      <c r="A666" s="1547" t="s">
        <v>1598</v>
      </c>
      <c r="B666" s="1570" t="s">
        <v>1932</v>
      </c>
      <c r="C666" s="1552" t="s">
        <v>180</v>
      </c>
      <c r="E666" s="1553"/>
    </row>
    <row r="667" spans="1:5" ht="18.75">
      <c r="A667" s="1547" t="s">
        <v>1599</v>
      </c>
      <c r="B667" s="1570" t="s">
        <v>1933</v>
      </c>
      <c r="C667" s="1552" t="s">
        <v>180</v>
      </c>
      <c r="E667" s="1553"/>
    </row>
    <row r="668" spans="1:5" ht="18.75">
      <c r="A668" s="1547" t="s">
        <v>1600</v>
      </c>
      <c r="B668" s="1570" t="s">
        <v>1934</v>
      </c>
      <c r="C668" s="1552" t="s">
        <v>180</v>
      </c>
      <c r="E668" s="1553"/>
    </row>
    <row r="669" spans="1:5" ht="19.5" thickBot="1">
      <c r="A669" s="1547" t="s">
        <v>1601</v>
      </c>
      <c r="B669" s="1573" t="s">
        <v>1935</v>
      </c>
      <c r="C669" s="1552" t="s">
        <v>180</v>
      </c>
      <c r="E669" s="1553"/>
    </row>
    <row r="670" spans="1:5" ht="18.75">
      <c r="A670" s="1547" t="s">
        <v>1602</v>
      </c>
      <c r="B670" s="1569" t="s">
        <v>1936</v>
      </c>
      <c r="C670" s="1552" t="s">
        <v>180</v>
      </c>
      <c r="E670" s="1553"/>
    </row>
    <row r="671" spans="1:5" ht="18.75">
      <c r="A671" s="1547" t="s">
        <v>1603</v>
      </c>
      <c r="B671" s="1570" t="s">
        <v>1937</v>
      </c>
      <c r="C671" s="1552" t="s">
        <v>180</v>
      </c>
      <c r="E671" s="1553"/>
    </row>
    <row r="672" spans="1:5" ht="18.75">
      <c r="A672" s="1547" t="s">
        <v>1604</v>
      </c>
      <c r="B672" s="1570" t="s">
        <v>1938</v>
      </c>
      <c r="C672" s="1552" t="s">
        <v>180</v>
      </c>
      <c r="E672" s="1553"/>
    </row>
    <row r="673" spans="1:5" ht="18.75">
      <c r="A673" s="1547" t="s">
        <v>1605</v>
      </c>
      <c r="B673" s="1570" t="s">
        <v>1939</v>
      </c>
      <c r="C673" s="1552" t="s">
        <v>180</v>
      </c>
      <c r="E673" s="1553"/>
    </row>
    <row r="674" spans="1:5" ht="18.75">
      <c r="A674" s="1547" t="s">
        <v>1606</v>
      </c>
      <c r="B674" s="1570" t="s">
        <v>1940</v>
      </c>
      <c r="C674" s="1552" t="s">
        <v>180</v>
      </c>
      <c r="E674" s="1553"/>
    </row>
    <row r="675" spans="1:5" ht="18.75">
      <c r="A675" s="1547" t="s">
        <v>1607</v>
      </c>
      <c r="B675" s="1570" t="s">
        <v>1941</v>
      </c>
      <c r="C675" s="1552" t="s">
        <v>180</v>
      </c>
      <c r="E675" s="1553"/>
    </row>
    <row r="676" spans="1:5" ht="18.75">
      <c r="A676" s="1547" t="s">
        <v>1608</v>
      </c>
      <c r="B676" s="1570" t="s">
        <v>1942</v>
      </c>
      <c r="C676" s="1552" t="s">
        <v>180</v>
      </c>
      <c r="E676" s="1553"/>
    </row>
    <row r="677" spans="1:5" ht="18.75">
      <c r="A677" s="1547" t="s">
        <v>1609</v>
      </c>
      <c r="B677" s="1570" t="s">
        <v>1943</v>
      </c>
      <c r="C677" s="1552" t="s">
        <v>180</v>
      </c>
      <c r="E677" s="1553"/>
    </row>
    <row r="678" spans="1:5" ht="18.75">
      <c r="A678" s="1547" t="s">
        <v>1610</v>
      </c>
      <c r="B678" s="1570" t="s">
        <v>1944</v>
      </c>
      <c r="C678" s="1552" t="s">
        <v>180</v>
      </c>
      <c r="E678" s="1553"/>
    </row>
    <row r="679" spans="1:5" ht="19.5">
      <c r="A679" s="1547" t="s">
        <v>1611</v>
      </c>
      <c r="B679" s="1571" t="s">
        <v>1945</v>
      </c>
      <c r="C679" s="1552" t="s">
        <v>180</v>
      </c>
      <c r="E679" s="1553"/>
    </row>
    <row r="680" spans="1:5" ht="19.5" thickBot="1">
      <c r="A680" s="1547" t="s">
        <v>1612</v>
      </c>
      <c r="B680" s="1573" t="s">
        <v>1946</v>
      </c>
      <c r="C680" s="1552" t="s">
        <v>180</v>
      </c>
      <c r="E680" s="1553"/>
    </row>
    <row r="681" spans="1:5" ht="18.75">
      <c r="A681" s="1547" t="s">
        <v>1613</v>
      </c>
      <c r="B681" s="1569" t="s">
        <v>1947</v>
      </c>
      <c r="C681" s="1552" t="s">
        <v>180</v>
      </c>
      <c r="E681" s="1553"/>
    </row>
    <row r="682" spans="1:5" ht="18.75">
      <c r="A682" s="1547" t="s">
        <v>1614</v>
      </c>
      <c r="B682" s="1570" t="s">
        <v>1948</v>
      </c>
      <c r="C682" s="1552" t="s">
        <v>180</v>
      </c>
      <c r="E682" s="1553"/>
    </row>
    <row r="683" spans="1:5" ht="18.75">
      <c r="A683" s="1547" t="s">
        <v>1615</v>
      </c>
      <c r="B683" s="1570" t="s">
        <v>1949</v>
      </c>
      <c r="C683" s="1552" t="s">
        <v>180</v>
      </c>
      <c r="E683" s="1553"/>
    </row>
    <row r="684" spans="1:5" ht="18.75">
      <c r="A684" s="1547" t="s">
        <v>1616</v>
      </c>
      <c r="B684" s="1570" t="s">
        <v>1950</v>
      </c>
      <c r="C684" s="1552" t="s">
        <v>180</v>
      </c>
      <c r="E684" s="1553"/>
    </row>
    <row r="685" spans="1:5" ht="20.25" thickBot="1">
      <c r="A685" s="1547" t="s">
        <v>1617</v>
      </c>
      <c r="B685" s="1578" t="s">
        <v>1951</v>
      </c>
      <c r="C685" s="1552" t="s">
        <v>180</v>
      </c>
      <c r="E685" s="1553"/>
    </row>
    <row r="686" spans="1:5" ht="18.75">
      <c r="A686" s="1547" t="s">
        <v>1618</v>
      </c>
      <c r="B686" s="1569" t="s">
        <v>1952</v>
      </c>
      <c r="C686" s="1552" t="s">
        <v>180</v>
      </c>
      <c r="E686" s="1553"/>
    </row>
    <row r="687" spans="1:5" ht="18.75">
      <c r="A687" s="1547" t="s">
        <v>1619</v>
      </c>
      <c r="B687" s="1570" t="s">
        <v>1953</v>
      </c>
      <c r="C687" s="1552" t="s">
        <v>180</v>
      </c>
      <c r="E687" s="1553"/>
    </row>
    <row r="688" spans="1:5" ht="18.75">
      <c r="A688" s="1547" t="s">
        <v>1620</v>
      </c>
      <c r="B688" s="1570" t="s">
        <v>1954</v>
      </c>
      <c r="C688" s="1552" t="s">
        <v>180</v>
      </c>
      <c r="E688" s="1553"/>
    </row>
    <row r="689" spans="1:5" ht="18.75">
      <c r="A689" s="1547" t="s">
        <v>1621</v>
      </c>
      <c r="B689" s="1570" t="s">
        <v>1955</v>
      </c>
      <c r="C689" s="1552" t="s">
        <v>180</v>
      </c>
      <c r="E689" s="1553"/>
    </row>
    <row r="690" spans="1:5" ht="18.75">
      <c r="A690" s="1547" t="s">
        <v>1622</v>
      </c>
      <c r="B690" s="1570" t="s">
        <v>1956</v>
      </c>
      <c r="C690" s="1552" t="s">
        <v>180</v>
      </c>
      <c r="E690" s="1553"/>
    </row>
    <row r="691" spans="1:5" ht="18.75">
      <c r="A691" s="1547" t="s">
        <v>1623</v>
      </c>
      <c r="B691" s="1570" t="s">
        <v>1957</v>
      </c>
      <c r="C691" s="1552" t="s">
        <v>180</v>
      </c>
      <c r="E691" s="1553"/>
    </row>
    <row r="692" spans="1:5" ht="18.75">
      <c r="A692" s="1547" t="s">
        <v>1624</v>
      </c>
      <c r="B692" s="1570" t="s">
        <v>1958</v>
      </c>
      <c r="C692" s="1552" t="s">
        <v>180</v>
      </c>
      <c r="E692" s="1553"/>
    </row>
    <row r="693" spans="1:5" ht="18.75">
      <c r="A693" s="1547" t="s">
        <v>1625</v>
      </c>
      <c r="B693" s="1570" t="s">
        <v>1959</v>
      </c>
      <c r="C693" s="1552" t="s">
        <v>180</v>
      </c>
      <c r="E693" s="1553"/>
    </row>
    <row r="694" spans="1:5" ht="18.75">
      <c r="A694" s="1547" t="s">
        <v>1626</v>
      </c>
      <c r="B694" s="1570" t="s">
        <v>1960</v>
      </c>
      <c r="C694" s="1552" t="s">
        <v>180</v>
      </c>
      <c r="E694" s="1553"/>
    </row>
    <row r="695" spans="1:5" ht="18.75">
      <c r="A695" s="1547" t="s">
        <v>1627</v>
      </c>
      <c r="B695" s="1570" t="s">
        <v>1961</v>
      </c>
      <c r="C695" s="1552" t="s">
        <v>180</v>
      </c>
      <c r="E695" s="1553"/>
    </row>
    <row r="696" spans="1:5" ht="20.25" thickBot="1">
      <c r="A696" s="1547" t="s">
        <v>1628</v>
      </c>
      <c r="B696" s="1578" t="s">
        <v>1962</v>
      </c>
      <c r="C696" s="1552" t="s">
        <v>180</v>
      </c>
      <c r="E696" s="1553"/>
    </row>
    <row r="697" spans="1:5" ht="18.75">
      <c r="A697" s="1547" t="s">
        <v>1629</v>
      </c>
      <c r="B697" s="1569" t="s">
        <v>1963</v>
      </c>
      <c r="C697" s="1552" t="s">
        <v>180</v>
      </c>
      <c r="E697" s="1553"/>
    </row>
    <row r="698" spans="1:5" ht="18.75">
      <c r="A698" s="1547" t="s">
        <v>1630</v>
      </c>
      <c r="B698" s="1570" t="s">
        <v>1964</v>
      </c>
      <c r="C698" s="1552" t="s">
        <v>180</v>
      </c>
      <c r="E698" s="1553"/>
    </row>
    <row r="699" spans="1:5" ht="18.75">
      <c r="A699" s="1547" t="s">
        <v>1631</v>
      </c>
      <c r="B699" s="1570" t="s">
        <v>1965</v>
      </c>
      <c r="C699" s="1552" t="s">
        <v>180</v>
      </c>
      <c r="E699" s="1553"/>
    </row>
    <row r="700" spans="1:5" ht="18.75">
      <c r="A700" s="1547" t="s">
        <v>1632</v>
      </c>
      <c r="B700" s="1570" t="s">
        <v>1966</v>
      </c>
      <c r="C700" s="1552" t="s">
        <v>180</v>
      </c>
      <c r="E700" s="1553"/>
    </row>
    <row r="701" spans="1:5" ht="18.75">
      <c r="A701" s="1547" t="s">
        <v>1633</v>
      </c>
      <c r="B701" s="1570" t="s">
        <v>1967</v>
      </c>
      <c r="C701" s="1552" t="s">
        <v>180</v>
      </c>
      <c r="E701" s="1553"/>
    </row>
    <row r="702" spans="1:5" ht="18.75">
      <c r="A702" s="1547" t="s">
        <v>1634</v>
      </c>
      <c r="B702" s="1570" t="s">
        <v>1968</v>
      </c>
      <c r="C702" s="1552" t="s">
        <v>180</v>
      </c>
      <c r="E702" s="1553"/>
    </row>
    <row r="703" spans="1:5" ht="18.75">
      <c r="A703" s="1547" t="s">
        <v>1635</v>
      </c>
      <c r="B703" s="1570" t="s">
        <v>1969</v>
      </c>
      <c r="C703" s="1552" t="s">
        <v>180</v>
      </c>
      <c r="E703" s="1553"/>
    </row>
    <row r="704" spans="1:5" ht="18.75">
      <c r="A704" s="1547" t="s">
        <v>1636</v>
      </c>
      <c r="B704" s="1570" t="s">
        <v>1970</v>
      </c>
      <c r="C704" s="1552" t="s">
        <v>180</v>
      </c>
      <c r="E704" s="1553"/>
    </row>
    <row r="705" spans="1:5" ht="18.75">
      <c r="A705" s="1547" t="s">
        <v>1637</v>
      </c>
      <c r="B705" s="1570" t="s">
        <v>1971</v>
      </c>
      <c r="C705" s="1552" t="s">
        <v>180</v>
      </c>
      <c r="E705" s="1553"/>
    </row>
    <row r="706" spans="1:5" ht="20.25" thickBot="1">
      <c r="A706" s="1547" t="s">
        <v>1638</v>
      </c>
      <c r="B706" s="1578" t="s">
        <v>1972</v>
      </c>
      <c r="C706" s="1552" t="s">
        <v>180</v>
      </c>
      <c r="E706" s="1553"/>
    </row>
    <row r="707" spans="1:5" ht="18.75">
      <c r="A707" s="1547" t="s">
        <v>1639</v>
      </c>
      <c r="B707" s="1569" t="s">
        <v>1973</v>
      </c>
      <c r="C707" s="1552" t="s">
        <v>180</v>
      </c>
      <c r="E707" s="1553"/>
    </row>
    <row r="708" spans="1:5" ht="18.75">
      <c r="A708" s="1547" t="s">
        <v>1640</v>
      </c>
      <c r="B708" s="1570" t="s">
        <v>1974</v>
      </c>
      <c r="C708" s="1552" t="s">
        <v>180</v>
      </c>
      <c r="E708" s="1553"/>
    </row>
    <row r="709" spans="1:5" ht="18.75">
      <c r="A709" s="1547" t="s">
        <v>1641</v>
      </c>
      <c r="B709" s="1570" t="s">
        <v>1975</v>
      </c>
      <c r="C709" s="1552" t="s">
        <v>180</v>
      </c>
      <c r="E709" s="1553"/>
    </row>
    <row r="710" spans="1:5" ht="18.75">
      <c r="A710" s="1547" t="s">
        <v>1642</v>
      </c>
      <c r="B710" s="1570" t="s">
        <v>1976</v>
      </c>
      <c r="C710" s="1552" t="s">
        <v>180</v>
      </c>
      <c r="E710" s="1553"/>
    </row>
    <row r="711" spans="1:5" ht="20.25" thickBot="1">
      <c r="A711" s="1547" t="s">
        <v>1643</v>
      </c>
      <c r="B711" s="1578" t="s">
        <v>1977</v>
      </c>
      <c r="C711" s="1552" t="s">
        <v>180</v>
      </c>
      <c r="E711" s="1553"/>
    </row>
    <row r="712" spans="1:5" ht="19.5">
      <c r="A712" s="1579"/>
      <c r="B712" s="1580"/>
      <c r="C712" s="1552"/>
      <c r="E712" s="1553"/>
    </row>
    <row r="713" spans="1:5">
      <c r="A713" s="1581" t="s">
        <v>794</v>
      </c>
      <c r="B713" s="1582" t="s">
        <v>793</v>
      </c>
      <c r="C713" s="1583" t="s">
        <v>794</v>
      </c>
    </row>
    <row r="714" spans="1:5">
      <c r="A714" s="1584"/>
      <c r="B714" s="1585">
        <v>43861</v>
      </c>
      <c r="C714" s="1584" t="s">
        <v>1644</v>
      </c>
    </row>
    <row r="715" spans="1:5">
      <c r="A715" s="1584"/>
      <c r="B715" s="1585">
        <v>43890</v>
      </c>
      <c r="C715" s="1584" t="s">
        <v>1645</v>
      </c>
    </row>
    <row r="716" spans="1:5">
      <c r="A716" s="1584"/>
      <c r="B716" s="1585">
        <v>43921</v>
      </c>
      <c r="C716" s="1584" t="s">
        <v>1646</v>
      </c>
    </row>
    <row r="717" spans="1:5">
      <c r="A717" s="1584"/>
      <c r="B717" s="1585">
        <v>43951</v>
      </c>
      <c r="C717" s="1584" t="s">
        <v>1647</v>
      </c>
    </row>
    <row r="718" spans="1:5">
      <c r="A718" s="1584"/>
      <c r="B718" s="1585">
        <v>43982</v>
      </c>
      <c r="C718" s="1584" t="s">
        <v>1648</v>
      </c>
    </row>
    <row r="719" spans="1:5">
      <c r="A719" s="1584"/>
      <c r="B719" s="1585">
        <v>44012</v>
      </c>
      <c r="C719" s="1584" t="s">
        <v>1649</v>
      </c>
    </row>
    <row r="720" spans="1:5">
      <c r="A720" s="1584"/>
      <c r="B720" s="1585">
        <v>44043</v>
      </c>
      <c r="C720" s="1584" t="s">
        <v>1650</v>
      </c>
    </row>
    <row r="721" spans="1:3">
      <c r="A721" s="1584"/>
      <c r="B721" s="1585">
        <v>44074</v>
      </c>
      <c r="C721" s="1584" t="s">
        <v>1651</v>
      </c>
    </row>
    <row r="722" spans="1:3">
      <c r="A722" s="1584"/>
      <c r="B722" s="1585">
        <v>44104</v>
      </c>
      <c r="C722" s="1584" t="s">
        <v>1652</v>
      </c>
    </row>
    <row r="723" spans="1:3">
      <c r="A723" s="1584"/>
      <c r="B723" s="1585">
        <v>44135</v>
      </c>
      <c r="C723" s="1584" t="s">
        <v>1653</v>
      </c>
    </row>
    <row r="724" spans="1:3">
      <c r="A724" s="1584"/>
      <c r="B724" s="1585">
        <v>44165</v>
      </c>
      <c r="C724" s="1584" t="s">
        <v>1654</v>
      </c>
    </row>
    <row r="725" spans="1:3">
      <c r="A725" s="1584"/>
      <c r="B725" s="1585">
        <v>44196</v>
      </c>
      <c r="C725" s="1584" t="s">
        <v>1655</v>
      </c>
    </row>
  </sheetData>
  <sheetProtection password="81B0" sheet="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codeName="Sheet3"/>
  <dimension ref="A1:V263"/>
  <sheetViews>
    <sheetView topLeftCell="W1" zoomScale="75" zoomScaleNormal="75" workbookViewId="0">
      <selection activeCell="I12" sqref="I12:U149"/>
    </sheetView>
  </sheetViews>
  <sheetFormatPr defaultRowHeight="12.75"/>
  <cols>
    <col min="1" max="1" width="10.28515625" style="61" hidden="1" customWidth="1"/>
    <col min="2" max="2" width="9.7109375" style="61" hidden="1" customWidth="1"/>
    <col min="3" max="3" width="18.140625" style="61" hidden="1" customWidth="1"/>
    <col min="4" max="4" width="11.5703125" style="61" hidden="1" customWidth="1"/>
    <col min="5" max="5" width="13.85546875" style="61" hidden="1" customWidth="1"/>
    <col min="6" max="6" width="15.5703125" style="61" hidden="1" customWidth="1"/>
    <col min="7" max="7" width="12.140625" style="61" hidden="1" customWidth="1"/>
    <col min="8" max="8" width="12.7109375" style="61" hidden="1" customWidth="1"/>
    <col min="9" max="9" width="7.140625" style="62" hidden="1" customWidth="1"/>
    <col min="10" max="10" width="13.28515625" style="62" hidden="1" customWidth="1"/>
    <col min="11" max="11" width="90.42578125" style="63" hidden="1" customWidth="1"/>
    <col min="12" max="12" width="16.85546875" style="64" hidden="1" customWidth="1"/>
    <col min="13" max="13" width="23.140625" style="64" hidden="1" customWidth="1"/>
    <col min="14" max="18" width="15" style="64" hidden="1" customWidth="1"/>
    <col min="19" max="19" width="15" style="75" hidden="1" customWidth="1"/>
    <col min="20" max="20" width="2.28515625" style="65" hidden="1" customWidth="1"/>
    <col min="21" max="21" width="1" style="65" hidden="1" customWidth="1"/>
    <col min="22" max="22" width="9.140625" style="65" hidden="1" customWidth="1"/>
    <col min="23" max="23" width="9.140625" style="65" customWidth="1"/>
    <col min="24" max="16384" width="9.140625" style="65"/>
  </cols>
  <sheetData>
    <row r="1" spans="1:21">
      <c r="A1" s="61" t="s">
        <v>707</v>
      </c>
      <c r="B1" s="61">
        <v>137</v>
      </c>
      <c r="I1" s="61"/>
    </row>
    <row r="2" spans="1:21">
      <c r="A2" s="61" t="s">
        <v>708</v>
      </c>
      <c r="B2" s="61" t="s">
        <v>2134</v>
      </c>
      <c r="I2" s="61"/>
    </row>
    <row r="3" spans="1:21">
      <c r="A3" s="61" t="s">
        <v>709</v>
      </c>
      <c r="B3" s="61" t="s">
        <v>2132</v>
      </c>
      <c r="I3" s="61"/>
    </row>
    <row r="4" spans="1:21" ht="15.75">
      <c r="A4" s="61" t="s">
        <v>710</v>
      </c>
      <c r="B4" s="61" t="s">
        <v>2099</v>
      </c>
      <c r="C4" s="66"/>
      <c r="I4" s="61"/>
    </row>
    <row r="5" spans="1:21" ht="31.5" customHeight="1">
      <c r="A5" s="61" t="s">
        <v>711</v>
      </c>
      <c r="B5" s="78"/>
      <c r="C5" s="78"/>
    </row>
    <row r="6" spans="1:21">
      <c r="A6" s="67"/>
      <c r="B6" s="68"/>
    </row>
    <row r="8" spans="1:21">
      <c r="B8" s="61" t="s">
        <v>2133</v>
      </c>
      <c r="I8" s="61"/>
    </row>
    <row r="9" spans="1:21">
      <c r="I9" s="61"/>
    </row>
    <row r="10" spans="1:21">
      <c r="I10" s="61"/>
    </row>
    <row r="11" spans="1:21" ht="18.75">
      <c r="A11" s="61" t="s">
        <v>791</v>
      </c>
      <c r="I11" s="69"/>
      <c r="J11" s="69"/>
      <c r="K11" s="69"/>
      <c r="L11" s="70"/>
      <c r="M11" s="70"/>
      <c r="N11" s="70"/>
      <c r="O11" s="70"/>
      <c r="P11" s="70"/>
      <c r="Q11" s="70"/>
      <c r="R11" s="70"/>
      <c r="S11" s="76"/>
      <c r="T11" s="71"/>
      <c r="U11" s="71"/>
    </row>
    <row r="12" spans="1:21" ht="15.75">
      <c r="A12" s="61">
        <v>1</v>
      </c>
      <c r="I12" s="6"/>
      <c r="J12" s="6"/>
      <c r="K12" s="521"/>
      <c r="L12" s="38"/>
      <c r="M12" s="38"/>
      <c r="N12" s="38"/>
      <c r="O12" s="38"/>
      <c r="P12" s="38"/>
      <c r="Q12" s="38"/>
      <c r="R12" s="38"/>
      <c r="S12" s="38"/>
      <c r="T12" s="7" t="str">
        <f>(IF($E145&lt;&gt;0,$M$2,IF($L145&lt;&gt;0,$M$2,"")))</f>
        <v/>
      </c>
      <c r="U12" s="8"/>
    </row>
    <row r="13" spans="1:21" ht="15.75">
      <c r="A13" s="61">
        <v>2</v>
      </c>
      <c r="I13" s="6"/>
      <c r="J13" s="1365"/>
      <c r="K13" s="1366"/>
      <c r="L13" s="38"/>
      <c r="M13" s="38"/>
      <c r="N13" s="38"/>
      <c r="O13" s="38"/>
      <c r="P13" s="38"/>
      <c r="Q13" s="38"/>
      <c r="R13" s="38"/>
      <c r="S13" s="38"/>
      <c r="T13" s="7" t="str">
        <f>(IF($E145&lt;&gt;0,$M$2,IF($L145&lt;&gt;0,$M$2,"")))</f>
        <v/>
      </c>
      <c r="U13" s="8"/>
    </row>
    <row r="14" spans="1:21" ht="37.5" customHeight="1">
      <c r="A14" s="61">
        <v>3</v>
      </c>
      <c r="H14" s="1460"/>
      <c r="I14" s="1870">
        <f>$B$7</f>
        <v>0</v>
      </c>
      <c r="J14" s="1871"/>
      <c r="K14" s="1871"/>
      <c r="L14" s="242"/>
      <c r="M14" s="242"/>
      <c r="N14" s="237"/>
      <c r="O14" s="237"/>
      <c r="P14" s="237"/>
      <c r="Q14" s="237"/>
      <c r="R14" s="237"/>
      <c r="S14" s="237"/>
      <c r="T14" s="7" t="str">
        <f>(IF($E145&lt;&gt;0,$M$2,IF($L145&lt;&gt;0,$M$2,"")))</f>
        <v/>
      </c>
      <c r="U14" s="8"/>
    </row>
    <row r="15" spans="1:21" ht="15.75">
      <c r="A15" s="61">
        <v>4</v>
      </c>
      <c r="I15" s="228"/>
      <c r="J15" s="391"/>
      <c r="K15" s="400"/>
      <c r="L15" s="406" t="s">
        <v>464</v>
      </c>
      <c r="M15" s="406" t="s">
        <v>835</v>
      </c>
      <c r="N15" s="237"/>
      <c r="O15" s="1362" t="s">
        <v>1251</v>
      </c>
      <c r="P15" s="1363"/>
      <c r="Q15" s="1364"/>
      <c r="R15" s="237"/>
      <c r="S15" s="237"/>
      <c r="T15" s="7" t="str">
        <f>(IF($E145&lt;&gt;0,$M$2,IF($L145&lt;&gt;0,$M$2,"")))</f>
        <v/>
      </c>
      <c r="U15" s="8"/>
    </row>
    <row r="16" spans="1:21" ht="18.75" customHeight="1">
      <c r="A16" s="61">
        <v>5</v>
      </c>
      <c r="I16" s="1872">
        <f>$B$9</f>
        <v>0</v>
      </c>
      <c r="J16" s="1873"/>
      <c r="K16" s="1874"/>
      <c r="L16" s="115">
        <f>$E$9</f>
        <v>0</v>
      </c>
      <c r="M16" s="226">
        <f>$F$9</f>
        <v>0</v>
      </c>
      <c r="N16" s="237"/>
      <c r="O16" s="237"/>
      <c r="P16" s="237"/>
      <c r="Q16" s="237"/>
      <c r="R16" s="237"/>
      <c r="S16" s="237"/>
      <c r="T16" s="7" t="str">
        <f>(IF($E145&lt;&gt;0,$M$2,IF($L145&lt;&gt;0,$M$2,"")))</f>
        <v/>
      </c>
      <c r="U16" s="8"/>
    </row>
    <row r="17" spans="1:21" ht="15.75">
      <c r="A17" s="61">
        <v>6</v>
      </c>
      <c r="I17" s="227">
        <f>$B$10</f>
        <v>0</v>
      </c>
      <c r="J17" s="228"/>
      <c r="K17" s="229"/>
      <c r="L17" s="237"/>
      <c r="M17" s="237"/>
      <c r="N17" s="237"/>
      <c r="O17" s="237"/>
      <c r="P17" s="237"/>
      <c r="Q17" s="237"/>
      <c r="R17" s="237"/>
      <c r="S17" s="237"/>
      <c r="T17" s="7" t="str">
        <f>(IF($E145&lt;&gt;0,$M$2,IF($L145&lt;&gt;0,$M$2,"")))</f>
        <v/>
      </c>
      <c r="U17" s="8"/>
    </row>
    <row r="18" spans="1:21" ht="15.75">
      <c r="A18" s="61">
        <v>7</v>
      </c>
      <c r="I18" s="227"/>
      <c r="J18" s="228"/>
      <c r="K18" s="229"/>
      <c r="L18" s="237"/>
      <c r="M18" s="237"/>
      <c r="N18" s="237"/>
      <c r="O18" s="237"/>
      <c r="P18" s="237"/>
      <c r="Q18" s="237"/>
      <c r="R18" s="237"/>
      <c r="S18" s="237"/>
      <c r="T18" s="7" t="str">
        <f>(IF($E145&lt;&gt;0,$M$2,IF($L145&lt;&gt;0,$M$2,"")))</f>
        <v/>
      </c>
      <c r="U18" s="8"/>
    </row>
    <row r="19" spans="1:21" ht="18.75" customHeight="1">
      <c r="A19" s="61">
        <v>8</v>
      </c>
      <c r="I19" s="1875">
        <f>$B$12</f>
        <v>0</v>
      </c>
      <c r="J19" s="1876"/>
      <c r="K19" s="1877"/>
      <c r="L19" s="410" t="s">
        <v>890</v>
      </c>
      <c r="M19" s="1360">
        <f>$F$12</f>
        <v>0</v>
      </c>
      <c r="N19" s="237"/>
      <c r="O19" s="237"/>
      <c r="P19" s="237"/>
      <c r="Q19" s="237"/>
      <c r="R19" s="237"/>
      <c r="S19" s="237"/>
      <c r="T19" s="7" t="str">
        <f>(IF($E145&lt;&gt;0,$M$2,IF($L145&lt;&gt;0,$M$2,"")))</f>
        <v/>
      </c>
      <c r="U19" s="8"/>
    </row>
    <row r="20" spans="1:21" ht="15.75">
      <c r="A20" s="61">
        <v>9</v>
      </c>
      <c r="I20" s="233">
        <f>$B$13</f>
        <v>0</v>
      </c>
      <c r="J20" s="228"/>
      <c r="K20" s="229"/>
      <c r="L20" s="1361"/>
      <c r="M20" s="242"/>
      <c r="N20" s="237"/>
      <c r="O20" s="237"/>
      <c r="P20" s="237"/>
      <c r="Q20" s="237"/>
      <c r="R20" s="237"/>
      <c r="S20" s="237"/>
      <c r="T20" s="7" t="str">
        <f>(IF($E145&lt;&gt;0,$M$2,IF($L145&lt;&gt;0,$M$2,"")))</f>
        <v/>
      </c>
      <c r="U20" s="8"/>
    </row>
    <row r="21" spans="1:21" ht="19.5">
      <c r="A21" s="61">
        <v>10</v>
      </c>
      <c r="I21" s="236"/>
      <c r="J21" s="237"/>
      <c r="K21" s="124" t="s">
        <v>891</v>
      </c>
      <c r="L21" s="238">
        <f>$E$15</f>
        <v>0</v>
      </c>
      <c r="M21" s="414">
        <f>$F$15</f>
        <v>0</v>
      </c>
      <c r="N21" s="218"/>
      <c r="O21" s="218"/>
      <c r="P21" s="218"/>
      <c r="Q21" s="218"/>
      <c r="R21" s="218"/>
      <c r="S21" s="218"/>
      <c r="T21" s="7" t="str">
        <f>(IF($E145&lt;&gt;0,$M$2,IF($L145&lt;&gt;0,$M$2,"")))</f>
        <v/>
      </c>
      <c r="U21" s="8"/>
    </row>
    <row r="22" spans="1:21" ht="16.5" thickBot="1">
      <c r="A22" s="61">
        <v>11</v>
      </c>
      <c r="I22" s="228"/>
      <c r="J22" s="391"/>
      <c r="K22" s="400"/>
      <c r="L22" s="237"/>
      <c r="M22" s="409"/>
      <c r="N22" s="409"/>
      <c r="O22" s="409"/>
      <c r="P22" s="409"/>
      <c r="Q22" s="409"/>
      <c r="R22" s="409"/>
      <c r="S22" s="1377" t="s">
        <v>465</v>
      </c>
      <c r="T22" s="7" t="str">
        <f>(IF($E145&lt;&gt;0,$M$2,IF($L145&lt;&gt;0,$M$2,"")))</f>
        <v/>
      </c>
      <c r="U22" s="8"/>
    </row>
    <row r="23" spans="1:21" ht="19.5" customHeight="1">
      <c r="A23" s="61">
        <v>12</v>
      </c>
      <c r="I23" s="247"/>
      <c r="J23" s="248"/>
      <c r="K23" s="249" t="s">
        <v>712</v>
      </c>
      <c r="L23" s="1878" t="s">
        <v>2108</v>
      </c>
      <c r="M23" s="1879"/>
      <c r="N23" s="1879"/>
      <c r="O23" s="1880"/>
      <c r="P23" s="1881" t="s">
        <v>2109</v>
      </c>
      <c r="Q23" s="1882"/>
      <c r="R23" s="1882"/>
      <c r="S23" s="1883"/>
      <c r="T23" s="7" t="str">
        <f>(IF($E145&lt;&gt;0,$M$2,IF($L145&lt;&gt;0,$M$2,"")))</f>
        <v/>
      </c>
      <c r="U23" s="8"/>
    </row>
    <row r="24" spans="1:21" ht="58.5" customHeight="1" thickBot="1">
      <c r="A24" s="61">
        <v>13</v>
      </c>
      <c r="I24" s="250" t="s">
        <v>62</v>
      </c>
      <c r="J24" s="251" t="s">
        <v>466</v>
      </c>
      <c r="K24" s="252" t="s">
        <v>713</v>
      </c>
      <c r="L24" s="1403">
        <f>$E$20</f>
        <v>0</v>
      </c>
      <c r="M24" s="1407">
        <f>$F$20</f>
        <v>0</v>
      </c>
      <c r="N24" s="1408">
        <f>$G$20</f>
        <v>0</v>
      </c>
      <c r="O24" s="1409">
        <f>$H$20</f>
        <v>0</v>
      </c>
      <c r="P24" s="253">
        <f>$I$20</f>
        <v>0</v>
      </c>
      <c r="Q24" s="254">
        <f>$J$20</f>
        <v>0</v>
      </c>
      <c r="R24" s="255">
        <f>$K$20</f>
        <v>0</v>
      </c>
      <c r="S24" s="1735">
        <f>$L$20</f>
        <v>0</v>
      </c>
      <c r="T24" s="7" t="str">
        <f>(IF($E145&lt;&gt;0,$M$2,IF($L145&lt;&gt;0,$M$2,"")))</f>
        <v/>
      </c>
      <c r="U24" s="8"/>
    </row>
    <row r="25" spans="1:21" ht="18.75">
      <c r="A25" s="61">
        <v>14</v>
      </c>
      <c r="I25" s="258"/>
      <c r="J25" s="259"/>
      <c r="K25" s="260" t="s">
        <v>743</v>
      </c>
      <c r="L25" s="1455">
        <f>$E$21</f>
        <v>0</v>
      </c>
      <c r="M25" s="143">
        <f>$F$21</f>
        <v>0</v>
      </c>
      <c r="N25" s="144">
        <f>$G$21</f>
        <v>0</v>
      </c>
      <c r="O25" s="145">
        <f>$H$21</f>
        <v>0</v>
      </c>
      <c r="P25" s="261">
        <f>$I$21</f>
        <v>0</v>
      </c>
      <c r="Q25" s="262">
        <f>$J$21</f>
        <v>0</v>
      </c>
      <c r="R25" s="263" t="str">
        <f>$K$21</f>
        <v>ФИНАНСОВО-ПРАВНА ФОРМА</v>
      </c>
      <c r="S25" s="264">
        <f>$L$21</f>
        <v>0</v>
      </c>
      <c r="T25" s="7" t="str">
        <f>(IF($E145&lt;&gt;0,$M$2,IF($L145&lt;&gt;0,$M$2,"")))</f>
        <v/>
      </c>
      <c r="U25" s="8"/>
    </row>
    <row r="26" spans="1:21" ht="15.75">
      <c r="A26" s="61">
        <v>15</v>
      </c>
      <c r="I26" s="1451"/>
      <c r="J26" s="1598" t="e">
        <f>VLOOKUP(K26,OP_LIST2,2,FALSE)</f>
        <v>#N/A</v>
      </c>
      <c r="K26" s="1458"/>
      <c r="L26" s="389"/>
      <c r="M26" s="1441"/>
      <c r="N26" s="1442"/>
      <c r="O26" s="1443"/>
      <c r="P26" s="1441"/>
      <c r="Q26" s="1442"/>
      <c r="R26" s="1443"/>
      <c r="S26" s="1440"/>
      <c r="T26" s="7" t="str">
        <f>(IF($E145&lt;&gt;0,$M$2,IF($L145&lt;&gt;0,$M$2,"")))</f>
        <v/>
      </c>
      <c r="U26" s="8"/>
    </row>
    <row r="27" spans="1:21" ht="15.75">
      <c r="A27" s="61">
        <v>16</v>
      </c>
      <c r="I27" s="1454"/>
      <c r="J27" s="1459">
        <f>VLOOKUP(K28,EBK_DEIN2,2,FALSE)</f>
        <v>0</v>
      </c>
      <c r="K27" s="1458" t="s">
        <v>792</v>
      </c>
      <c r="L27" s="389"/>
      <c r="M27" s="1444"/>
      <c r="N27" s="1445"/>
      <c r="O27" s="1446"/>
      <c r="P27" s="1444"/>
      <c r="Q27" s="1445"/>
      <c r="R27" s="1446"/>
      <c r="S27" s="1440"/>
      <c r="T27" s="7" t="str">
        <f>(IF($E145&lt;&gt;0,$M$2,IF($L145&lt;&gt;0,$M$2,"")))</f>
        <v/>
      </c>
      <c r="U27" s="8"/>
    </row>
    <row r="28" spans="1:21" ht="15.75">
      <c r="A28" s="61">
        <v>17</v>
      </c>
      <c r="I28" s="1450"/>
      <c r="J28" s="1587">
        <f>+J27</f>
        <v>0</v>
      </c>
      <c r="K28" s="1452" t="s">
        <v>376</v>
      </c>
      <c r="L28" s="389"/>
      <c r="M28" s="1444"/>
      <c r="N28" s="1445"/>
      <c r="O28" s="1446"/>
      <c r="P28" s="1444"/>
      <c r="Q28" s="1445"/>
      <c r="R28" s="1446"/>
      <c r="S28" s="1440"/>
      <c r="T28" s="7" t="str">
        <f>(IF($E145&lt;&gt;0,$M$2,IF($L145&lt;&gt;0,$M$2,"")))</f>
        <v/>
      </c>
      <c r="U28" s="8"/>
    </row>
    <row r="29" spans="1:21" ht="15.75">
      <c r="A29" s="61">
        <v>18</v>
      </c>
      <c r="I29" s="1456"/>
      <c r="J29" s="1453"/>
      <c r="K29" s="1457" t="s">
        <v>714</v>
      </c>
      <c r="L29" s="389"/>
      <c r="M29" s="1447"/>
      <c r="N29" s="1448"/>
      <c r="O29" s="1449"/>
      <c r="P29" s="1447"/>
      <c r="Q29" s="1448"/>
      <c r="R29" s="1449"/>
      <c r="S29" s="1440"/>
      <c r="T29" s="7" t="str">
        <f>(IF($E145&lt;&gt;0,$M$2,IF($L145&lt;&gt;0,$M$2,"")))</f>
        <v/>
      </c>
      <c r="U29" s="8"/>
    </row>
    <row r="30" spans="1:21" ht="19.5" customHeight="1">
      <c r="A30" s="61">
        <v>19</v>
      </c>
      <c r="I30" s="272">
        <v>100</v>
      </c>
      <c r="J30" s="1884" t="s">
        <v>744</v>
      </c>
      <c r="K30" s="1885"/>
      <c r="L30" s="273">
        <f t="shared" ref="L30:S30" si="0">SUM(L31:L32)</f>
        <v>0</v>
      </c>
      <c r="M30" s="274">
        <f t="shared" si="0"/>
        <v>0</v>
      </c>
      <c r="N30" s="275">
        <f t="shared" si="0"/>
        <v>0</v>
      </c>
      <c r="O30" s="276">
        <f>SUM(O31:O32)</f>
        <v>0</v>
      </c>
      <c r="P30" s="274">
        <f t="shared" si="0"/>
        <v>0</v>
      </c>
      <c r="Q30" s="275">
        <f t="shared" si="0"/>
        <v>0</v>
      </c>
      <c r="R30" s="276">
        <f t="shared" si="0"/>
        <v>0</v>
      </c>
      <c r="S30" s="273">
        <f t="shared" si="0"/>
        <v>0</v>
      </c>
      <c r="T30" s="12" t="str">
        <f>(IF($E30&lt;&gt;0,$M$2,IF($L30&lt;&gt;0,$M$2,"")))</f>
        <v/>
      </c>
      <c r="U30" s="13"/>
    </row>
    <row r="31" spans="1:21" ht="31.5" customHeight="1">
      <c r="A31" s="61">
        <v>20</v>
      </c>
      <c r="I31" s="278"/>
      <c r="J31" s="279">
        <v>101</v>
      </c>
      <c r="K31" s="280" t="s">
        <v>745</v>
      </c>
      <c r="L31" s="281">
        <f>M31+N31+O31</f>
        <v>0</v>
      </c>
      <c r="M31" s="152"/>
      <c r="N31" s="153"/>
      <c r="O31" s="1418"/>
      <c r="P31" s="152"/>
      <c r="Q31" s="153"/>
      <c r="R31" s="1418"/>
      <c r="S31" s="281">
        <f>P31+Q31+R31</f>
        <v>0</v>
      </c>
      <c r="T31" s="12" t="str">
        <f t="shared" ref="T31:T97" si="1">(IF($E31&lt;&gt;0,$M$2,IF($L31&lt;&gt;0,$M$2,"")))</f>
        <v/>
      </c>
      <c r="U31" s="13"/>
    </row>
    <row r="32" spans="1:21" ht="31.5" customHeight="1">
      <c r="A32" s="61">
        <v>21</v>
      </c>
      <c r="I32" s="278"/>
      <c r="J32" s="285">
        <v>102</v>
      </c>
      <c r="K32" s="286" t="s">
        <v>746</v>
      </c>
      <c r="L32" s="287">
        <f>M32+N32+O32</f>
        <v>0</v>
      </c>
      <c r="M32" s="173"/>
      <c r="N32" s="174"/>
      <c r="O32" s="1421"/>
      <c r="P32" s="173"/>
      <c r="Q32" s="174"/>
      <c r="R32" s="1421"/>
      <c r="S32" s="287">
        <f>P32+Q32+R32</f>
        <v>0</v>
      </c>
      <c r="T32" s="12" t="str">
        <f t="shared" si="1"/>
        <v/>
      </c>
      <c r="U32" s="13"/>
    </row>
    <row r="33" spans="1:21" ht="16.5" customHeight="1">
      <c r="A33" s="61">
        <v>22</v>
      </c>
      <c r="I33" s="272">
        <v>200</v>
      </c>
      <c r="J33" s="1864" t="s">
        <v>747</v>
      </c>
      <c r="K33" s="1865"/>
      <c r="L33" s="273">
        <f t="shared" ref="L33:S33" si="2">SUM(L34:L38)</f>
        <v>0</v>
      </c>
      <c r="M33" s="274">
        <f t="shared" si="2"/>
        <v>0</v>
      </c>
      <c r="N33" s="275">
        <f t="shared" si="2"/>
        <v>0</v>
      </c>
      <c r="O33" s="276">
        <f>SUM(O34:O38)</f>
        <v>0</v>
      </c>
      <c r="P33" s="274">
        <f t="shared" si="2"/>
        <v>0</v>
      </c>
      <c r="Q33" s="275">
        <f t="shared" si="2"/>
        <v>0</v>
      </c>
      <c r="R33" s="276">
        <f t="shared" si="2"/>
        <v>0</v>
      </c>
      <c r="S33" s="273">
        <f t="shared" si="2"/>
        <v>0</v>
      </c>
      <c r="T33" s="12" t="str">
        <f t="shared" si="1"/>
        <v/>
      </c>
      <c r="U33" s="13"/>
    </row>
    <row r="34" spans="1:21" ht="15.75">
      <c r="A34" s="61">
        <v>23</v>
      </c>
      <c r="I34" s="291"/>
      <c r="J34" s="279">
        <v>201</v>
      </c>
      <c r="K34" s="280" t="s">
        <v>748</v>
      </c>
      <c r="L34" s="281">
        <f>M34+N34+O34</f>
        <v>0</v>
      </c>
      <c r="M34" s="152"/>
      <c r="N34" s="153"/>
      <c r="O34" s="1418"/>
      <c r="P34" s="152"/>
      <c r="Q34" s="153"/>
      <c r="R34" s="1418"/>
      <c r="S34" s="281">
        <f>P34+Q34+R34</f>
        <v>0</v>
      </c>
      <c r="T34" s="12" t="str">
        <f t="shared" si="1"/>
        <v/>
      </c>
      <c r="U34" s="13"/>
    </row>
    <row r="35" spans="1:21" ht="15.75">
      <c r="A35" s="61">
        <v>24</v>
      </c>
      <c r="I35" s="292"/>
      <c r="J35" s="293">
        <v>202</v>
      </c>
      <c r="K35" s="294" t="s">
        <v>749</v>
      </c>
      <c r="L35" s="295">
        <f>M35+N35+O35</f>
        <v>0</v>
      </c>
      <c r="M35" s="158"/>
      <c r="N35" s="159"/>
      <c r="O35" s="1420"/>
      <c r="P35" s="158"/>
      <c r="Q35" s="159"/>
      <c r="R35" s="1420"/>
      <c r="S35" s="295">
        <f>P35+Q35+R35</f>
        <v>0</v>
      </c>
      <c r="T35" s="12" t="str">
        <f t="shared" si="1"/>
        <v/>
      </c>
      <c r="U35" s="13"/>
    </row>
    <row r="36" spans="1:21" ht="31.5">
      <c r="A36" s="61">
        <v>25</v>
      </c>
      <c r="I36" s="299"/>
      <c r="J36" s="293">
        <v>205</v>
      </c>
      <c r="K36" s="294" t="s">
        <v>595</v>
      </c>
      <c r="L36" s="295">
        <f>M36+N36+O36</f>
        <v>0</v>
      </c>
      <c r="M36" s="158"/>
      <c r="N36" s="159"/>
      <c r="O36" s="1420"/>
      <c r="P36" s="158"/>
      <c r="Q36" s="159"/>
      <c r="R36" s="1420"/>
      <c r="S36" s="295">
        <f>P36+Q36+R36</f>
        <v>0</v>
      </c>
      <c r="T36" s="12" t="str">
        <f t="shared" si="1"/>
        <v/>
      </c>
      <c r="U36" s="13"/>
    </row>
    <row r="37" spans="1:21" ht="15.75">
      <c r="A37" s="61">
        <v>26</v>
      </c>
      <c r="I37" s="299"/>
      <c r="J37" s="293">
        <v>208</v>
      </c>
      <c r="K37" s="300" t="s">
        <v>596</v>
      </c>
      <c r="L37" s="295">
        <f>M37+N37+O37</f>
        <v>0</v>
      </c>
      <c r="M37" s="158"/>
      <c r="N37" s="159"/>
      <c r="O37" s="1420"/>
      <c r="P37" s="158"/>
      <c r="Q37" s="159"/>
      <c r="R37" s="1420"/>
      <c r="S37" s="295">
        <f>P37+Q37+R37</f>
        <v>0</v>
      </c>
      <c r="T37" s="12" t="str">
        <f t="shared" si="1"/>
        <v/>
      </c>
      <c r="U37" s="13"/>
    </row>
    <row r="38" spans="1:21" ht="15.75">
      <c r="A38" s="61">
        <v>27</v>
      </c>
      <c r="I38" s="291"/>
      <c r="J38" s="285">
        <v>209</v>
      </c>
      <c r="K38" s="301" t="s">
        <v>597</v>
      </c>
      <c r="L38" s="287">
        <f>M38+N38+O38</f>
        <v>0</v>
      </c>
      <c r="M38" s="173"/>
      <c r="N38" s="174"/>
      <c r="O38" s="1421"/>
      <c r="P38" s="173"/>
      <c r="Q38" s="174"/>
      <c r="R38" s="1421"/>
      <c r="S38" s="287">
        <f>P38+Q38+R38</f>
        <v>0</v>
      </c>
      <c r="T38" s="12" t="str">
        <f t="shared" si="1"/>
        <v/>
      </c>
      <c r="U38" s="13"/>
    </row>
    <row r="39" spans="1:21" ht="15.75">
      <c r="A39" s="61">
        <v>28</v>
      </c>
      <c r="I39" s="272">
        <v>500</v>
      </c>
      <c r="J39" s="1866" t="s">
        <v>193</v>
      </c>
      <c r="K39" s="1867"/>
      <c r="L39" s="273">
        <f t="shared" ref="L39:S39" si="3">SUM(L40:L46)</f>
        <v>0</v>
      </c>
      <c r="M39" s="274">
        <f t="shared" si="3"/>
        <v>0</v>
      </c>
      <c r="N39" s="275">
        <f t="shared" si="3"/>
        <v>0</v>
      </c>
      <c r="O39" s="276">
        <f>SUM(O40:O46)</f>
        <v>0</v>
      </c>
      <c r="P39" s="274">
        <f t="shared" si="3"/>
        <v>0</v>
      </c>
      <c r="Q39" s="275">
        <f t="shared" si="3"/>
        <v>0</v>
      </c>
      <c r="R39" s="276">
        <f t="shared" si="3"/>
        <v>0</v>
      </c>
      <c r="S39" s="273">
        <f t="shared" si="3"/>
        <v>0</v>
      </c>
      <c r="T39" s="12" t="str">
        <f t="shared" si="1"/>
        <v/>
      </c>
      <c r="U39" s="13"/>
    </row>
    <row r="40" spans="1:21" ht="15.75">
      <c r="A40" s="61">
        <v>29</v>
      </c>
      <c r="I40" s="291"/>
      <c r="J40" s="302">
        <v>551</v>
      </c>
      <c r="K40" s="303" t="s">
        <v>194</v>
      </c>
      <c r="L40" s="281">
        <f t="shared" ref="L40:L47" si="4">M40+N40+O40</f>
        <v>0</v>
      </c>
      <c r="M40" s="152"/>
      <c r="N40" s="153"/>
      <c r="O40" s="1418"/>
      <c r="P40" s="152"/>
      <c r="Q40" s="153"/>
      <c r="R40" s="1418"/>
      <c r="S40" s="281">
        <f t="shared" ref="S40:S47" si="5">P40+Q40+R40</f>
        <v>0</v>
      </c>
      <c r="T40" s="12" t="str">
        <f t="shared" si="1"/>
        <v/>
      </c>
      <c r="U40" s="13"/>
    </row>
    <row r="41" spans="1:21" ht="31.5" customHeight="1">
      <c r="A41" s="61">
        <v>30</v>
      </c>
      <c r="I41" s="291"/>
      <c r="J41" s="304">
        <v>552</v>
      </c>
      <c r="K41" s="305" t="s">
        <v>909</v>
      </c>
      <c r="L41" s="295">
        <f t="shared" si="4"/>
        <v>0</v>
      </c>
      <c r="M41" s="158"/>
      <c r="N41" s="159"/>
      <c r="O41" s="1420"/>
      <c r="P41" s="158"/>
      <c r="Q41" s="159"/>
      <c r="R41" s="1420"/>
      <c r="S41" s="295">
        <f t="shared" si="5"/>
        <v>0</v>
      </c>
      <c r="T41" s="12" t="str">
        <f t="shared" si="1"/>
        <v/>
      </c>
      <c r="U41" s="13"/>
    </row>
    <row r="42" spans="1:21" ht="18.75" customHeight="1">
      <c r="A42" s="61">
        <v>31</v>
      </c>
      <c r="I42" s="306"/>
      <c r="J42" s="304">
        <v>558</v>
      </c>
      <c r="K42" s="307" t="s">
        <v>871</v>
      </c>
      <c r="L42" s="295">
        <f>M42+N42+O42</f>
        <v>0</v>
      </c>
      <c r="M42" s="488">
        <v>0</v>
      </c>
      <c r="N42" s="489">
        <v>0</v>
      </c>
      <c r="O42" s="160">
        <v>0</v>
      </c>
      <c r="P42" s="488">
        <v>0</v>
      </c>
      <c r="Q42" s="489">
        <v>0</v>
      </c>
      <c r="R42" s="160">
        <v>0</v>
      </c>
      <c r="S42" s="295">
        <f>P42+Q42+R42</f>
        <v>0</v>
      </c>
      <c r="T42" s="12" t="str">
        <f t="shared" si="1"/>
        <v/>
      </c>
      <c r="U42" s="13"/>
    </row>
    <row r="43" spans="1:21" ht="18.75" customHeight="1">
      <c r="A43" s="61">
        <v>31</v>
      </c>
      <c r="I43" s="306"/>
      <c r="J43" s="304">
        <v>560</v>
      </c>
      <c r="K43" s="307" t="s">
        <v>195</v>
      </c>
      <c r="L43" s="295">
        <f t="shared" si="4"/>
        <v>0</v>
      </c>
      <c r="M43" s="158"/>
      <c r="N43" s="159"/>
      <c r="O43" s="1420"/>
      <c r="P43" s="158"/>
      <c r="Q43" s="159"/>
      <c r="R43" s="1420"/>
      <c r="S43" s="295">
        <f t="shared" si="5"/>
        <v>0</v>
      </c>
      <c r="T43" s="12" t="str">
        <f t="shared" si="1"/>
        <v/>
      </c>
      <c r="U43" s="13"/>
    </row>
    <row r="44" spans="1:21" ht="18.75" customHeight="1">
      <c r="A44" s="61">
        <v>32</v>
      </c>
      <c r="I44" s="306"/>
      <c r="J44" s="304">
        <v>580</v>
      </c>
      <c r="K44" s="305" t="s">
        <v>196</v>
      </c>
      <c r="L44" s="295">
        <f t="shared" si="4"/>
        <v>0</v>
      </c>
      <c r="M44" s="158"/>
      <c r="N44" s="159"/>
      <c r="O44" s="1420"/>
      <c r="P44" s="158"/>
      <c r="Q44" s="159"/>
      <c r="R44" s="1420"/>
      <c r="S44" s="295">
        <f t="shared" si="5"/>
        <v>0</v>
      </c>
      <c r="T44" s="12" t="str">
        <f t="shared" si="1"/>
        <v/>
      </c>
      <c r="U44" s="13"/>
    </row>
    <row r="45" spans="1:21" ht="31.5" customHeight="1">
      <c r="A45" s="61">
        <v>33</v>
      </c>
      <c r="I45" s="291"/>
      <c r="J45" s="304">
        <v>588</v>
      </c>
      <c r="K45" s="305" t="s">
        <v>873</v>
      </c>
      <c r="L45" s="295">
        <f>M45+N45+O45</f>
        <v>0</v>
      </c>
      <c r="M45" s="488">
        <v>0</v>
      </c>
      <c r="N45" s="489">
        <v>0</v>
      </c>
      <c r="O45" s="160">
        <v>0</v>
      </c>
      <c r="P45" s="488">
        <v>0</v>
      </c>
      <c r="Q45" s="489">
        <v>0</v>
      </c>
      <c r="R45" s="160">
        <v>0</v>
      </c>
      <c r="S45" s="295">
        <f>P45+Q45+R45</f>
        <v>0</v>
      </c>
      <c r="T45" s="12" t="str">
        <f t="shared" si="1"/>
        <v/>
      </c>
      <c r="U45" s="13"/>
    </row>
    <row r="46" spans="1:21" ht="31.5">
      <c r="A46" s="61">
        <v>33</v>
      </c>
      <c r="I46" s="291"/>
      <c r="J46" s="308">
        <v>590</v>
      </c>
      <c r="K46" s="309" t="s">
        <v>197</v>
      </c>
      <c r="L46" s="287">
        <f t="shared" si="4"/>
        <v>0</v>
      </c>
      <c r="M46" s="173"/>
      <c r="N46" s="174"/>
      <c r="O46" s="1421"/>
      <c r="P46" s="173"/>
      <c r="Q46" s="174"/>
      <c r="R46" s="1421"/>
      <c r="S46" s="287">
        <f t="shared" si="5"/>
        <v>0</v>
      </c>
      <c r="T46" s="12" t="str">
        <f t="shared" si="1"/>
        <v/>
      </c>
      <c r="U46" s="13"/>
    </row>
    <row r="47" spans="1:21" ht="18.75" customHeight="1">
      <c r="A47" s="61">
        <v>34</v>
      </c>
      <c r="I47" s="272">
        <v>800</v>
      </c>
      <c r="J47" s="1868" t="s">
        <v>198</v>
      </c>
      <c r="K47" s="1869"/>
      <c r="L47" s="310">
        <f t="shared" si="4"/>
        <v>0</v>
      </c>
      <c r="M47" s="1422"/>
      <c r="N47" s="1423"/>
      <c r="O47" s="1424"/>
      <c r="P47" s="1422"/>
      <c r="Q47" s="1423"/>
      <c r="R47" s="1424"/>
      <c r="S47" s="310">
        <f t="shared" si="5"/>
        <v>0</v>
      </c>
      <c r="T47" s="12" t="str">
        <f t="shared" si="1"/>
        <v/>
      </c>
      <c r="U47" s="13"/>
    </row>
    <row r="48" spans="1:21" ht="15.75">
      <c r="A48" s="61">
        <v>35</v>
      </c>
      <c r="I48" s="272">
        <v>1000</v>
      </c>
      <c r="J48" s="1864" t="s">
        <v>199</v>
      </c>
      <c r="K48" s="1865"/>
      <c r="L48" s="310">
        <f t="shared" ref="L48:S48" si="6">SUM(L49:L65)</f>
        <v>0</v>
      </c>
      <c r="M48" s="274">
        <f t="shared" si="6"/>
        <v>0</v>
      </c>
      <c r="N48" s="275">
        <f t="shared" si="6"/>
        <v>0</v>
      </c>
      <c r="O48" s="276">
        <f>SUM(O49:O65)</f>
        <v>0</v>
      </c>
      <c r="P48" s="274">
        <f t="shared" si="6"/>
        <v>0</v>
      </c>
      <c r="Q48" s="275">
        <f t="shared" si="6"/>
        <v>0</v>
      </c>
      <c r="R48" s="276">
        <f t="shared" si="6"/>
        <v>0</v>
      </c>
      <c r="S48" s="310">
        <f t="shared" si="6"/>
        <v>0</v>
      </c>
      <c r="T48" s="12" t="str">
        <f t="shared" si="1"/>
        <v/>
      </c>
      <c r="U48" s="13"/>
    </row>
    <row r="49" spans="1:21" ht="18.75" customHeight="1">
      <c r="A49" s="61">
        <v>36</v>
      </c>
      <c r="I49" s="292"/>
      <c r="J49" s="279">
        <v>1011</v>
      </c>
      <c r="K49" s="311" t="s">
        <v>200</v>
      </c>
      <c r="L49" s="281">
        <f t="shared" ref="L49:L65" si="7">M49+N49+O49</f>
        <v>0</v>
      </c>
      <c r="M49" s="152"/>
      <c r="N49" s="153"/>
      <c r="O49" s="1418"/>
      <c r="P49" s="152"/>
      <c r="Q49" s="153"/>
      <c r="R49" s="1418"/>
      <c r="S49" s="281">
        <f t="shared" ref="S49:S65" si="8">P49+Q49+R49</f>
        <v>0</v>
      </c>
      <c r="T49" s="12" t="str">
        <f t="shared" si="1"/>
        <v/>
      </c>
      <c r="U49" s="13"/>
    </row>
    <row r="50" spans="1:21" ht="26.25" customHeight="1">
      <c r="A50" s="61">
        <v>37</v>
      </c>
      <c r="E50" s="72"/>
      <c r="I50" s="292"/>
      <c r="J50" s="293">
        <v>1012</v>
      </c>
      <c r="K50" s="294" t="s">
        <v>201</v>
      </c>
      <c r="L50" s="295">
        <f t="shared" si="7"/>
        <v>0</v>
      </c>
      <c r="M50" s="158"/>
      <c r="N50" s="159"/>
      <c r="O50" s="1420"/>
      <c r="P50" s="158"/>
      <c r="Q50" s="159"/>
      <c r="R50" s="1420"/>
      <c r="S50" s="295">
        <f t="shared" si="8"/>
        <v>0</v>
      </c>
      <c r="T50" s="12" t="str">
        <f t="shared" si="1"/>
        <v/>
      </c>
      <c r="U50" s="13"/>
    </row>
    <row r="51" spans="1:21" ht="15.75">
      <c r="A51" s="61">
        <v>38</v>
      </c>
      <c r="E51" s="72"/>
      <c r="I51" s="292"/>
      <c r="J51" s="293">
        <v>1013</v>
      </c>
      <c r="K51" s="294" t="s">
        <v>202</v>
      </c>
      <c r="L51" s="295">
        <f t="shared" si="7"/>
        <v>0</v>
      </c>
      <c r="M51" s="158"/>
      <c r="N51" s="159"/>
      <c r="O51" s="1420"/>
      <c r="P51" s="158"/>
      <c r="Q51" s="159"/>
      <c r="R51" s="1420"/>
      <c r="S51" s="295">
        <f t="shared" si="8"/>
        <v>0</v>
      </c>
      <c r="T51" s="12" t="str">
        <f t="shared" si="1"/>
        <v/>
      </c>
      <c r="U51" s="13"/>
    </row>
    <row r="52" spans="1:21" ht="31.5" customHeight="1">
      <c r="A52" s="61">
        <v>39</v>
      </c>
      <c r="E52" s="72"/>
      <c r="I52" s="292"/>
      <c r="J52" s="293">
        <v>1014</v>
      </c>
      <c r="K52" s="294" t="s">
        <v>203</v>
      </c>
      <c r="L52" s="295">
        <f t="shared" si="7"/>
        <v>0</v>
      </c>
      <c r="M52" s="158"/>
      <c r="N52" s="159"/>
      <c r="O52" s="1420"/>
      <c r="P52" s="158"/>
      <c r="Q52" s="159"/>
      <c r="R52" s="1420"/>
      <c r="S52" s="295">
        <f t="shared" si="8"/>
        <v>0</v>
      </c>
      <c r="T52" s="12" t="str">
        <f t="shared" si="1"/>
        <v/>
      </c>
      <c r="U52" s="13"/>
    </row>
    <row r="53" spans="1:21" ht="15.75">
      <c r="A53" s="61">
        <v>40</v>
      </c>
      <c r="E53" s="72"/>
      <c r="I53" s="292"/>
      <c r="J53" s="293">
        <v>1015</v>
      </c>
      <c r="K53" s="294" t="s">
        <v>204</v>
      </c>
      <c r="L53" s="295">
        <f t="shared" si="7"/>
        <v>0</v>
      </c>
      <c r="M53" s="158"/>
      <c r="N53" s="159"/>
      <c r="O53" s="1420"/>
      <c r="P53" s="158"/>
      <c r="Q53" s="159"/>
      <c r="R53" s="1420"/>
      <c r="S53" s="295">
        <f t="shared" si="8"/>
        <v>0</v>
      </c>
      <c r="T53" s="12" t="str">
        <f t="shared" si="1"/>
        <v/>
      </c>
      <c r="U53" s="13"/>
    </row>
    <row r="54" spans="1:21" ht="15.75">
      <c r="A54" s="61">
        <v>41</v>
      </c>
      <c r="E54" s="72"/>
      <c r="I54" s="292"/>
      <c r="J54" s="312">
        <v>1016</v>
      </c>
      <c r="K54" s="313" t="s">
        <v>205</v>
      </c>
      <c r="L54" s="314">
        <f t="shared" si="7"/>
        <v>0</v>
      </c>
      <c r="M54" s="164"/>
      <c r="N54" s="165"/>
      <c r="O54" s="1419"/>
      <c r="P54" s="164"/>
      <c r="Q54" s="165"/>
      <c r="R54" s="1419"/>
      <c r="S54" s="314">
        <f t="shared" si="8"/>
        <v>0</v>
      </c>
      <c r="T54" s="12" t="str">
        <f t="shared" si="1"/>
        <v/>
      </c>
      <c r="U54" s="13"/>
    </row>
    <row r="55" spans="1:21" ht="15.75">
      <c r="A55" s="61">
        <v>42</v>
      </c>
      <c r="E55" s="72"/>
      <c r="I55" s="278"/>
      <c r="J55" s="318">
        <v>1020</v>
      </c>
      <c r="K55" s="319" t="s">
        <v>206</v>
      </c>
      <c r="L55" s="320">
        <f t="shared" si="7"/>
        <v>0</v>
      </c>
      <c r="M55" s="454"/>
      <c r="N55" s="455"/>
      <c r="O55" s="1428"/>
      <c r="P55" s="454"/>
      <c r="Q55" s="455"/>
      <c r="R55" s="1428"/>
      <c r="S55" s="320">
        <f t="shared" si="8"/>
        <v>0</v>
      </c>
      <c r="T55" s="12" t="str">
        <f t="shared" si="1"/>
        <v/>
      </c>
      <c r="U55" s="13"/>
    </row>
    <row r="56" spans="1:21" ht="15.75">
      <c r="A56" s="61">
        <v>43</v>
      </c>
      <c r="E56" s="72"/>
      <c r="I56" s="292"/>
      <c r="J56" s="324">
        <v>1030</v>
      </c>
      <c r="K56" s="325" t="s">
        <v>207</v>
      </c>
      <c r="L56" s="326">
        <f t="shared" si="7"/>
        <v>0</v>
      </c>
      <c r="M56" s="449"/>
      <c r="N56" s="450"/>
      <c r="O56" s="1425"/>
      <c r="P56" s="449"/>
      <c r="Q56" s="450"/>
      <c r="R56" s="1425"/>
      <c r="S56" s="326">
        <f t="shared" si="8"/>
        <v>0</v>
      </c>
      <c r="T56" s="12" t="str">
        <f t="shared" si="1"/>
        <v/>
      </c>
      <c r="U56" s="13"/>
    </row>
    <row r="57" spans="1:21" ht="15.75">
      <c r="A57" s="61">
        <v>44</v>
      </c>
      <c r="E57" s="72"/>
      <c r="I57" s="292"/>
      <c r="J57" s="318">
        <v>1051</v>
      </c>
      <c r="K57" s="331" t="s">
        <v>208</v>
      </c>
      <c r="L57" s="320">
        <f t="shared" si="7"/>
        <v>0</v>
      </c>
      <c r="M57" s="454"/>
      <c r="N57" s="455"/>
      <c r="O57" s="1428"/>
      <c r="P57" s="454"/>
      <c r="Q57" s="455"/>
      <c r="R57" s="1428"/>
      <c r="S57" s="320">
        <f t="shared" si="8"/>
        <v>0</v>
      </c>
      <c r="T57" s="12" t="str">
        <f t="shared" si="1"/>
        <v/>
      </c>
      <c r="U57" s="13"/>
    </row>
    <row r="58" spans="1:21" ht="15.75">
      <c r="A58" s="61">
        <v>45</v>
      </c>
      <c r="C58" s="65"/>
      <c r="E58" s="72"/>
      <c r="I58" s="292"/>
      <c r="J58" s="293">
        <v>1052</v>
      </c>
      <c r="K58" s="294" t="s">
        <v>209</v>
      </c>
      <c r="L58" s="295">
        <f t="shared" si="7"/>
        <v>0</v>
      </c>
      <c r="M58" s="158"/>
      <c r="N58" s="159"/>
      <c r="O58" s="1420"/>
      <c r="P58" s="158"/>
      <c r="Q58" s="159"/>
      <c r="R58" s="1420"/>
      <c r="S58" s="295">
        <f t="shared" si="8"/>
        <v>0</v>
      </c>
      <c r="T58" s="12" t="str">
        <f t="shared" si="1"/>
        <v/>
      </c>
      <c r="U58" s="13"/>
    </row>
    <row r="59" spans="1:21" ht="15.75">
      <c r="A59" s="61">
        <v>46</v>
      </c>
      <c r="E59" s="72"/>
      <c r="I59" s="292"/>
      <c r="J59" s="324">
        <v>1053</v>
      </c>
      <c r="K59" s="325" t="s">
        <v>874</v>
      </c>
      <c r="L59" s="326">
        <f t="shared" si="7"/>
        <v>0</v>
      </c>
      <c r="M59" s="449"/>
      <c r="N59" s="450"/>
      <c r="O59" s="1425"/>
      <c r="P59" s="449"/>
      <c r="Q59" s="450"/>
      <c r="R59" s="1425"/>
      <c r="S59" s="326">
        <f t="shared" si="8"/>
        <v>0</v>
      </c>
      <c r="T59" s="12" t="str">
        <f t="shared" si="1"/>
        <v/>
      </c>
      <c r="U59" s="13"/>
    </row>
    <row r="60" spans="1:21" ht="15.75">
      <c r="A60" s="61">
        <v>47</v>
      </c>
      <c r="E60" s="72"/>
      <c r="I60" s="292"/>
      <c r="J60" s="318">
        <v>1062</v>
      </c>
      <c r="K60" s="319" t="s">
        <v>210</v>
      </c>
      <c r="L60" s="320">
        <f t="shared" si="7"/>
        <v>0</v>
      </c>
      <c r="M60" s="454"/>
      <c r="N60" s="455"/>
      <c r="O60" s="1428"/>
      <c r="P60" s="454"/>
      <c r="Q60" s="455"/>
      <c r="R60" s="1428"/>
      <c r="S60" s="320">
        <f t="shared" si="8"/>
        <v>0</v>
      </c>
      <c r="T60" s="12" t="str">
        <f t="shared" si="1"/>
        <v/>
      </c>
      <c r="U60" s="13"/>
    </row>
    <row r="61" spans="1:21" ht="15.75">
      <c r="A61" s="61">
        <v>48</v>
      </c>
      <c r="E61" s="72"/>
      <c r="I61" s="292"/>
      <c r="J61" s="324">
        <v>1063</v>
      </c>
      <c r="K61" s="332" t="s">
        <v>801</v>
      </c>
      <c r="L61" s="326">
        <f t="shared" si="7"/>
        <v>0</v>
      </c>
      <c r="M61" s="449"/>
      <c r="N61" s="450"/>
      <c r="O61" s="1425"/>
      <c r="P61" s="449"/>
      <c r="Q61" s="450"/>
      <c r="R61" s="1425"/>
      <c r="S61" s="326">
        <f t="shared" si="8"/>
        <v>0</v>
      </c>
      <c r="T61" s="12" t="str">
        <f t="shared" si="1"/>
        <v/>
      </c>
      <c r="U61" s="13"/>
    </row>
    <row r="62" spans="1:21" ht="15.75">
      <c r="A62" s="61">
        <v>49</v>
      </c>
      <c r="E62" s="72"/>
      <c r="I62" s="292"/>
      <c r="J62" s="333">
        <v>1069</v>
      </c>
      <c r="K62" s="334" t="s">
        <v>211</v>
      </c>
      <c r="L62" s="335">
        <f t="shared" si="7"/>
        <v>0</v>
      </c>
      <c r="M62" s="600"/>
      <c r="N62" s="601"/>
      <c r="O62" s="1427"/>
      <c r="P62" s="600"/>
      <c r="Q62" s="601"/>
      <c r="R62" s="1427"/>
      <c r="S62" s="335">
        <f t="shared" si="8"/>
        <v>0</v>
      </c>
      <c r="T62" s="12" t="str">
        <f t="shared" si="1"/>
        <v/>
      </c>
      <c r="U62" s="13"/>
    </row>
    <row r="63" spans="1:21" ht="15.75">
      <c r="A63" s="61">
        <v>50</v>
      </c>
      <c r="E63" s="72"/>
      <c r="I63" s="278"/>
      <c r="J63" s="318">
        <v>1091</v>
      </c>
      <c r="K63" s="331" t="s">
        <v>910</v>
      </c>
      <c r="L63" s="320">
        <f t="shared" si="7"/>
        <v>0</v>
      </c>
      <c r="M63" s="454"/>
      <c r="N63" s="455"/>
      <c r="O63" s="1428"/>
      <c r="P63" s="454"/>
      <c r="Q63" s="455"/>
      <c r="R63" s="1428"/>
      <c r="S63" s="320">
        <f t="shared" si="8"/>
        <v>0</v>
      </c>
      <c r="T63" s="12" t="str">
        <f t="shared" si="1"/>
        <v/>
      </c>
      <c r="U63" s="13"/>
    </row>
    <row r="64" spans="1:21" ht="31.5" customHeight="1">
      <c r="A64" s="61">
        <v>51</v>
      </c>
      <c r="E64" s="72"/>
      <c r="I64" s="292"/>
      <c r="J64" s="293">
        <v>1092</v>
      </c>
      <c r="K64" s="294" t="s">
        <v>305</v>
      </c>
      <c r="L64" s="295">
        <f t="shared" si="7"/>
        <v>0</v>
      </c>
      <c r="M64" s="158"/>
      <c r="N64" s="159"/>
      <c r="O64" s="1420"/>
      <c r="P64" s="158"/>
      <c r="Q64" s="159"/>
      <c r="R64" s="1420"/>
      <c r="S64" s="295">
        <f t="shared" si="8"/>
        <v>0</v>
      </c>
      <c r="T64" s="12" t="str">
        <f t="shared" si="1"/>
        <v/>
      </c>
      <c r="U64" s="13"/>
    </row>
    <row r="65" spans="1:21" ht="31.5" customHeight="1">
      <c r="A65" s="61">
        <v>52</v>
      </c>
      <c r="E65" s="72"/>
      <c r="I65" s="292"/>
      <c r="J65" s="285">
        <v>1098</v>
      </c>
      <c r="K65" s="339" t="s">
        <v>212</v>
      </c>
      <c r="L65" s="287">
        <f t="shared" si="7"/>
        <v>0</v>
      </c>
      <c r="M65" s="173"/>
      <c r="N65" s="174"/>
      <c r="O65" s="1421"/>
      <c r="P65" s="173"/>
      <c r="Q65" s="174"/>
      <c r="R65" s="1421"/>
      <c r="S65" s="287">
        <f t="shared" si="8"/>
        <v>0</v>
      </c>
      <c r="T65" s="12" t="str">
        <f t="shared" si="1"/>
        <v/>
      </c>
      <c r="U65" s="13"/>
    </row>
    <row r="66" spans="1:21" ht="15.75">
      <c r="A66" s="61">
        <v>53</v>
      </c>
      <c r="E66" s="72"/>
      <c r="I66" s="272">
        <v>1900</v>
      </c>
      <c r="J66" s="1856" t="s">
        <v>272</v>
      </c>
      <c r="K66" s="1857"/>
      <c r="L66" s="310">
        <f t="shared" ref="L66:S66" si="9">SUM(L67:L69)</f>
        <v>0</v>
      </c>
      <c r="M66" s="274">
        <f t="shared" si="9"/>
        <v>0</v>
      </c>
      <c r="N66" s="275">
        <f t="shared" si="9"/>
        <v>0</v>
      </c>
      <c r="O66" s="276">
        <f>SUM(O67:O69)</f>
        <v>0</v>
      </c>
      <c r="P66" s="274">
        <f t="shared" si="9"/>
        <v>0</v>
      </c>
      <c r="Q66" s="275">
        <f t="shared" si="9"/>
        <v>0</v>
      </c>
      <c r="R66" s="276">
        <f t="shared" si="9"/>
        <v>0</v>
      </c>
      <c r="S66" s="310">
        <f t="shared" si="9"/>
        <v>0</v>
      </c>
      <c r="T66" s="12" t="str">
        <f t="shared" si="1"/>
        <v/>
      </c>
      <c r="U66" s="13"/>
    </row>
    <row r="67" spans="1:21" ht="34.5" customHeight="1">
      <c r="A67" s="61">
        <v>54</v>
      </c>
      <c r="E67" s="72"/>
      <c r="I67" s="292"/>
      <c r="J67" s="279">
        <v>1901</v>
      </c>
      <c r="K67" s="340" t="s">
        <v>911</v>
      </c>
      <c r="L67" s="281">
        <f>M67+N67+O67</f>
        <v>0</v>
      </c>
      <c r="M67" s="152"/>
      <c r="N67" s="153"/>
      <c r="O67" s="1418"/>
      <c r="P67" s="152"/>
      <c r="Q67" s="153"/>
      <c r="R67" s="1418"/>
      <c r="S67" s="281">
        <f>P67+Q67+R67</f>
        <v>0</v>
      </c>
      <c r="T67" s="12" t="str">
        <f t="shared" si="1"/>
        <v/>
      </c>
      <c r="U67" s="13"/>
    </row>
    <row r="68" spans="1:21" ht="15.75">
      <c r="A68" s="61">
        <v>55</v>
      </c>
      <c r="E68" s="72"/>
      <c r="I68" s="341"/>
      <c r="J68" s="293">
        <v>1981</v>
      </c>
      <c r="K68" s="342" t="s">
        <v>912</v>
      </c>
      <c r="L68" s="295">
        <f>M68+N68+O68</f>
        <v>0</v>
      </c>
      <c r="M68" s="158"/>
      <c r="N68" s="159"/>
      <c r="O68" s="1420"/>
      <c r="P68" s="158"/>
      <c r="Q68" s="159"/>
      <c r="R68" s="1420"/>
      <c r="S68" s="295">
        <f>P68+Q68+R68</f>
        <v>0</v>
      </c>
      <c r="T68" s="12" t="str">
        <f t="shared" si="1"/>
        <v/>
      </c>
      <c r="U68" s="13"/>
    </row>
    <row r="69" spans="1:21" ht="15.75">
      <c r="A69" s="61">
        <v>56</v>
      </c>
      <c r="E69" s="72"/>
      <c r="I69" s="292"/>
      <c r="J69" s="285">
        <v>1991</v>
      </c>
      <c r="K69" s="343" t="s">
        <v>913</v>
      </c>
      <c r="L69" s="287">
        <f>M69+N69+O69</f>
        <v>0</v>
      </c>
      <c r="M69" s="173"/>
      <c r="N69" s="174"/>
      <c r="O69" s="1421"/>
      <c r="P69" s="173"/>
      <c r="Q69" s="174"/>
      <c r="R69" s="1421"/>
      <c r="S69" s="287">
        <f>P69+Q69+R69</f>
        <v>0</v>
      </c>
      <c r="T69" s="12" t="str">
        <f t="shared" si="1"/>
        <v/>
      </c>
      <c r="U69" s="13"/>
    </row>
    <row r="70" spans="1:21" ht="15.75">
      <c r="A70" s="61">
        <v>57</v>
      </c>
      <c r="E70" s="72"/>
      <c r="I70" s="272">
        <v>2100</v>
      </c>
      <c r="J70" s="1856" t="s">
        <v>722</v>
      </c>
      <c r="K70" s="1857"/>
      <c r="L70" s="310">
        <f t="shared" ref="L70:S70" si="10">SUM(L71:L75)</f>
        <v>0</v>
      </c>
      <c r="M70" s="274">
        <f t="shared" si="10"/>
        <v>0</v>
      </c>
      <c r="N70" s="275">
        <f t="shared" si="10"/>
        <v>0</v>
      </c>
      <c r="O70" s="276">
        <f>SUM(O71:O75)</f>
        <v>0</v>
      </c>
      <c r="P70" s="274">
        <f t="shared" si="10"/>
        <v>0</v>
      </c>
      <c r="Q70" s="275">
        <f t="shared" si="10"/>
        <v>0</v>
      </c>
      <c r="R70" s="276">
        <f t="shared" si="10"/>
        <v>0</v>
      </c>
      <c r="S70" s="310">
        <f t="shared" si="10"/>
        <v>0</v>
      </c>
      <c r="T70" s="12" t="str">
        <f t="shared" si="1"/>
        <v/>
      </c>
      <c r="U70" s="13"/>
    </row>
    <row r="71" spans="1:21" ht="15.75">
      <c r="A71" s="61">
        <v>58</v>
      </c>
      <c r="E71" s="72"/>
      <c r="I71" s="292"/>
      <c r="J71" s="279">
        <v>2110</v>
      </c>
      <c r="K71" s="344" t="s">
        <v>213</v>
      </c>
      <c r="L71" s="281">
        <f>M71+N71+O71</f>
        <v>0</v>
      </c>
      <c r="M71" s="152"/>
      <c r="N71" s="153"/>
      <c r="O71" s="1418"/>
      <c r="P71" s="152"/>
      <c r="Q71" s="153"/>
      <c r="R71" s="1418"/>
      <c r="S71" s="281">
        <f>P71+Q71+R71</f>
        <v>0</v>
      </c>
      <c r="T71" s="12" t="str">
        <f t="shared" si="1"/>
        <v/>
      </c>
      <c r="U71" s="13"/>
    </row>
    <row r="72" spans="1:21" ht="15.75">
      <c r="A72" s="61">
        <v>59</v>
      </c>
      <c r="E72" s="72"/>
      <c r="I72" s="341"/>
      <c r="J72" s="293">
        <v>2120</v>
      </c>
      <c r="K72" s="300" t="s">
        <v>214</v>
      </c>
      <c r="L72" s="295">
        <f>M72+N72+O72</f>
        <v>0</v>
      </c>
      <c r="M72" s="158"/>
      <c r="N72" s="159"/>
      <c r="O72" s="1420"/>
      <c r="P72" s="158"/>
      <c r="Q72" s="159"/>
      <c r="R72" s="1420"/>
      <c r="S72" s="295">
        <f>P72+Q72+R72</f>
        <v>0</v>
      </c>
      <c r="T72" s="12" t="str">
        <f t="shared" si="1"/>
        <v/>
      </c>
      <c r="U72" s="13"/>
    </row>
    <row r="73" spans="1:21" ht="31.5" customHeight="1">
      <c r="A73" s="61">
        <v>60</v>
      </c>
      <c r="E73" s="72"/>
      <c r="I73" s="341"/>
      <c r="J73" s="293">
        <v>2125</v>
      </c>
      <c r="K73" s="300" t="s">
        <v>215</v>
      </c>
      <c r="L73" s="295">
        <f>M73+N73+O73</f>
        <v>0</v>
      </c>
      <c r="M73" s="488">
        <v>0</v>
      </c>
      <c r="N73" s="489">
        <v>0</v>
      </c>
      <c r="O73" s="160">
        <v>0</v>
      </c>
      <c r="P73" s="488">
        <v>0</v>
      </c>
      <c r="Q73" s="489">
        <v>0</v>
      </c>
      <c r="R73" s="160">
        <v>0</v>
      </c>
      <c r="S73" s="295">
        <f>P73+Q73+R73</f>
        <v>0</v>
      </c>
      <c r="T73" s="12" t="str">
        <f t="shared" si="1"/>
        <v/>
      </c>
      <c r="U73" s="13"/>
    </row>
    <row r="74" spans="1:21" ht="31.5" customHeight="1">
      <c r="A74" s="61">
        <v>61</v>
      </c>
      <c r="I74" s="291"/>
      <c r="J74" s="293">
        <v>2140</v>
      </c>
      <c r="K74" s="300" t="s">
        <v>216</v>
      </c>
      <c r="L74" s="295">
        <f>M74+N74+O74</f>
        <v>0</v>
      </c>
      <c r="M74" s="488">
        <v>0</v>
      </c>
      <c r="N74" s="489">
        <v>0</v>
      </c>
      <c r="O74" s="160">
        <v>0</v>
      </c>
      <c r="P74" s="488">
        <v>0</v>
      </c>
      <c r="Q74" s="489">
        <v>0</v>
      </c>
      <c r="R74" s="160">
        <v>0</v>
      </c>
      <c r="S74" s="295">
        <f>P74+Q74+R74</f>
        <v>0</v>
      </c>
      <c r="T74" s="12" t="str">
        <f t="shared" si="1"/>
        <v/>
      </c>
      <c r="U74" s="13"/>
    </row>
    <row r="75" spans="1:21" ht="31.5" customHeight="1">
      <c r="A75" s="61">
        <v>62</v>
      </c>
      <c r="I75" s="292"/>
      <c r="J75" s="285">
        <v>2190</v>
      </c>
      <c r="K75" s="345" t="s">
        <v>217</v>
      </c>
      <c r="L75" s="287">
        <f>M75+N75+O75</f>
        <v>0</v>
      </c>
      <c r="M75" s="173"/>
      <c r="N75" s="174"/>
      <c r="O75" s="1421"/>
      <c r="P75" s="173"/>
      <c r="Q75" s="174"/>
      <c r="R75" s="1421"/>
      <c r="S75" s="287">
        <f>P75+Q75+R75</f>
        <v>0</v>
      </c>
      <c r="T75" s="12" t="str">
        <f t="shared" si="1"/>
        <v/>
      </c>
      <c r="U75" s="13"/>
    </row>
    <row r="76" spans="1:21" ht="15.75">
      <c r="A76" s="61">
        <v>63</v>
      </c>
      <c r="I76" s="272">
        <v>2200</v>
      </c>
      <c r="J76" s="1856" t="s">
        <v>218</v>
      </c>
      <c r="K76" s="1857"/>
      <c r="L76" s="310">
        <f t="shared" ref="L76:S76" si="11">SUM(L77:L78)</f>
        <v>0</v>
      </c>
      <c r="M76" s="274">
        <f t="shared" si="11"/>
        <v>0</v>
      </c>
      <c r="N76" s="275">
        <f t="shared" si="11"/>
        <v>0</v>
      </c>
      <c r="O76" s="276">
        <f>SUM(O77:O78)</f>
        <v>0</v>
      </c>
      <c r="P76" s="274">
        <f t="shared" si="11"/>
        <v>0</v>
      </c>
      <c r="Q76" s="275">
        <f t="shared" si="11"/>
        <v>0</v>
      </c>
      <c r="R76" s="276">
        <f t="shared" si="11"/>
        <v>0</v>
      </c>
      <c r="S76" s="310">
        <f t="shared" si="11"/>
        <v>0</v>
      </c>
      <c r="T76" s="12" t="str">
        <f t="shared" si="1"/>
        <v/>
      </c>
      <c r="U76" s="13"/>
    </row>
    <row r="77" spans="1:21" ht="15.75">
      <c r="A77" s="61">
        <v>64</v>
      </c>
      <c r="I77" s="292"/>
      <c r="J77" s="279">
        <v>2221</v>
      </c>
      <c r="K77" s="280" t="s">
        <v>306</v>
      </c>
      <c r="L77" s="281">
        <f t="shared" ref="L77:L82" si="12">M77+N77+O77</f>
        <v>0</v>
      </c>
      <c r="M77" s="152"/>
      <c r="N77" s="153"/>
      <c r="O77" s="1418"/>
      <c r="P77" s="152"/>
      <c r="Q77" s="153"/>
      <c r="R77" s="1418"/>
      <c r="S77" s="281">
        <f t="shared" ref="S77:S82" si="13">P77+Q77+R77</f>
        <v>0</v>
      </c>
      <c r="T77" s="12" t="str">
        <f t="shared" si="1"/>
        <v/>
      </c>
      <c r="U77" s="13"/>
    </row>
    <row r="78" spans="1:21" ht="15.75">
      <c r="A78" s="61">
        <v>65</v>
      </c>
      <c r="I78" s="292"/>
      <c r="J78" s="285">
        <v>2224</v>
      </c>
      <c r="K78" s="286" t="s">
        <v>219</v>
      </c>
      <c r="L78" s="287">
        <f t="shared" si="12"/>
        <v>0</v>
      </c>
      <c r="M78" s="173"/>
      <c r="N78" s="174"/>
      <c r="O78" s="1421"/>
      <c r="P78" s="173"/>
      <c r="Q78" s="174"/>
      <c r="R78" s="1421"/>
      <c r="S78" s="287">
        <f t="shared" si="13"/>
        <v>0</v>
      </c>
      <c r="T78" s="12" t="str">
        <f t="shared" si="1"/>
        <v/>
      </c>
      <c r="U78" s="13"/>
    </row>
    <row r="79" spans="1:21" ht="15.75">
      <c r="A79" s="61">
        <v>66</v>
      </c>
      <c r="I79" s="272">
        <v>2500</v>
      </c>
      <c r="J79" s="1856" t="s">
        <v>220</v>
      </c>
      <c r="K79" s="1857"/>
      <c r="L79" s="310">
        <f t="shared" si="12"/>
        <v>0</v>
      </c>
      <c r="M79" s="1422"/>
      <c r="N79" s="1423"/>
      <c r="O79" s="1424"/>
      <c r="P79" s="1422"/>
      <c r="Q79" s="1423"/>
      <c r="R79" s="1424"/>
      <c r="S79" s="310">
        <f t="shared" si="13"/>
        <v>0</v>
      </c>
      <c r="T79" s="12" t="str">
        <f t="shared" si="1"/>
        <v/>
      </c>
      <c r="U79" s="13"/>
    </row>
    <row r="80" spans="1:21" ht="18.75" customHeight="1">
      <c r="A80" s="61">
        <v>67</v>
      </c>
      <c r="I80" s="272">
        <v>2600</v>
      </c>
      <c r="J80" s="1862" t="s">
        <v>221</v>
      </c>
      <c r="K80" s="1863"/>
      <c r="L80" s="310">
        <f t="shared" si="12"/>
        <v>0</v>
      </c>
      <c r="M80" s="1422"/>
      <c r="N80" s="1423"/>
      <c r="O80" s="1424"/>
      <c r="P80" s="1422"/>
      <c r="Q80" s="1423"/>
      <c r="R80" s="1424"/>
      <c r="S80" s="310">
        <f t="shared" si="13"/>
        <v>0</v>
      </c>
      <c r="T80" s="12" t="str">
        <f t="shared" si="1"/>
        <v/>
      </c>
      <c r="U80" s="13"/>
    </row>
    <row r="81" spans="1:21" ht="18.75" customHeight="1">
      <c r="A81" s="61">
        <v>68</v>
      </c>
      <c r="I81" s="272">
        <v>2700</v>
      </c>
      <c r="J81" s="1862" t="s">
        <v>222</v>
      </c>
      <c r="K81" s="1863"/>
      <c r="L81" s="310">
        <f t="shared" si="12"/>
        <v>0</v>
      </c>
      <c r="M81" s="1422"/>
      <c r="N81" s="1423"/>
      <c r="O81" s="1424"/>
      <c r="P81" s="1422"/>
      <c r="Q81" s="1423"/>
      <c r="R81" s="1424"/>
      <c r="S81" s="310">
        <f t="shared" si="13"/>
        <v>0</v>
      </c>
      <c r="T81" s="12" t="str">
        <f t="shared" si="1"/>
        <v/>
      </c>
      <c r="U81" s="13"/>
    </row>
    <row r="82" spans="1:21" ht="35.25" customHeight="1">
      <c r="A82" s="61">
        <v>69</v>
      </c>
      <c r="I82" s="272">
        <v>2800</v>
      </c>
      <c r="J82" s="1862" t="s">
        <v>1660</v>
      </c>
      <c r="K82" s="1863"/>
      <c r="L82" s="310">
        <f t="shared" si="12"/>
        <v>0</v>
      </c>
      <c r="M82" s="1422"/>
      <c r="N82" s="1423"/>
      <c r="O82" s="1424"/>
      <c r="P82" s="1422"/>
      <c r="Q82" s="1423"/>
      <c r="R82" s="1424"/>
      <c r="S82" s="310">
        <f t="shared" si="13"/>
        <v>0</v>
      </c>
      <c r="T82" s="12" t="str">
        <f t="shared" si="1"/>
        <v/>
      </c>
      <c r="U82" s="13"/>
    </row>
    <row r="83" spans="1:21" ht="18.75" customHeight="1">
      <c r="A83" s="61">
        <v>70</v>
      </c>
      <c r="I83" s="272">
        <v>2900</v>
      </c>
      <c r="J83" s="1856" t="s">
        <v>223</v>
      </c>
      <c r="K83" s="1857"/>
      <c r="L83" s="310">
        <f>SUM(L84:L91)</f>
        <v>0</v>
      </c>
      <c r="M83" s="274">
        <f>SUM(M84:M91)</f>
        <v>0</v>
      </c>
      <c r="N83" s="274">
        <f t="shared" ref="N83:S83" si="14">SUM(N84:N91)</f>
        <v>0</v>
      </c>
      <c r="O83" s="274">
        <f t="shared" si="14"/>
        <v>0</v>
      </c>
      <c r="P83" s="274">
        <f t="shared" si="14"/>
        <v>0</v>
      </c>
      <c r="Q83" s="274">
        <f t="shared" si="14"/>
        <v>0</v>
      </c>
      <c r="R83" s="274">
        <f t="shared" si="14"/>
        <v>0</v>
      </c>
      <c r="S83" s="274">
        <f t="shared" si="14"/>
        <v>0</v>
      </c>
      <c r="T83" s="12" t="str">
        <f t="shared" si="1"/>
        <v/>
      </c>
      <c r="U83" s="13"/>
    </row>
    <row r="84" spans="1:21" ht="25.5" customHeight="1">
      <c r="A84" s="61">
        <v>71</v>
      </c>
      <c r="I84" s="346"/>
      <c r="J84" s="279">
        <v>2910</v>
      </c>
      <c r="K84" s="347" t="s">
        <v>2048</v>
      </c>
      <c r="L84" s="281">
        <f>M84+N84+O84</f>
        <v>0</v>
      </c>
      <c r="M84" s="152"/>
      <c r="N84" s="153"/>
      <c r="O84" s="1418"/>
      <c r="P84" s="152"/>
      <c r="Q84" s="153"/>
      <c r="R84" s="1418"/>
      <c r="S84" s="281">
        <f>P84+Q84+R84</f>
        <v>0</v>
      </c>
      <c r="T84" s="12" t="str">
        <f t="shared" si="1"/>
        <v/>
      </c>
      <c r="U84" s="13"/>
    </row>
    <row r="85" spans="1:21" ht="25.5" customHeight="1">
      <c r="A85" s="61">
        <v>71</v>
      </c>
      <c r="I85" s="346"/>
      <c r="J85" s="279">
        <v>2920</v>
      </c>
      <c r="K85" s="347" t="s">
        <v>224</v>
      </c>
      <c r="L85" s="281">
        <f t="shared" ref="L85:L91" si="15">M85+N85+O85</f>
        <v>0</v>
      </c>
      <c r="M85" s="152"/>
      <c r="N85" s="153"/>
      <c r="O85" s="1418"/>
      <c r="P85" s="152"/>
      <c r="Q85" s="153"/>
      <c r="R85" s="1418"/>
      <c r="S85" s="281">
        <f t="shared" ref="S85:S91" si="16">P85+Q85+R85</f>
        <v>0</v>
      </c>
      <c r="T85" s="12" t="str">
        <f t="shared" si="1"/>
        <v/>
      </c>
      <c r="U85" s="13"/>
    </row>
    <row r="86" spans="1:21" ht="25.5" customHeight="1">
      <c r="A86" s="61">
        <v>72</v>
      </c>
      <c r="I86" s="346"/>
      <c r="J86" s="324">
        <v>2969</v>
      </c>
      <c r="K86" s="348" t="s">
        <v>225</v>
      </c>
      <c r="L86" s="326">
        <f t="shared" si="15"/>
        <v>0</v>
      </c>
      <c r="M86" s="449"/>
      <c r="N86" s="450"/>
      <c r="O86" s="1425"/>
      <c r="P86" s="449"/>
      <c r="Q86" s="450"/>
      <c r="R86" s="1425"/>
      <c r="S86" s="326">
        <f t="shared" si="16"/>
        <v>0</v>
      </c>
      <c r="T86" s="12" t="str">
        <f t="shared" si="1"/>
        <v/>
      </c>
      <c r="U86" s="13"/>
    </row>
    <row r="87" spans="1:21" ht="25.5" customHeight="1">
      <c r="A87" s="61">
        <v>73</v>
      </c>
      <c r="I87" s="346"/>
      <c r="J87" s="349">
        <v>2970</v>
      </c>
      <c r="K87" s="350" t="s">
        <v>226</v>
      </c>
      <c r="L87" s="351">
        <f t="shared" si="15"/>
        <v>0</v>
      </c>
      <c r="M87" s="636"/>
      <c r="N87" s="637"/>
      <c r="O87" s="1426"/>
      <c r="P87" s="636"/>
      <c r="Q87" s="637"/>
      <c r="R87" s="1426"/>
      <c r="S87" s="351">
        <f t="shared" si="16"/>
        <v>0</v>
      </c>
      <c r="T87" s="12" t="str">
        <f t="shared" si="1"/>
        <v/>
      </c>
      <c r="U87" s="13"/>
    </row>
    <row r="88" spans="1:21" ht="25.5" customHeight="1">
      <c r="A88" s="61">
        <v>74</v>
      </c>
      <c r="I88" s="346"/>
      <c r="J88" s="333">
        <v>2989</v>
      </c>
      <c r="K88" s="355" t="s">
        <v>227</v>
      </c>
      <c r="L88" s="335">
        <f t="shared" si="15"/>
        <v>0</v>
      </c>
      <c r="M88" s="600"/>
      <c r="N88" s="601"/>
      <c r="O88" s="1427"/>
      <c r="P88" s="600"/>
      <c r="Q88" s="601"/>
      <c r="R88" s="1427"/>
      <c r="S88" s="335">
        <f t="shared" si="16"/>
        <v>0</v>
      </c>
      <c r="T88" s="12" t="str">
        <f t="shared" si="1"/>
        <v/>
      </c>
      <c r="U88" s="13"/>
    </row>
    <row r="89" spans="1:21" ht="15.75">
      <c r="A89" s="61">
        <v>75</v>
      </c>
      <c r="I89" s="292"/>
      <c r="J89" s="318">
        <v>2990</v>
      </c>
      <c r="K89" s="356" t="s">
        <v>2067</v>
      </c>
      <c r="L89" s="320">
        <f>M89+N89+O89</f>
        <v>0</v>
      </c>
      <c r="M89" s="454"/>
      <c r="N89" s="455"/>
      <c r="O89" s="1428"/>
      <c r="P89" s="454"/>
      <c r="Q89" s="455"/>
      <c r="R89" s="1428"/>
      <c r="S89" s="320">
        <f>P89+Q89+R89</f>
        <v>0</v>
      </c>
      <c r="T89" s="12" t="str">
        <f t="shared" si="1"/>
        <v/>
      </c>
      <c r="U89" s="13"/>
    </row>
    <row r="90" spans="1:21" ht="15.75">
      <c r="A90" s="61">
        <v>75</v>
      </c>
      <c r="I90" s="292"/>
      <c r="J90" s="318">
        <v>2991</v>
      </c>
      <c r="K90" s="356" t="s">
        <v>228</v>
      </c>
      <c r="L90" s="320">
        <f t="shared" si="15"/>
        <v>0</v>
      </c>
      <c r="M90" s="454"/>
      <c r="N90" s="455"/>
      <c r="O90" s="1428"/>
      <c r="P90" s="454"/>
      <c r="Q90" s="455"/>
      <c r="R90" s="1428"/>
      <c r="S90" s="320">
        <f t="shared" si="16"/>
        <v>0</v>
      </c>
      <c r="T90" s="12" t="str">
        <f t="shared" si="1"/>
        <v/>
      </c>
      <c r="U90" s="13"/>
    </row>
    <row r="91" spans="1:21" ht="35.25" customHeight="1">
      <c r="A91" s="61">
        <v>76</v>
      </c>
      <c r="I91" s="292"/>
      <c r="J91" s="285">
        <v>2992</v>
      </c>
      <c r="K91" s="357" t="s">
        <v>229</v>
      </c>
      <c r="L91" s="287">
        <f t="shared" si="15"/>
        <v>0</v>
      </c>
      <c r="M91" s="173"/>
      <c r="N91" s="174"/>
      <c r="O91" s="1421"/>
      <c r="P91" s="173"/>
      <c r="Q91" s="174"/>
      <c r="R91" s="1421"/>
      <c r="S91" s="287">
        <f t="shared" si="16"/>
        <v>0</v>
      </c>
      <c r="T91" s="12" t="str">
        <f t="shared" si="1"/>
        <v/>
      </c>
      <c r="U91" s="13"/>
    </row>
    <row r="92" spans="1:21" ht="18.75" customHeight="1">
      <c r="A92" s="61">
        <v>77</v>
      </c>
      <c r="I92" s="272">
        <v>3300</v>
      </c>
      <c r="J92" s="358" t="s">
        <v>2098</v>
      </c>
      <c r="K92" s="1481"/>
      <c r="L92" s="310">
        <f t="shared" ref="L92:S92" si="17">SUM(L93:L97)</f>
        <v>0</v>
      </c>
      <c r="M92" s="274">
        <f t="shared" si="17"/>
        <v>0</v>
      </c>
      <c r="N92" s="275">
        <f t="shared" si="17"/>
        <v>0</v>
      </c>
      <c r="O92" s="276">
        <f t="shared" si="17"/>
        <v>0</v>
      </c>
      <c r="P92" s="274">
        <f t="shared" si="17"/>
        <v>0</v>
      </c>
      <c r="Q92" s="275">
        <f t="shared" si="17"/>
        <v>0</v>
      </c>
      <c r="R92" s="276">
        <f t="shared" si="17"/>
        <v>0</v>
      </c>
      <c r="S92" s="310">
        <f t="shared" si="17"/>
        <v>0</v>
      </c>
      <c r="T92" s="12" t="str">
        <f t="shared" si="1"/>
        <v/>
      </c>
      <c r="U92" s="13"/>
    </row>
    <row r="93" spans="1:21" ht="15.75">
      <c r="A93" s="61">
        <v>78</v>
      </c>
      <c r="I93" s="291"/>
      <c r="J93" s="279">
        <v>3301</v>
      </c>
      <c r="K93" s="359" t="s">
        <v>230</v>
      </c>
      <c r="L93" s="281">
        <f t="shared" ref="L93:L100" si="18">M93+N93+O93</f>
        <v>0</v>
      </c>
      <c r="M93" s="486">
        <v>0</v>
      </c>
      <c r="N93" s="487">
        <v>0</v>
      </c>
      <c r="O93" s="154">
        <v>0</v>
      </c>
      <c r="P93" s="486">
        <v>0</v>
      </c>
      <c r="Q93" s="487">
        <v>0</v>
      </c>
      <c r="R93" s="154">
        <v>0</v>
      </c>
      <c r="S93" s="281">
        <f t="shared" ref="S93:S100" si="19">P93+Q93+R93</f>
        <v>0</v>
      </c>
      <c r="T93" s="12" t="str">
        <f t="shared" si="1"/>
        <v/>
      </c>
      <c r="U93" s="13"/>
    </row>
    <row r="94" spans="1:21" ht="15.75">
      <c r="A94" s="61">
        <v>79</v>
      </c>
      <c r="I94" s="291"/>
      <c r="J94" s="293">
        <v>3302</v>
      </c>
      <c r="K94" s="360" t="s">
        <v>715</v>
      </c>
      <c r="L94" s="295">
        <f t="shared" si="18"/>
        <v>0</v>
      </c>
      <c r="M94" s="488">
        <v>0</v>
      </c>
      <c r="N94" s="489">
        <v>0</v>
      </c>
      <c r="O94" s="160">
        <v>0</v>
      </c>
      <c r="P94" s="488">
        <v>0</v>
      </c>
      <c r="Q94" s="489">
        <v>0</v>
      </c>
      <c r="R94" s="160">
        <v>0</v>
      </c>
      <c r="S94" s="295">
        <f t="shared" si="19"/>
        <v>0</v>
      </c>
      <c r="T94" s="12" t="str">
        <f t="shared" si="1"/>
        <v/>
      </c>
      <c r="U94" s="13"/>
    </row>
    <row r="95" spans="1:21" ht="15.75">
      <c r="A95" s="61">
        <v>80</v>
      </c>
      <c r="I95" s="291"/>
      <c r="J95" s="293">
        <v>3303</v>
      </c>
      <c r="K95" s="360" t="s">
        <v>231</v>
      </c>
      <c r="L95" s="295">
        <f t="shared" si="18"/>
        <v>0</v>
      </c>
      <c r="M95" s="488">
        <v>0</v>
      </c>
      <c r="N95" s="489">
        <v>0</v>
      </c>
      <c r="O95" s="160">
        <v>0</v>
      </c>
      <c r="P95" s="488">
        <v>0</v>
      </c>
      <c r="Q95" s="489">
        <v>0</v>
      </c>
      <c r="R95" s="160">
        <v>0</v>
      </c>
      <c r="S95" s="295">
        <f t="shared" si="19"/>
        <v>0</v>
      </c>
      <c r="T95" s="12" t="str">
        <f t="shared" si="1"/>
        <v/>
      </c>
      <c r="U95" s="13"/>
    </row>
    <row r="96" spans="1:21" ht="15.75">
      <c r="A96" s="61">
        <v>81</v>
      </c>
      <c r="I96" s="291"/>
      <c r="J96" s="293">
        <v>3304</v>
      </c>
      <c r="K96" s="360" t="s">
        <v>232</v>
      </c>
      <c r="L96" s="295">
        <f t="shared" si="18"/>
        <v>0</v>
      </c>
      <c r="M96" s="488">
        <v>0</v>
      </c>
      <c r="N96" s="489">
        <v>0</v>
      </c>
      <c r="O96" s="160">
        <v>0</v>
      </c>
      <c r="P96" s="488">
        <v>0</v>
      </c>
      <c r="Q96" s="489">
        <v>0</v>
      </c>
      <c r="R96" s="160">
        <v>0</v>
      </c>
      <c r="S96" s="295">
        <f t="shared" si="19"/>
        <v>0</v>
      </c>
      <c r="T96" s="12" t="str">
        <f t="shared" si="1"/>
        <v/>
      </c>
      <c r="U96" s="13"/>
    </row>
    <row r="97" spans="1:21" ht="31.5">
      <c r="A97" s="61">
        <v>83</v>
      </c>
      <c r="I97" s="291"/>
      <c r="J97" s="285">
        <v>3306</v>
      </c>
      <c r="K97" s="361" t="s">
        <v>1657</v>
      </c>
      <c r="L97" s="287">
        <f t="shared" si="18"/>
        <v>0</v>
      </c>
      <c r="M97" s="490">
        <v>0</v>
      </c>
      <c r="N97" s="491">
        <v>0</v>
      </c>
      <c r="O97" s="175">
        <v>0</v>
      </c>
      <c r="P97" s="490">
        <v>0</v>
      </c>
      <c r="Q97" s="491">
        <v>0</v>
      </c>
      <c r="R97" s="175">
        <v>0</v>
      </c>
      <c r="S97" s="287">
        <f t="shared" si="19"/>
        <v>0</v>
      </c>
      <c r="T97" s="12" t="str">
        <f t="shared" si="1"/>
        <v/>
      </c>
      <c r="U97" s="13"/>
    </row>
    <row r="98" spans="1:21" ht="15.75">
      <c r="A98" s="61">
        <v>84</v>
      </c>
      <c r="I98" s="272">
        <v>3900</v>
      </c>
      <c r="J98" s="1856" t="s">
        <v>233</v>
      </c>
      <c r="K98" s="1857"/>
      <c r="L98" s="310">
        <f t="shared" si="18"/>
        <v>0</v>
      </c>
      <c r="M98" s="1471">
        <v>0</v>
      </c>
      <c r="N98" s="1472">
        <v>0</v>
      </c>
      <c r="O98" s="1473">
        <v>0</v>
      </c>
      <c r="P98" s="1471">
        <v>0</v>
      </c>
      <c r="Q98" s="1472">
        <v>0</v>
      </c>
      <c r="R98" s="1473">
        <v>0</v>
      </c>
      <c r="S98" s="310">
        <f t="shared" si="19"/>
        <v>0</v>
      </c>
      <c r="T98" s="12" t="str">
        <f t="shared" ref="T98:T144" si="20">(IF($E98&lt;&gt;0,$M$2,IF($L98&lt;&gt;0,$M$2,"")))</f>
        <v/>
      </c>
      <c r="U98" s="13"/>
    </row>
    <row r="99" spans="1:21" ht="15.75">
      <c r="A99" s="61">
        <v>85</v>
      </c>
      <c r="I99" s="272">
        <v>4000</v>
      </c>
      <c r="J99" s="1856" t="s">
        <v>234</v>
      </c>
      <c r="K99" s="1857"/>
      <c r="L99" s="310">
        <f t="shared" si="18"/>
        <v>0</v>
      </c>
      <c r="M99" s="1422"/>
      <c r="N99" s="1423"/>
      <c r="O99" s="1424"/>
      <c r="P99" s="1422"/>
      <c r="Q99" s="1423"/>
      <c r="R99" s="1424"/>
      <c r="S99" s="310">
        <f t="shared" si="19"/>
        <v>0</v>
      </c>
      <c r="T99" s="12" t="str">
        <f t="shared" si="20"/>
        <v/>
      </c>
      <c r="U99" s="13"/>
    </row>
    <row r="100" spans="1:21" ht="15.75">
      <c r="A100" s="61">
        <v>86</v>
      </c>
      <c r="I100" s="272">
        <v>4100</v>
      </c>
      <c r="J100" s="1856" t="s">
        <v>235</v>
      </c>
      <c r="K100" s="1857"/>
      <c r="L100" s="310">
        <f t="shared" si="18"/>
        <v>0</v>
      </c>
      <c r="M100" s="1472">
        <v>0</v>
      </c>
      <c r="N100" s="1472">
        <v>0</v>
      </c>
      <c r="O100" s="1473">
        <v>0</v>
      </c>
      <c r="P100" s="1771">
        <v>0</v>
      </c>
      <c r="Q100" s="1472">
        <v>0</v>
      </c>
      <c r="R100" s="1472">
        <v>0</v>
      </c>
      <c r="S100" s="310">
        <f t="shared" si="19"/>
        <v>0</v>
      </c>
      <c r="T100" s="12" t="str">
        <f t="shared" si="20"/>
        <v/>
      </c>
      <c r="U100" s="13"/>
    </row>
    <row r="101" spans="1:21" ht="15.75">
      <c r="A101" s="61">
        <v>87</v>
      </c>
      <c r="I101" s="272">
        <v>4200</v>
      </c>
      <c r="J101" s="1856" t="s">
        <v>236</v>
      </c>
      <c r="K101" s="1857"/>
      <c r="L101" s="310">
        <f t="shared" ref="L101:S101" si="21">SUM(L102:L107)</f>
        <v>0</v>
      </c>
      <c r="M101" s="274">
        <f t="shared" si="21"/>
        <v>0</v>
      </c>
      <c r="N101" s="275">
        <f t="shared" si="21"/>
        <v>0</v>
      </c>
      <c r="O101" s="276">
        <f>SUM(O102:O107)</f>
        <v>0</v>
      </c>
      <c r="P101" s="274">
        <f t="shared" si="21"/>
        <v>0</v>
      </c>
      <c r="Q101" s="275">
        <f t="shared" si="21"/>
        <v>0</v>
      </c>
      <c r="R101" s="276">
        <f t="shared" si="21"/>
        <v>0</v>
      </c>
      <c r="S101" s="310">
        <f t="shared" si="21"/>
        <v>0</v>
      </c>
      <c r="T101" s="12" t="str">
        <f t="shared" si="20"/>
        <v/>
      </c>
      <c r="U101" s="13"/>
    </row>
    <row r="102" spans="1:21" ht="15.75">
      <c r="A102" s="61">
        <v>88</v>
      </c>
      <c r="I102" s="362"/>
      <c r="J102" s="279">
        <v>4201</v>
      </c>
      <c r="K102" s="280" t="s">
        <v>237</v>
      </c>
      <c r="L102" s="281">
        <f t="shared" ref="L102:L107" si="22">M102+N102+O102</f>
        <v>0</v>
      </c>
      <c r="M102" s="152"/>
      <c r="N102" s="153"/>
      <c r="O102" s="1418"/>
      <c r="P102" s="152"/>
      <c r="Q102" s="153"/>
      <c r="R102" s="1418"/>
      <c r="S102" s="281">
        <f t="shared" ref="S102:S107" si="23">P102+Q102+R102</f>
        <v>0</v>
      </c>
      <c r="T102" s="12" t="str">
        <f t="shared" si="20"/>
        <v/>
      </c>
      <c r="U102" s="13"/>
    </row>
    <row r="103" spans="1:21" ht="15.75">
      <c r="A103" s="61">
        <v>89</v>
      </c>
      <c r="I103" s="362"/>
      <c r="J103" s="293">
        <v>4202</v>
      </c>
      <c r="K103" s="363" t="s">
        <v>238</v>
      </c>
      <c r="L103" s="295">
        <f t="shared" si="22"/>
        <v>0</v>
      </c>
      <c r="M103" s="158"/>
      <c r="N103" s="159"/>
      <c r="O103" s="1420"/>
      <c r="P103" s="158"/>
      <c r="Q103" s="159"/>
      <c r="R103" s="1420"/>
      <c r="S103" s="295">
        <f t="shared" si="23"/>
        <v>0</v>
      </c>
      <c r="T103" s="12" t="str">
        <f t="shared" si="20"/>
        <v/>
      </c>
      <c r="U103" s="13"/>
    </row>
    <row r="104" spans="1:21" ht="15.75">
      <c r="A104" s="61">
        <v>90</v>
      </c>
      <c r="I104" s="362"/>
      <c r="J104" s="293">
        <v>4214</v>
      </c>
      <c r="K104" s="363" t="s">
        <v>239</v>
      </c>
      <c r="L104" s="295">
        <f t="shared" si="22"/>
        <v>0</v>
      </c>
      <c r="M104" s="158"/>
      <c r="N104" s="159"/>
      <c r="O104" s="1420"/>
      <c r="P104" s="158"/>
      <c r="Q104" s="159"/>
      <c r="R104" s="1420"/>
      <c r="S104" s="295">
        <f t="shared" si="23"/>
        <v>0</v>
      </c>
      <c r="T104" s="12" t="str">
        <f t="shared" si="20"/>
        <v/>
      </c>
      <c r="U104" s="13"/>
    </row>
    <row r="105" spans="1:21" ht="31.5" customHeight="1">
      <c r="A105" s="61">
        <v>91</v>
      </c>
      <c r="I105" s="362"/>
      <c r="J105" s="293">
        <v>4217</v>
      </c>
      <c r="K105" s="363" t="s">
        <v>240</v>
      </c>
      <c r="L105" s="295">
        <f t="shared" si="22"/>
        <v>0</v>
      </c>
      <c r="M105" s="158"/>
      <c r="N105" s="159"/>
      <c r="O105" s="1420"/>
      <c r="P105" s="158"/>
      <c r="Q105" s="159"/>
      <c r="R105" s="1420"/>
      <c r="S105" s="295">
        <f t="shared" si="23"/>
        <v>0</v>
      </c>
      <c r="T105" s="12" t="str">
        <f t="shared" si="20"/>
        <v/>
      </c>
      <c r="U105" s="13"/>
    </row>
    <row r="106" spans="1:21" ht="31.5" customHeight="1">
      <c r="A106" s="61">
        <v>92</v>
      </c>
      <c r="I106" s="362"/>
      <c r="J106" s="293">
        <v>4218</v>
      </c>
      <c r="K106" s="294" t="s">
        <v>241</v>
      </c>
      <c r="L106" s="295">
        <f t="shared" si="22"/>
        <v>0</v>
      </c>
      <c r="M106" s="158"/>
      <c r="N106" s="159"/>
      <c r="O106" s="1420"/>
      <c r="P106" s="158"/>
      <c r="Q106" s="159"/>
      <c r="R106" s="1420"/>
      <c r="S106" s="295">
        <f t="shared" si="23"/>
        <v>0</v>
      </c>
      <c r="T106" s="12" t="str">
        <f t="shared" si="20"/>
        <v/>
      </c>
      <c r="U106" s="13"/>
    </row>
    <row r="107" spans="1:21" ht="15.75">
      <c r="A107" s="61">
        <v>93</v>
      </c>
      <c r="I107" s="362"/>
      <c r="J107" s="285">
        <v>4219</v>
      </c>
      <c r="K107" s="343" t="s">
        <v>242</v>
      </c>
      <c r="L107" s="287">
        <f t="shared" si="22"/>
        <v>0</v>
      </c>
      <c r="M107" s="173"/>
      <c r="N107" s="174"/>
      <c r="O107" s="1421"/>
      <c r="P107" s="173"/>
      <c r="Q107" s="174"/>
      <c r="R107" s="1421"/>
      <c r="S107" s="287">
        <f t="shared" si="23"/>
        <v>0</v>
      </c>
      <c r="T107" s="12" t="str">
        <f t="shared" si="20"/>
        <v/>
      </c>
      <c r="U107" s="13"/>
    </row>
    <row r="108" spans="1:21" ht="15.75">
      <c r="A108" s="61">
        <v>94</v>
      </c>
      <c r="I108" s="272">
        <v>4300</v>
      </c>
      <c r="J108" s="1856" t="s">
        <v>1661</v>
      </c>
      <c r="K108" s="1857"/>
      <c r="L108" s="310">
        <f t="shared" ref="L108:S108" si="24">SUM(L109:L111)</f>
        <v>0</v>
      </c>
      <c r="M108" s="274">
        <f t="shared" si="24"/>
        <v>0</v>
      </c>
      <c r="N108" s="275">
        <f t="shared" si="24"/>
        <v>0</v>
      </c>
      <c r="O108" s="276">
        <f>SUM(O109:O111)</f>
        <v>0</v>
      </c>
      <c r="P108" s="274">
        <f t="shared" si="24"/>
        <v>0</v>
      </c>
      <c r="Q108" s="275">
        <f t="shared" si="24"/>
        <v>0</v>
      </c>
      <c r="R108" s="276">
        <f t="shared" si="24"/>
        <v>0</v>
      </c>
      <c r="S108" s="310">
        <f t="shared" si="24"/>
        <v>0</v>
      </c>
      <c r="T108" s="12" t="str">
        <f t="shared" si="20"/>
        <v/>
      </c>
      <c r="U108" s="13"/>
    </row>
    <row r="109" spans="1:21" ht="15.75">
      <c r="A109" s="61">
        <v>95</v>
      </c>
      <c r="I109" s="362"/>
      <c r="J109" s="279">
        <v>4301</v>
      </c>
      <c r="K109" s="311" t="s">
        <v>243</v>
      </c>
      <c r="L109" s="281">
        <f t="shared" ref="L109:L114" si="25">M109+N109+O109</f>
        <v>0</v>
      </c>
      <c r="M109" s="152"/>
      <c r="N109" s="153"/>
      <c r="O109" s="1418"/>
      <c r="P109" s="152"/>
      <c r="Q109" s="153"/>
      <c r="R109" s="1418"/>
      <c r="S109" s="281">
        <f t="shared" ref="S109:S114" si="26">P109+Q109+R109</f>
        <v>0</v>
      </c>
      <c r="T109" s="12" t="str">
        <f t="shared" si="20"/>
        <v/>
      </c>
      <c r="U109" s="13"/>
    </row>
    <row r="110" spans="1:21" ht="15.75">
      <c r="A110" s="61">
        <v>96</v>
      </c>
      <c r="I110" s="362"/>
      <c r="J110" s="293">
        <v>4302</v>
      </c>
      <c r="K110" s="363" t="s">
        <v>244</v>
      </c>
      <c r="L110" s="295">
        <f t="shared" si="25"/>
        <v>0</v>
      </c>
      <c r="M110" s="158"/>
      <c r="N110" s="159"/>
      <c r="O110" s="1420"/>
      <c r="P110" s="158"/>
      <c r="Q110" s="159"/>
      <c r="R110" s="1420"/>
      <c r="S110" s="295">
        <f t="shared" si="26"/>
        <v>0</v>
      </c>
      <c r="T110" s="12" t="str">
        <f t="shared" si="20"/>
        <v/>
      </c>
      <c r="U110" s="13"/>
    </row>
    <row r="111" spans="1:21" ht="15.75">
      <c r="A111" s="61">
        <v>97</v>
      </c>
      <c r="I111" s="362"/>
      <c r="J111" s="285">
        <v>4309</v>
      </c>
      <c r="K111" s="301" t="s">
        <v>245</v>
      </c>
      <c r="L111" s="287">
        <f t="shared" si="25"/>
        <v>0</v>
      </c>
      <c r="M111" s="173"/>
      <c r="N111" s="174"/>
      <c r="O111" s="1421"/>
      <c r="P111" s="173"/>
      <c r="Q111" s="174"/>
      <c r="R111" s="1421"/>
      <c r="S111" s="287">
        <f t="shared" si="26"/>
        <v>0</v>
      </c>
      <c r="T111" s="12" t="str">
        <f t="shared" si="20"/>
        <v/>
      </c>
      <c r="U111" s="13"/>
    </row>
    <row r="112" spans="1:21" ht="15.75">
      <c r="A112" s="61">
        <v>98</v>
      </c>
      <c r="I112" s="272">
        <v>4400</v>
      </c>
      <c r="J112" s="1856" t="s">
        <v>1658</v>
      </c>
      <c r="K112" s="1857"/>
      <c r="L112" s="310">
        <f t="shared" si="25"/>
        <v>0</v>
      </c>
      <c r="M112" s="1422"/>
      <c r="N112" s="1423"/>
      <c r="O112" s="1424"/>
      <c r="P112" s="1422"/>
      <c r="Q112" s="1423"/>
      <c r="R112" s="1424"/>
      <c r="S112" s="310">
        <f t="shared" si="26"/>
        <v>0</v>
      </c>
      <c r="T112" s="12" t="str">
        <f t="shared" si="20"/>
        <v/>
      </c>
      <c r="U112" s="13"/>
    </row>
    <row r="113" spans="1:21" ht="15.75">
      <c r="A113" s="61">
        <v>99</v>
      </c>
      <c r="I113" s="272">
        <v>4500</v>
      </c>
      <c r="J113" s="1856" t="s">
        <v>1659</v>
      </c>
      <c r="K113" s="1857"/>
      <c r="L113" s="310">
        <f t="shared" si="25"/>
        <v>0</v>
      </c>
      <c r="M113" s="1422"/>
      <c r="N113" s="1423"/>
      <c r="O113" s="1424"/>
      <c r="P113" s="1422"/>
      <c r="Q113" s="1423"/>
      <c r="R113" s="1424"/>
      <c r="S113" s="310">
        <f t="shared" si="26"/>
        <v>0</v>
      </c>
      <c r="T113" s="12" t="str">
        <f t="shared" si="20"/>
        <v/>
      </c>
      <c r="U113" s="13"/>
    </row>
    <row r="114" spans="1:21" ht="18.75" customHeight="1">
      <c r="A114" s="61">
        <v>100</v>
      </c>
      <c r="I114" s="272">
        <v>4600</v>
      </c>
      <c r="J114" s="1862" t="s">
        <v>246</v>
      </c>
      <c r="K114" s="1863"/>
      <c r="L114" s="310">
        <f t="shared" si="25"/>
        <v>0</v>
      </c>
      <c r="M114" s="1422"/>
      <c r="N114" s="1423"/>
      <c r="O114" s="1424"/>
      <c r="P114" s="1422"/>
      <c r="Q114" s="1423"/>
      <c r="R114" s="1424"/>
      <c r="S114" s="310">
        <f t="shared" si="26"/>
        <v>0</v>
      </c>
      <c r="T114" s="12" t="str">
        <f t="shared" si="20"/>
        <v/>
      </c>
      <c r="U114" s="13"/>
    </row>
    <row r="115" spans="1:21" ht="20.25" customHeight="1">
      <c r="A115" s="61">
        <v>101</v>
      </c>
      <c r="I115" s="272">
        <v>4900</v>
      </c>
      <c r="J115" s="1856" t="s">
        <v>273</v>
      </c>
      <c r="K115" s="1857"/>
      <c r="L115" s="310">
        <f t="shared" ref="L115:S115" si="27">+L116+L117</f>
        <v>0</v>
      </c>
      <c r="M115" s="274">
        <f t="shared" si="27"/>
        <v>0</v>
      </c>
      <c r="N115" s="275">
        <f t="shared" si="27"/>
        <v>0</v>
      </c>
      <c r="O115" s="276">
        <f>+O116+O117</f>
        <v>0</v>
      </c>
      <c r="P115" s="274">
        <f t="shared" si="27"/>
        <v>0</v>
      </c>
      <c r="Q115" s="275">
        <f t="shared" si="27"/>
        <v>0</v>
      </c>
      <c r="R115" s="276">
        <f t="shared" si="27"/>
        <v>0</v>
      </c>
      <c r="S115" s="310">
        <f t="shared" si="27"/>
        <v>0</v>
      </c>
      <c r="T115" s="12" t="str">
        <f t="shared" si="20"/>
        <v/>
      </c>
      <c r="U115" s="13"/>
    </row>
    <row r="116" spans="1:21" ht="30.75" customHeight="1">
      <c r="A116" s="61">
        <v>102</v>
      </c>
      <c r="I116" s="362"/>
      <c r="J116" s="279">
        <v>4901</v>
      </c>
      <c r="K116" s="364" t="s">
        <v>274</v>
      </c>
      <c r="L116" s="281">
        <f>M116+N116+O116</f>
        <v>0</v>
      </c>
      <c r="M116" s="152"/>
      <c r="N116" s="153"/>
      <c r="O116" s="1418"/>
      <c r="P116" s="152"/>
      <c r="Q116" s="153"/>
      <c r="R116" s="1418"/>
      <c r="S116" s="281">
        <f>P116+Q116+R116</f>
        <v>0</v>
      </c>
      <c r="T116" s="12" t="str">
        <f t="shared" si="20"/>
        <v/>
      </c>
      <c r="U116" s="13"/>
    </row>
    <row r="117" spans="1:21" ht="15.75">
      <c r="A117" s="61">
        <v>103</v>
      </c>
      <c r="I117" s="362"/>
      <c r="J117" s="285">
        <v>4902</v>
      </c>
      <c r="K117" s="301" t="s">
        <v>275</v>
      </c>
      <c r="L117" s="287">
        <f>M117+N117+O117</f>
        <v>0</v>
      </c>
      <c r="M117" s="173"/>
      <c r="N117" s="174"/>
      <c r="O117" s="1421"/>
      <c r="P117" s="173"/>
      <c r="Q117" s="174"/>
      <c r="R117" s="1421"/>
      <c r="S117" s="287">
        <f>P117+Q117+R117</f>
        <v>0</v>
      </c>
      <c r="T117" s="12" t="str">
        <f t="shared" si="20"/>
        <v/>
      </c>
      <c r="U117" s="13"/>
    </row>
    <row r="118" spans="1:21" ht="15.75">
      <c r="A118" s="61">
        <v>104</v>
      </c>
      <c r="I118" s="365">
        <v>5100</v>
      </c>
      <c r="J118" s="1854" t="s">
        <v>247</v>
      </c>
      <c r="K118" s="1855"/>
      <c r="L118" s="310">
        <f>M118+N118+O118</f>
        <v>0</v>
      </c>
      <c r="M118" s="1422"/>
      <c r="N118" s="1423"/>
      <c r="O118" s="1424"/>
      <c r="P118" s="1422"/>
      <c r="Q118" s="1423"/>
      <c r="R118" s="1424"/>
      <c r="S118" s="310">
        <f>P118+Q118+R118</f>
        <v>0</v>
      </c>
      <c r="T118" s="12" t="str">
        <f t="shared" si="20"/>
        <v/>
      </c>
      <c r="U118" s="13"/>
    </row>
    <row r="119" spans="1:21" ht="15.75">
      <c r="A119" s="61">
        <v>105</v>
      </c>
      <c r="I119" s="365">
        <v>5200</v>
      </c>
      <c r="J119" s="1854" t="s">
        <v>248</v>
      </c>
      <c r="K119" s="1855"/>
      <c r="L119" s="310">
        <f t="shared" ref="L119:S119" si="28">SUM(L120:L126)</f>
        <v>0</v>
      </c>
      <c r="M119" s="274">
        <f t="shared" si="28"/>
        <v>0</v>
      </c>
      <c r="N119" s="275">
        <f t="shared" si="28"/>
        <v>0</v>
      </c>
      <c r="O119" s="276">
        <f>SUM(O120:O126)</f>
        <v>0</v>
      </c>
      <c r="P119" s="274">
        <f t="shared" si="28"/>
        <v>0</v>
      </c>
      <c r="Q119" s="275">
        <f t="shared" si="28"/>
        <v>0</v>
      </c>
      <c r="R119" s="276">
        <f t="shared" si="28"/>
        <v>0</v>
      </c>
      <c r="S119" s="310">
        <f t="shared" si="28"/>
        <v>0</v>
      </c>
      <c r="T119" s="12" t="str">
        <f t="shared" si="20"/>
        <v/>
      </c>
      <c r="U119" s="13"/>
    </row>
    <row r="120" spans="1:21" ht="15.75">
      <c r="A120" s="61">
        <v>106</v>
      </c>
      <c r="I120" s="366"/>
      <c r="J120" s="367">
        <v>5201</v>
      </c>
      <c r="K120" s="368" t="s">
        <v>249</v>
      </c>
      <c r="L120" s="281">
        <f t="shared" ref="L120:L126" si="29">M120+N120+O120</f>
        <v>0</v>
      </c>
      <c r="M120" s="152"/>
      <c r="N120" s="153"/>
      <c r="O120" s="1418"/>
      <c r="P120" s="152"/>
      <c r="Q120" s="153"/>
      <c r="R120" s="1418"/>
      <c r="S120" s="281">
        <f t="shared" ref="S120:S126" si="30">P120+Q120+R120</f>
        <v>0</v>
      </c>
      <c r="T120" s="12" t="str">
        <f t="shared" si="20"/>
        <v/>
      </c>
      <c r="U120" s="13"/>
    </row>
    <row r="121" spans="1:21" ht="15.75">
      <c r="A121" s="61">
        <v>107</v>
      </c>
      <c r="I121" s="366"/>
      <c r="J121" s="369">
        <v>5202</v>
      </c>
      <c r="K121" s="370" t="s">
        <v>250</v>
      </c>
      <c r="L121" s="295">
        <f t="shared" si="29"/>
        <v>0</v>
      </c>
      <c r="M121" s="158"/>
      <c r="N121" s="159"/>
      <c r="O121" s="1420"/>
      <c r="P121" s="158"/>
      <c r="Q121" s="159"/>
      <c r="R121" s="1420"/>
      <c r="S121" s="295">
        <f t="shared" si="30"/>
        <v>0</v>
      </c>
      <c r="T121" s="12" t="str">
        <f t="shared" si="20"/>
        <v/>
      </c>
      <c r="U121" s="13"/>
    </row>
    <row r="122" spans="1:21" ht="15.75">
      <c r="A122" s="61">
        <v>108</v>
      </c>
      <c r="I122" s="366"/>
      <c r="J122" s="369">
        <v>5203</v>
      </c>
      <c r="K122" s="370" t="s">
        <v>618</v>
      </c>
      <c r="L122" s="295">
        <f t="shared" si="29"/>
        <v>0</v>
      </c>
      <c r="M122" s="158"/>
      <c r="N122" s="159"/>
      <c r="O122" s="1420"/>
      <c r="P122" s="158"/>
      <c r="Q122" s="159"/>
      <c r="R122" s="1420"/>
      <c r="S122" s="295">
        <f t="shared" si="30"/>
        <v>0</v>
      </c>
      <c r="T122" s="12" t="str">
        <f t="shared" si="20"/>
        <v/>
      </c>
      <c r="U122" s="13"/>
    </row>
    <row r="123" spans="1:21" ht="15.75">
      <c r="A123" s="61">
        <v>109</v>
      </c>
      <c r="I123" s="366"/>
      <c r="J123" s="369">
        <v>5204</v>
      </c>
      <c r="K123" s="370" t="s">
        <v>619</v>
      </c>
      <c r="L123" s="295">
        <f t="shared" si="29"/>
        <v>0</v>
      </c>
      <c r="M123" s="158"/>
      <c r="N123" s="159"/>
      <c r="O123" s="1420"/>
      <c r="P123" s="158"/>
      <c r="Q123" s="159"/>
      <c r="R123" s="1420"/>
      <c r="S123" s="295">
        <f t="shared" si="30"/>
        <v>0</v>
      </c>
      <c r="T123" s="12" t="str">
        <f t="shared" si="20"/>
        <v/>
      </c>
      <c r="U123" s="13"/>
    </row>
    <row r="124" spans="1:21" ht="20.25" customHeight="1">
      <c r="A124" s="61">
        <v>110</v>
      </c>
      <c r="I124" s="366"/>
      <c r="J124" s="369">
        <v>5205</v>
      </c>
      <c r="K124" s="370" t="s">
        <v>620</v>
      </c>
      <c r="L124" s="295">
        <f t="shared" si="29"/>
        <v>0</v>
      </c>
      <c r="M124" s="158"/>
      <c r="N124" s="159"/>
      <c r="O124" s="1420"/>
      <c r="P124" s="158"/>
      <c r="Q124" s="159"/>
      <c r="R124" s="1420"/>
      <c r="S124" s="295">
        <f t="shared" si="30"/>
        <v>0</v>
      </c>
      <c r="T124" s="12" t="str">
        <f t="shared" si="20"/>
        <v/>
      </c>
      <c r="U124" s="13"/>
    </row>
    <row r="125" spans="1:21" ht="15.75">
      <c r="A125" s="61">
        <v>111</v>
      </c>
      <c r="I125" s="366"/>
      <c r="J125" s="369">
        <v>5206</v>
      </c>
      <c r="K125" s="370" t="s">
        <v>621</v>
      </c>
      <c r="L125" s="295">
        <f t="shared" si="29"/>
        <v>0</v>
      </c>
      <c r="M125" s="158"/>
      <c r="N125" s="159"/>
      <c r="O125" s="1420"/>
      <c r="P125" s="158"/>
      <c r="Q125" s="159"/>
      <c r="R125" s="1420"/>
      <c r="S125" s="295">
        <f t="shared" si="30"/>
        <v>0</v>
      </c>
      <c r="T125" s="12" t="str">
        <f t="shared" si="20"/>
        <v/>
      </c>
      <c r="U125" s="13"/>
    </row>
    <row r="126" spans="1:21" ht="15.75">
      <c r="A126" s="61">
        <v>112</v>
      </c>
      <c r="I126" s="366"/>
      <c r="J126" s="371">
        <v>5219</v>
      </c>
      <c r="K126" s="372" t="s">
        <v>622</v>
      </c>
      <c r="L126" s="287">
        <f t="shared" si="29"/>
        <v>0</v>
      </c>
      <c r="M126" s="173"/>
      <c r="N126" s="174"/>
      <c r="O126" s="1421"/>
      <c r="P126" s="173"/>
      <c r="Q126" s="174"/>
      <c r="R126" s="1421"/>
      <c r="S126" s="287">
        <f t="shared" si="30"/>
        <v>0</v>
      </c>
      <c r="T126" s="12" t="str">
        <f t="shared" si="20"/>
        <v/>
      </c>
      <c r="U126" s="13"/>
    </row>
    <row r="127" spans="1:21" ht="15.75">
      <c r="A127" s="61">
        <v>113</v>
      </c>
      <c r="I127" s="365">
        <v>5300</v>
      </c>
      <c r="J127" s="1854" t="s">
        <v>623</v>
      </c>
      <c r="K127" s="1855"/>
      <c r="L127" s="310">
        <f t="shared" ref="L127:S127" si="31">SUM(L128:L129)</f>
        <v>0</v>
      </c>
      <c r="M127" s="274">
        <f t="shared" si="31"/>
        <v>0</v>
      </c>
      <c r="N127" s="275">
        <f t="shared" si="31"/>
        <v>0</v>
      </c>
      <c r="O127" s="276">
        <f>SUM(O128:O129)</f>
        <v>0</v>
      </c>
      <c r="P127" s="274">
        <f t="shared" si="31"/>
        <v>0</v>
      </c>
      <c r="Q127" s="275">
        <f t="shared" si="31"/>
        <v>0</v>
      </c>
      <c r="R127" s="276">
        <f t="shared" si="31"/>
        <v>0</v>
      </c>
      <c r="S127" s="310">
        <f t="shared" si="31"/>
        <v>0</v>
      </c>
      <c r="T127" s="12" t="str">
        <f t="shared" si="20"/>
        <v/>
      </c>
      <c r="U127" s="13"/>
    </row>
    <row r="128" spans="1:21" ht="31.5" customHeight="1">
      <c r="A128" s="61">
        <v>114</v>
      </c>
      <c r="I128" s="366"/>
      <c r="J128" s="367">
        <v>5301</v>
      </c>
      <c r="K128" s="368" t="s">
        <v>307</v>
      </c>
      <c r="L128" s="281">
        <f>M128+N128+O128</f>
        <v>0</v>
      </c>
      <c r="M128" s="152"/>
      <c r="N128" s="153"/>
      <c r="O128" s="1418"/>
      <c r="P128" s="152"/>
      <c r="Q128" s="153"/>
      <c r="R128" s="1418"/>
      <c r="S128" s="281">
        <f>P128+Q128+R128</f>
        <v>0</v>
      </c>
      <c r="T128" s="12" t="str">
        <f t="shared" si="20"/>
        <v/>
      </c>
      <c r="U128" s="13"/>
    </row>
    <row r="129" spans="1:21" ht="15.75">
      <c r="A129" s="61">
        <v>115</v>
      </c>
      <c r="I129" s="366"/>
      <c r="J129" s="371">
        <v>5309</v>
      </c>
      <c r="K129" s="372" t="s">
        <v>624</v>
      </c>
      <c r="L129" s="287">
        <f>M129+N129+O129</f>
        <v>0</v>
      </c>
      <c r="M129" s="173"/>
      <c r="N129" s="174"/>
      <c r="O129" s="1421"/>
      <c r="P129" s="173"/>
      <c r="Q129" s="174"/>
      <c r="R129" s="1421"/>
      <c r="S129" s="287">
        <f>P129+Q129+R129</f>
        <v>0</v>
      </c>
      <c r="T129" s="12" t="str">
        <f t="shared" si="20"/>
        <v/>
      </c>
      <c r="U129" s="13"/>
    </row>
    <row r="130" spans="1:21" ht="15.75">
      <c r="A130" s="61">
        <v>116</v>
      </c>
      <c r="I130" s="365">
        <v>5400</v>
      </c>
      <c r="J130" s="1854" t="s">
        <v>685</v>
      </c>
      <c r="K130" s="1855"/>
      <c r="L130" s="310">
        <f>M130+N130+O130</f>
        <v>0</v>
      </c>
      <c r="M130" s="1422"/>
      <c r="N130" s="1423"/>
      <c r="O130" s="1424"/>
      <c r="P130" s="1422"/>
      <c r="Q130" s="1423"/>
      <c r="R130" s="1424"/>
      <c r="S130" s="310">
        <f>P130+Q130+R130</f>
        <v>0</v>
      </c>
      <c r="T130" s="12" t="str">
        <f t="shared" si="20"/>
        <v/>
      </c>
      <c r="U130" s="13"/>
    </row>
    <row r="131" spans="1:21" ht="15.75">
      <c r="A131" s="61">
        <v>117</v>
      </c>
      <c r="I131" s="272">
        <v>5500</v>
      </c>
      <c r="J131" s="1856" t="s">
        <v>686</v>
      </c>
      <c r="K131" s="1857"/>
      <c r="L131" s="310">
        <f t="shared" ref="L131:S131" si="32">SUM(L132:L135)</f>
        <v>0</v>
      </c>
      <c r="M131" s="274">
        <f t="shared" si="32"/>
        <v>0</v>
      </c>
      <c r="N131" s="275">
        <f t="shared" si="32"/>
        <v>0</v>
      </c>
      <c r="O131" s="276">
        <f>SUM(O132:O135)</f>
        <v>0</v>
      </c>
      <c r="P131" s="274">
        <f t="shared" si="32"/>
        <v>0</v>
      </c>
      <c r="Q131" s="275">
        <f t="shared" si="32"/>
        <v>0</v>
      </c>
      <c r="R131" s="276">
        <f t="shared" si="32"/>
        <v>0</v>
      </c>
      <c r="S131" s="310">
        <f t="shared" si="32"/>
        <v>0</v>
      </c>
      <c r="T131" s="12" t="str">
        <f t="shared" si="20"/>
        <v/>
      </c>
      <c r="U131" s="13"/>
    </row>
    <row r="132" spans="1:21" ht="15.75">
      <c r="A132" s="61">
        <v>118</v>
      </c>
      <c r="I132" s="362"/>
      <c r="J132" s="279">
        <v>5501</v>
      </c>
      <c r="K132" s="311" t="s">
        <v>687</v>
      </c>
      <c r="L132" s="281">
        <f>M132+N132+O132</f>
        <v>0</v>
      </c>
      <c r="M132" s="152"/>
      <c r="N132" s="153"/>
      <c r="O132" s="1418"/>
      <c r="P132" s="152"/>
      <c r="Q132" s="153"/>
      <c r="R132" s="1418"/>
      <c r="S132" s="281">
        <f>P132+Q132+R132</f>
        <v>0</v>
      </c>
      <c r="T132" s="12" t="str">
        <f t="shared" si="20"/>
        <v/>
      </c>
      <c r="U132" s="13"/>
    </row>
    <row r="133" spans="1:21" ht="15.75">
      <c r="A133" s="61">
        <v>119</v>
      </c>
      <c r="I133" s="362"/>
      <c r="J133" s="293">
        <v>5502</v>
      </c>
      <c r="K133" s="294" t="s">
        <v>688</v>
      </c>
      <c r="L133" s="295">
        <f>M133+N133+O133</f>
        <v>0</v>
      </c>
      <c r="M133" s="158"/>
      <c r="N133" s="159"/>
      <c r="O133" s="1420"/>
      <c r="P133" s="158"/>
      <c r="Q133" s="159"/>
      <c r="R133" s="1420"/>
      <c r="S133" s="295">
        <f>P133+Q133+R133</f>
        <v>0</v>
      </c>
      <c r="T133" s="12" t="str">
        <f t="shared" si="20"/>
        <v/>
      </c>
      <c r="U133" s="13"/>
    </row>
    <row r="134" spans="1:21" ht="15.75">
      <c r="A134" s="61">
        <v>120</v>
      </c>
      <c r="I134" s="362"/>
      <c r="J134" s="293">
        <v>5503</v>
      </c>
      <c r="K134" s="363" t="s">
        <v>689</v>
      </c>
      <c r="L134" s="295">
        <f>M134+N134+O134</f>
        <v>0</v>
      </c>
      <c r="M134" s="158"/>
      <c r="N134" s="159"/>
      <c r="O134" s="1420"/>
      <c r="P134" s="158"/>
      <c r="Q134" s="159"/>
      <c r="R134" s="1420"/>
      <c r="S134" s="295">
        <f>P134+Q134+R134</f>
        <v>0</v>
      </c>
      <c r="T134" s="12" t="str">
        <f t="shared" si="20"/>
        <v/>
      </c>
      <c r="U134" s="13"/>
    </row>
    <row r="135" spans="1:21" ht="15.75">
      <c r="A135" s="61">
        <v>121</v>
      </c>
      <c r="I135" s="362"/>
      <c r="J135" s="285">
        <v>5504</v>
      </c>
      <c r="K135" s="339" t="s">
        <v>690</v>
      </c>
      <c r="L135" s="287">
        <f>M135+N135+O135</f>
        <v>0</v>
      </c>
      <c r="M135" s="173"/>
      <c r="N135" s="174"/>
      <c r="O135" s="1421"/>
      <c r="P135" s="173"/>
      <c r="Q135" s="174"/>
      <c r="R135" s="1421"/>
      <c r="S135" s="287">
        <f>P135+Q135+R135</f>
        <v>0</v>
      </c>
      <c r="T135" s="12" t="str">
        <f t="shared" si="20"/>
        <v/>
      </c>
      <c r="U135" s="13"/>
    </row>
    <row r="136" spans="1:21" ht="18.75" customHeight="1">
      <c r="A136" s="61">
        <v>122</v>
      </c>
      <c r="I136" s="365">
        <v>5700</v>
      </c>
      <c r="J136" s="1858" t="s">
        <v>914</v>
      </c>
      <c r="K136" s="1859"/>
      <c r="L136" s="310">
        <f>SUM(L137:L139)</f>
        <v>0</v>
      </c>
      <c r="M136" s="1471">
        <v>0</v>
      </c>
      <c r="N136" s="1471">
        <v>0</v>
      </c>
      <c r="O136" s="1471">
        <v>0</v>
      </c>
      <c r="P136" s="1471">
        <v>0</v>
      </c>
      <c r="Q136" s="1471">
        <v>0</v>
      </c>
      <c r="R136" s="1471">
        <v>0</v>
      </c>
      <c r="S136" s="310">
        <f>SUM(S137:S139)</f>
        <v>0</v>
      </c>
      <c r="T136" s="12" t="str">
        <f t="shared" si="20"/>
        <v/>
      </c>
      <c r="U136" s="13"/>
    </row>
    <row r="137" spans="1:21" ht="20.25" customHeight="1">
      <c r="A137" s="61">
        <v>123</v>
      </c>
      <c r="I137" s="366"/>
      <c r="J137" s="367">
        <v>5701</v>
      </c>
      <c r="K137" s="368" t="s">
        <v>691</v>
      </c>
      <c r="L137" s="281">
        <f>M137+N137+O137</f>
        <v>0</v>
      </c>
      <c r="M137" s="1472">
        <v>0</v>
      </c>
      <c r="N137" s="1472">
        <v>0</v>
      </c>
      <c r="O137" s="1473">
        <v>0</v>
      </c>
      <c r="P137" s="1771">
        <v>0</v>
      </c>
      <c r="Q137" s="1472">
        <v>0</v>
      </c>
      <c r="R137" s="1472">
        <v>0</v>
      </c>
      <c r="S137" s="281">
        <f>P137+Q137+R137</f>
        <v>0</v>
      </c>
      <c r="T137" s="12" t="str">
        <f t="shared" si="20"/>
        <v/>
      </c>
      <c r="U137" s="13"/>
    </row>
    <row r="138" spans="1:21" ht="18.75" customHeight="1">
      <c r="A138" s="61">
        <v>124</v>
      </c>
      <c r="I138" s="366"/>
      <c r="J138" s="373">
        <v>5702</v>
      </c>
      <c r="K138" s="374" t="s">
        <v>692</v>
      </c>
      <c r="L138" s="314">
        <f>M138+N138+O138</f>
        <v>0</v>
      </c>
      <c r="M138" s="1472">
        <v>0</v>
      </c>
      <c r="N138" s="1472">
        <v>0</v>
      </c>
      <c r="O138" s="1473">
        <v>0</v>
      </c>
      <c r="P138" s="1771">
        <v>0</v>
      </c>
      <c r="Q138" s="1472">
        <v>0</v>
      </c>
      <c r="R138" s="1472">
        <v>0</v>
      </c>
      <c r="S138" s="314">
        <f>P138+Q138+R138</f>
        <v>0</v>
      </c>
      <c r="T138" s="12" t="str">
        <f t="shared" si="20"/>
        <v/>
      </c>
      <c r="U138" s="13"/>
    </row>
    <row r="139" spans="1:21" ht="15.75">
      <c r="A139" s="61">
        <v>125</v>
      </c>
      <c r="I139" s="292"/>
      <c r="J139" s="375">
        <v>4071</v>
      </c>
      <c r="K139" s="376" t="s">
        <v>693</v>
      </c>
      <c r="L139" s="377">
        <f>M139+N139+O139</f>
        <v>0</v>
      </c>
      <c r="M139" s="1472">
        <v>0</v>
      </c>
      <c r="N139" s="1472">
        <v>0</v>
      </c>
      <c r="O139" s="1473">
        <v>0</v>
      </c>
      <c r="P139" s="1771">
        <v>0</v>
      </c>
      <c r="Q139" s="1472">
        <v>0</v>
      </c>
      <c r="R139" s="1472">
        <v>0</v>
      </c>
      <c r="S139" s="377">
        <f>P139+Q139+R139</f>
        <v>0</v>
      </c>
      <c r="T139" s="12" t="str">
        <f t="shared" si="20"/>
        <v/>
      </c>
      <c r="U139" s="13"/>
    </row>
    <row r="140" spans="1:21" ht="15.75">
      <c r="A140" s="61">
        <v>126</v>
      </c>
      <c r="I140" s="582"/>
      <c r="J140" s="1860" t="s">
        <v>694</v>
      </c>
      <c r="K140" s="1861"/>
      <c r="L140" s="1438"/>
      <c r="M140" s="1438"/>
      <c r="N140" s="1438"/>
      <c r="O140" s="1438"/>
      <c r="P140" s="1438"/>
      <c r="Q140" s="1438"/>
      <c r="R140" s="1438"/>
      <c r="S140" s="1439"/>
      <c r="T140" s="12" t="str">
        <f t="shared" si="20"/>
        <v/>
      </c>
      <c r="U140" s="13"/>
    </row>
    <row r="141" spans="1:21" ht="15.75">
      <c r="A141" s="61">
        <v>127</v>
      </c>
      <c r="I141" s="381">
        <v>98</v>
      </c>
      <c r="J141" s="1860" t="s">
        <v>694</v>
      </c>
      <c r="K141" s="1861"/>
      <c r="L141" s="382">
        <f>M141+N141+O141</f>
        <v>0</v>
      </c>
      <c r="M141" s="1429"/>
      <c r="N141" s="1430"/>
      <c r="O141" s="1431"/>
      <c r="P141" s="1461">
        <v>0</v>
      </c>
      <c r="Q141" s="1462">
        <v>0</v>
      </c>
      <c r="R141" s="1463">
        <v>0</v>
      </c>
      <c r="S141" s="382">
        <f>P141+Q141+R141</f>
        <v>0</v>
      </c>
      <c r="T141" s="12" t="str">
        <f t="shared" si="20"/>
        <v/>
      </c>
      <c r="U141" s="13"/>
    </row>
    <row r="142" spans="1:21" ht="15.75" customHeight="1">
      <c r="A142" s="61">
        <v>128</v>
      </c>
      <c r="I142" s="1433"/>
      <c r="J142" s="1434"/>
      <c r="K142" s="1435"/>
      <c r="L142" s="269"/>
      <c r="M142" s="269"/>
      <c r="N142" s="269"/>
      <c r="O142" s="269"/>
      <c r="P142" s="269"/>
      <c r="Q142" s="269"/>
      <c r="R142" s="269"/>
      <c r="S142" s="270"/>
      <c r="T142" s="12" t="str">
        <f t="shared" si="20"/>
        <v/>
      </c>
      <c r="U142" s="13"/>
    </row>
    <row r="143" spans="1:21" ht="15.75" customHeight="1">
      <c r="A143" s="61">
        <v>129</v>
      </c>
      <c r="I143" s="1436"/>
      <c r="J143" s="111"/>
      <c r="K143" s="1437"/>
      <c r="L143" s="218"/>
      <c r="M143" s="218"/>
      <c r="N143" s="218"/>
      <c r="O143" s="218"/>
      <c r="P143" s="218"/>
      <c r="Q143" s="218"/>
      <c r="R143" s="218"/>
      <c r="S143" s="389"/>
      <c r="T143" s="12" t="str">
        <f t="shared" si="20"/>
        <v/>
      </c>
      <c r="U143" s="13"/>
    </row>
    <row r="144" spans="1:21" ht="15.75" customHeight="1">
      <c r="A144" s="61">
        <v>130</v>
      </c>
      <c r="I144" s="1436"/>
      <c r="J144" s="111"/>
      <c r="K144" s="1437"/>
      <c r="L144" s="218"/>
      <c r="M144" s="218"/>
      <c r="N144" s="218"/>
      <c r="O144" s="218"/>
      <c r="P144" s="218"/>
      <c r="Q144" s="218"/>
      <c r="R144" s="218"/>
      <c r="S144" s="389"/>
      <c r="T144" s="12" t="str">
        <f t="shared" si="20"/>
        <v/>
      </c>
      <c r="U144" s="13"/>
    </row>
    <row r="145" spans="1:21" ht="16.5" thickBot="1">
      <c r="A145" s="61">
        <v>131</v>
      </c>
      <c r="I145" s="1464"/>
      <c r="J145" s="393" t="s">
        <v>741</v>
      </c>
      <c r="K145" s="1432">
        <f>+I145</f>
        <v>0</v>
      </c>
      <c r="L145" s="395">
        <f t="shared" ref="L145:S145" si="33">SUM(L30,L33,L39,L47,L48,L66,L70,L76,L79,L80,L81,L82,L83,L92,L98,L99,L100,L101,L108,L112,L113,L114,L115,L118,L119,L127,L130,L131,L136)+L141</f>
        <v>0</v>
      </c>
      <c r="M145" s="396">
        <f t="shared" si="33"/>
        <v>0</v>
      </c>
      <c r="N145" s="397">
        <f t="shared" si="33"/>
        <v>0</v>
      </c>
      <c r="O145" s="398">
        <f t="shared" si="33"/>
        <v>0</v>
      </c>
      <c r="P145" s="396">
        <f t="shared" si="33"/>
        <v>0</v>
      </c>
      <c r="Q145" s="397">
        <f t="shared" si="33"/>
        <v>0</v>
      </c>
      <c r="R145" s="398">
        <f t="shared" si="33"/>
        <v>0</v>
      </c>
      <c r="S145" s="395">
        <f t="shared" si="33"/>
        <v>0</v>
      </c>
      <c r="T145" s="12" t="str">
        <f>(IF($E145&lt;&gt;0,$M$2,IF($L145&lt;&gt;0,$M$2,"")))</f>
        <v/>
      </c>
      <c r="U145" s="73" t="str">
        <f>LEFT(J27,1)</f>
        <v>0</v>
      </c>
    </row>
    <row r="146" spans="1:21" ht="16.5" thickTop="1">
      <c r="A146" s="61">
        <v>132</v>
      </c>
      <c r="I146" s="79" t="s">
        <v>120</v>
      </c>
      <c r="J146" s="1"/>
      <c r="K146" s="3"/>
      <c r="L146" s="2"/>
      <c r="M146" s="2"/>
      <c r="N146" s="2"/>
      <c r="O146" s="2"/>
      <c r="P146" s="2"/>
      <c r="Q146" s="2"/>
      <c r="R146" s="2"/>
      <c r="S146" s="6"/>
      <c r="T146" s="7" t="str">
        <f>(IF($E145&lt;&gt;0,$M$2,IF($L145&lt;&gt;0,$M$2,"")))</f>
        <v/>
      </c>
      <c r="U146" s="8"/>
    </row>
    <row r="147" spans="1:21" ht="15.75">
      <c r="A147" s="61">
        <v>169</v>
      </c>
      <c r="I147" s="1367"/>
      <c r="J147" s="1367"/>
      <c r="K147" s="1368"/>
      <c r="L147" s="1367"/>
      <c r="M147" s="1367"/>
      <c r="N147" s="1367"/>
      <c r="O147" s="1367"/>
      <c r="P147" s="1367"/>
      <c r="Q147" s="1367"/>
      <c r="R147" s="1367"/>
      <c r="S147" s="1369"/>
      <c r="T147" s="7" t="str">
        <f>(IF($E145&lt;&gt;0,$M$2,IF($L145&lt;&gt;0,$M$2,"")))</f>
        <v/>
      </c>
      <c r="U147" s="8"/>
    </row>
    <row r="148" spans="1:21" ht="18.75">
      <c r="I148" s="65"/>
      <c r="J148" s="65"/>
      <c r="K148" s="65"/>
      <c r="L148" s="65"/>
      <c r="M148" s="65"/>
      <c r="N148" s="65"/>
      <c r="O148" s="65"/>
      <c r="P148" s="65"/>
      <c r="Q148" s="65"/>
      <c r="R148" s="65"/>
      <c r="S148" s="77"/>
      <c r="T148" s="74" t="str">
        <f>(IF(L143&lt;&gt;0,$G$2,IF(S143&lt;&gt;0,$G$2,"")))</f>
        <v/>
      </c>
    </row>
    <row r="149" spans="1:21" ht="18.75">
      <c r="I149" s="65"/>
      <c r="J149" s="65"/>
      <c r="K149" s="65"/>
      <c r="L149" s="65"/>
      <c r="M149" s="65"/>
      <c r="N149" s="65"/>
      <c r="O149" s="65"/>
      <c r="P149" s="65"/>
      <c r="Q149" s="65"/>
      <c r="R149" s="65"/>
      <c r="S149" s="77"/>
      <c r="T149" s="74" t="str">
        <f>(IF(L144&lt;&gt;0,$G$2,IF(S144&lt;&gt;0,$G$2,"")))</f>
        <v/>
      </c>
    </row>
    <row r="150" spans="1:21" ht="18.75">
      <c r="I150" s="65"/>
      <c r="J150" s="65"/>
      <c r="K150" s="65"/>
      <c r="L150" s="65"/>
      <c r="M150" s="65"/>
      <c r="N150" s="65"/>
      <c r="O150" s="65"/>
      <c r="P150" s="65"/>
      <c r="Q150" s="65"/>
      <c r="R150" s="65"/>
      <c r="S150" s="77"/>
      <c r="T150" s="74" t="str">
        <f>(IF(L145&lt;&gt;0,$G$2,IF(S145&lt;&gt;0,$G$2,"")))</f>
        <v/>
      </c>
    </row>
    <row r="151" spans="1:21" ht="18.75">
      <c r="I151" s="65"/>
      <c r="J151" s="65"/>
      <c r="K151" s="65"/>
      <c r="L151" s="65"/>
      <c r="M151" s="65"/>
      <c r="N151" s="65"/>
      <c r="O151" s="65"/>
      <c r="P151" s="65"/>
      <c r="Q151" s="65"/>
      <c r="R151" s="65"/>
      <c r="S151" s="77"/>
      <c r="T151" s="74" t="str">
        <f>(IF(L145&lt;&gt;0,$G$2,IF(S145&lt;&gt;0,$G$2,"")))</f>
        <v/>
      </c>
    </row>
    <row r="152" spans="1:21" ht="18.75" customHeight="1">
      <c r="I152" s="65"/>
      <c r="J152" s="65"/>
      <c r="K152" s="65"/>
      <c r="L152" s="65"/>
      <c r="M152" s="65"/>
      <c r="N152" s="65"/>
      <c r="O152" s="65"/>
      <c r="P152" s="65"/>
      <c r="Q152" s="65"/>
      <c r="R152" s="65"/>
      <c r="S152" s="77"/>
      <c r="T152" s="74" t="str">
        <f>(IF(L145&lt;&gt;0,$G$2,IF(S145&lt;&gt;0,$G$2,"")))</f>
        <v/>
      </c>
    </row>
    <row r="153" spans="1:21" ht="18.75" customHeight="1">
      <c r="I153" s="65"/>
      <c r="J153" s="65"/>
      <c r="K153" s="65"/>
      <c r="L153" s="65"/>
      <c r="M153" s="65"/>
      <c r="N153" s="65"/>
      <c r="O153" s="65"/>
      <c r="P153" s="65"/>
      <c r="Q153" s="65"/>
      <c r="R153" s="65"/>
      <c r="S153" s="77"/>
      <c r="T153" s="74" t="str">
        <f>(IF(L145&lt;&gt;0,$G$2,IF(S145&lt;&gt;0,$G$2,"")))</f>
        <v/>
      </c>
    </row>
    <row r="154" spans="1:21" ht="18.75">
      <c r="I154" s="65"/>
      <c r="J154" s="65"/>
      <c r="K154" s="65"/>
      <c r="L154" s="65"/>
      <c r="M154" s="65"/>
      <c r="N154" s="65"/>
      <c r="O154" s="65"/>
      <c r="P154" s="65"/>
      <c r="Q154" s="65"/>
      <c r="R154" s="65"/>
      <c r="S154" s="77"/>
      <c r="T154" s="74" t="str">
        <f>(IF(L145&lt;&gt;0,$G$2,IF(S145&lt;&gt;0,$G$2,"")))</f>
        <v/>
      </c>
    </row>
    <row r="155" spans="1:21">
      <c r="I155" s="65"/>
      <c r="J155" s="65"/>
      <c r="K155" s="65"/>
      <c r="L155" s="65"/>
      <c r="M155" s="65"/>
      <c r="N155" s="65"/>
      <c r="O155" s="65"/>
      <c r="P155" s="65"/>
      <c r="Q155" s="65"/>
      <c r="R155" s="65"/>
      <c r="S155" s="77"/>
    </row>
    <row r="156" spans="1:21">
      <c r="I156" s="65"/>
      <c r="J156" s="65"/>
      <c r="K156" s="65"/>
      <c r="L156" s="65"/>
      <c r="M156" s="65"/>
      <c r="N156" s="65"/>
      <c r="O156" s="65"/>
      <c r="P156" s="65"/>
      <c r="Q156" s="65"/>
      <c r="R156" s="65"/>
      <c r="S156" s="77"/>
    </row>
    <row r="157" spans="1:21">
      <c r="I157" s="65"/>
      <c r="J157" s="65"/>
      <c r="K157" s="65"/>
      <c r="L157" s="65"/>
      <c r="M157" s="65"/>
      <c r="N157" s="65"/>
      <c r="O157" s="65"/>
      <c r="P157" s="65"/>
      <c r="Q157" s="65"/>
      <c r="R157" s="65"/>
      <c r="S157" s="77"/>
    </row>
    <row r="158" spans="1:21">
      <c r="I158" s="65"/>
      <c r="J158" s="65"/>
      <c r="K158" s="65"/>
      <c r="L158" s="65"/>
      <c r="M158" s="65"/>
      <c r="N158" s="65"/>
      <c r="O158" s="65"/>
      <c r="P158" s="65"/>
      <c r="Q158" s="65"/>
      <c r="R158" s="65"/>
      <c r="S158" s="77"/>
    </row>
    <row r="159" spans="1:21">
      <c r="I159" s="65"/>
      <c r="J159" s="65"/>
      <c r="K159" s="65"/>
      <c r="L159" s="65"/>
      <c r="M159" s="65"/>
      <c r="N159" s="65"/>
      <c r="O159" s="65"/>
      <c r="P159" s="65"/>
      <c r="Q159" s="65"/>
      <c r="R159" s="65"/>
      <c r="S159" s="77"/>
    </row>
    <row r="160" spans="1:21">
      <c r="I160" s="65"/>
      <c r="J160" s="65"/>
      <c r="K160" s="65"/>
      <c r="L160" s="65"/>
      <c r="M160" s="65"/>
      <c r="N160" s="65"/>
      <c r="O160" s="65"/>
      <c r="P160" s="65"/>
      <c r="Q160" s="65"/>
      <c r="R160" s="65"/>
      <c r="S160" s="77"/>
    </row>
    <row r="161" spans="9:19">
      <c r="I161" s="65"/>
      <c r="J161" s="65"/>
      <c r="K161" s="65"/>
      <c r="L161" s="65"/>
      <c r="M161" s="65"/>
      <c r="N161" s="65"/>
      <c r="O161" s="65"/>
      <c r="P161" s="65"/>
      <c r="Q161" s="65"/>
      <c r="R161" s="65"/>
      <c r="S161" s="77"/>
    </row>
    <row r="162" spans="9:19">
      <c r="I162" s="65"/>
      <c r="J162" s="65"/>
      <c r="K162" s="65"/>
      <c r="L162" s="65"/>
      <c r="M162" s="65"/>
      <c r="N162" s="65"/>
      <c r="O162" s="65"/>
      <c r="P162" s="65"/>
      <c r="Q162" s="65"/>
      <c r="R162" s="65"/>
      <c r="S162" s="77"/>
    </row>
    <row r="163" spans="9:19">
      <c r="I163" s="65"/>
      <c r="J163" s="65"/>
      <c r="K163" s="65"/>
      <c r="L163" s="65"/>
      <c r="M163" s="65"/>
      <c r="N163" s="65"/>
      <c r="O163" s="65"/>
      <c r="P163" s="65"/>
      <c r="Q163" s="65"/>
      <c r="R163" s="65"/>
      <c r="S163" s="77"/>
    </row>
    <row r="164" spans="9:19">
      <c r="I164" s="65"/>
      <c r="J164" s="65"/>
      <c r="K164" s="65"/>
      <c r="L164" s="65"/>
      <c r="M164" s="65"/>
      <c r="N164" s="65"/>
      <c r="O164" s="65"/>
      <c r="P164" s="65"/>
      <c r="Q164" s="65"/>
      <c r="R164" s="65"/>
      <c r="S164" s="77"/>
    </row>
    <row r="165" spans="9:19">
      <c r="I165" s="65"/>
      <c r="J165" s="65"/>
      <c r="K165" s="65"/>
      <c r="L165" s="65"/>
      <c r="M165" s="65"/>
      <c r="N165" s="65"/>
      <c r="O165" s="65"/>
      <c r="P165" s="65"/>
      <c r="Q165" s="65"/>
      <c r="R165" s="65"/>
      <c r="S165" s="77"/>
    </row>
    <row r="166" spans="9:19">
      <c r="I166" s="65"/>
      <c r="J166" s="65"/>
      <c r="K166" s="65"/>
      <c r="L166" s="65"/>
      <c r="M166" s="65"/>
      <c r="N166" s="65"/>
      <c r="O166" s="65"/>
      <c r="P166" s="65"/>
      <c r="Q166" s="65"/>
      <c r="R166" s="65"/>
      <c r="S166" s="77"/>
    </row>
    <row r="167" spans="9:19">
      <c r="I167" s="65"/>
      <c r="J167" s="65"/>
      <c r="K167" s="65"/>
      <c r="L167" s="65"/>
      <c r="M167" s="65"/>
      <c r="N167" s="65"/>
      <c r="O167" s="65"/>
      <c r="P167" s="65"/>
      <c r="Q167" s="65"/>
      <c r="R167" s="65"/>
      <c r="S167" s="77"/>
    </row>
    <row r="168" spans="9:19">
      <c r="I168" s="65"/>
      <c r="J168" s="65"/>
      <c r="K168" s="65"/>
      <c r="L168" s="65"/>
      <c r="M168" s="65"/>
      <c r="N168" s="65"/>
      <c r="O168" s="65"/>
      <c r="P168" s="65"/>
      <c r="Q168" s="65"/>
      <c r="R168" s="65"/>
      <c r="S168" s="77"/>
    </row>
    <row r="169" spans="9:19">
      <c r="I169" s="65"/>
      <c r="J169" s="65"/>
      <c r="K169" s="65"/>
      <c r="L169" s="65"/>
      <c r="M169" s="65"/>
      <c r="N169" s="65"/>
      <c r="O169" s="65"/>
      <c r="P169" s="65"/>
      <c r="Q169" s="65"/>
      <c r="R169" s="65"/>
      <c r="S169" s="77"/>
    </row>
    <row r="170" spans="9:19">
      <c r="I170" s="65"/>
      <c r="J170" s="65"/>
      <c r="K170" s="65"/>
      <c r="L170" s="65"/>
      <c r="M170" s="65"/>
      <c r="N170" s="65"/>
      <c r="O170" s="65"/>
      <c r="P170" s="65"/>
      <c r="Q170" s="65"/>
      <c r="R170" s="65"/>
      <c r="S170" s="77"/>
    </row>
    <row r="171" spans="9:19">
      <c r="I171" s="65"/>
      <c r="J171" s="65"/>
      <c r="K171" s="65"/>
      <c r="L171" s="65"/>
      <c r="M171" s="65"/>
      <c r="N171" s="65"/>
      <c r="O171" s="65"/>
      <c r="P171" s="65"/>
      <c r="Q171" s="65"/>
      <c r="R171" s="65"/>
      <c r="S171" s="77"/>
    </row>
    <row r="172" spans="9:19">
      <c r="I172" s="65"/>
      <c r="J172" s="65"/>
      <c r="K172" s="65"/>
      <c r="L172" s="65"/>
      <c r="M172" s="65"/>
      <c r="N172" s="65"/>
      <c r="O172" s="65"/>
      <c r="P172" s="65"/>
      <c r="Q172" s="65"/>
      <c r="R172" s="65"/>
      <c r="S172" s="77"/>
    </row>
    <row r="173" spans="9:19">
      <c r="I173" s="65"/>
      <c r="J173" s="65"/>
      <c r="K173" s="65"/>
      <c r="L173" s="65"/>
      <c r="M173" s="65"/>
      <c r="N173" s="65"/>
      <c r="O173" s="65"/>
      <c r="P173" s="65"/>
      <c r="Q173" s="65"/>
      <c r="R173" s="65"/>
      <c r="S173" s="77"/>
    </row>
    <row r="174" spans="9:19">
      <c r="I174" s="65"/>
      <c r="J174" s="65"/>
      <c r="K174" s="65"/>
      <c r="L174" s="65"/>
      <c r="M174" s="65"/>
      <c r="N174" s="65"/>
      <c r="O174" s="65"/>
      <c r="P174" s="65"/>
      <c r="Q174" s="65"/>
      <c r="R174" s="65"/>
      <c r="S174" s="77"/>
    </row>
    <row r="175" spans="9:19">
      <c r="I175" s="65"/>
      <c r="J175" s="65"/>
      <c r="K175" s="65"/>
      <c r="L175" s="65"/>
      <c r="M175" s="65"/>
      <c r="N175" s="65"/>
      <c r="O175" s="65"/>
      <c r="P175" s="65"/>
      <c r="Q175" s="65"/>
      <c r="R175" s="65"/>
      <c r="S175" s="77"/>
    </row>
    <row r="176" spans="9:19">
      <c r="I176" s="65"/>
      <c r="J176" s="65"/>
      <c r="K176" s="65"/>
      <c r="L176" s="65"/>
      <c r="M176" s="65"/>
      <c r="N176" s="65"/>
      <c r="O176" s="65"/>
      <c r="P176" s="65"/>
      <c r="Q176" s="65"/>
      <c r="R176" s="65"/>
      <c r="S176" s="77"/>
    </row>
    <row r="177" spans="9:19">
      <c r="I177" s="65"/>
      <c r="J177" s="65"/>
      <c r="K177" s="65"/>
      <c r="L177" s="65"/>
      <c r="M177" s="65"/>
      <c r="N177" s="65"/>
      <c r="O177" s="65"/>
      <c r="P177" s="65"/>
      <c r="Q177" s="65"/>
      <c r="R177" s="65"/>
      <c r="S177" s="77"/>
    </row>
    <row r="178" spans="9:19">
      <c r="I178" s="65"/>
      <c r="J178" s="65"/>
      <c r="K178" s="65"/>
      <c r="L178" s="65"/>
      <c r="M178" s="65"/>
      <c r="N178" s="65"/>
      <c r="O178" s="65"/>
      <c r="P178" s="65"/>
      <c r="Q178" s="65"/>
      <c r="R178" s="65"/>
      <c r="S178" s="77"/>
    </row>
    <row r="179" spans="9:19">
      <c r="I179" s="65"/>
      <c r="J179" s="65"/>
      <c r="K179" s="65"/>
      <c r="L179" s="65"/>
      <c r="M179" s="65"/>
      <c r="N179" s="65"/>
      <c r="O179" s="65"/>
      <c r="P179" s="65"/>
      <c r="Q179" s="65"/>
      <c r="R179" s="65"/>
      <c r="S179" s="77"/>
    </row>
    <row r="180" spans="9:19">
      <c r="I180" s="65"/>
      <c r="J180" s="65"/>
      <c r="K180" s="65"/>
      <c r="L180" s="65"/>
      <c r="M180" s="65"/>
      <c r="N180" s="65"/>
      <c r="O180" s="65"/>
      <c r="P180" s="65"/>
      <c r="Q180" s="65"/>
      <c r="R180" s="65"/>
      <c r="S180" s="77"/>
    </row>
    <row r="181" spans="9:19">
      <c r="I181" s="65"/>
      <c r="J181" s="65"/>
      <c r="K181" s="65"/>
      <c r="L181" s="65"/>
      <c r="M181" s="65"/>
      <c r="N181" s="65"/>
      <c r="O181" s="65"/>
      <c r="P181" s="65"/>
      <c r="Q181" s="65"/>
      <c r="R181" s="65"/>
      <c r="S181" s="77"/>
    </row>
    <row r="182" spans="9:19" ht="15.75" customHeight="1">
      <c r="I182" s="65"/>
      <c r="J182" s="65"/>
      <c r="K182" s="65"/>
      <c r="L182" s="65"/>
      <c r="M182" s="65"/>
      <c r="N182" s="65"/>
      <c r="O182" s="65"/>
      <c r="P182" s="65"/>
      <c r="Q182" s="65"/>
      <c r="R182" s="65"/>
      <c r="S182" s="77"/>
    </row>
    <row r="183" spans="9:19">
      <c r="I183" s="65"/>
      <c r="J183" s="65"/>
      <c r="K183" s="65"/>
      <c r="L183" s="65"/>
      <c r="M183" s="65"/>
      <c r="N183" s="65"/>
      <c r="O183" s="65"/>
      <c r="P183" s="65"/>
      <c r="Q183" s="65"/>
      <c r="R183" s="65"/>
      <c r="S183" s="77"/>
    </row>
    <row r="184" spans="9:19">
      <c r="I184" s="65"/>
      <c r="J184" s="65"/>
      <c r="K184" s="65"/>
      <c r="L184" s="65"/>
      <c r="M184" s="65"/>
      <c r="N184" s="65"/>
      <c r="O184" s="65"/>
      <c r="P184" s="65"/>
      <c r="Q184" s="65"/>
      <c r="R184" s="65"/>
      <c r="S184" s="77"/>
    </row>
    <row r="185" spans="9:19">
      <c r="I185" s="65"/>
      <c r="J185" s="65"/>
      <c r="K185" s="65"/>
      <c r="L185" s="65"/>
      <c r="M185" s="65"/>
      <c r="N185" s="65"/>
      <c r="O185" s="65"/>
      <c r="P185" s="65"/>
      <c r="Q185" s="65"/>
      <c r="R185" s="65"/>
      <c r="S185" s="77"/>
    </row>
    <row r="186" spans="9:19">
      <c r="I186" s="65"/>
      <c r="J186" s="65"/>
      <c r="K186" s="65"/>
      <c r="L186" s="65"/>
      <c r="M186" s="65"/>
      <c r="N186" s="65"/>
      <c r="O186" s="65"/>
      <c r="P186" s="65"/>
      <c r="Q186" s="65"/>
      <c r="R186" s="65"/>
      <c r="S186" s="77"/>
    </row>
    <row r="187" spans="9:19">
      <c r="I187" s="65"/>
      <c r="J187" s="65"/>
      <c r="K187" s="65"/>
      <c r="L187" s="65"/>
      <c r="M187" s="65"/>
      <c r="N187" s="65"/>
      <c r="O187" s="65"/>
      <c r="P187" s="65"/>
      <c r="Q187" s="65"/>
      <c r="R187" s="65"/>
      <c r="S187" s="77"/>
    </row>
    <row r="188" spans="9:19">
      <c r="I188" s="65"/>
      <c r="J188" s="65"/>
      <c r="K188" s="65"/>
      <c r="L188" s="65"/>
      <c r="M188" s="65"/>
      <c r="N188" s="65"/>
      <c r="O188" s="65"/>
      <c r="P188" s="65"/>
      <c r="Q188" s="65"/>
      <c r="R188" s="65"/>
      <c r="S188" s="77"/>
    </row>
    <row r="189" spans="9:19">
      <c r="I189" s="65"/>
      <c r="J189" s="65"/>
      <c r="K189" s="65"/>
      <c r="L189" s="65"/>
      <c r="M189" s="65"/>
      <c r="N189" s="65"/>
      <c r="O189" s="65"/>
      <c r="P189" s="65"/>
      <c r="Q189" s="65"/>
      <c r="R189" s="65"/>
      <c r="S189" s="77"/>
    </row>
    <row r="190" spans="9:19">
      <c r="I190" s="65"/>
      <c r="J190" s="65"/>
      <c r="K190" s="65"/>
      <c r="L190" s="65"/>
      <c r="M190" s="65"/>
      <c r="N190" s="65"/>
      <c r="O190" s="65"/>
      <c r="P190" s="65"/>
      <c r="Q190" s="65"/>
      <c r="R190" s="65"/>
      <c r="S190" s="77"/>
    </row>
    <row r="191" spans="9:19">
      <c r="I191" s="65"/>
      <c r="J191" s="65"/>
      <c r="K191" s="65"/>
      <c r="L191" s="65"/>
      <c r="M191" s="65"/>
      <c r="N191" s="65"/>
      <c r="O191" s="65"/>
      <c r="P191" s="65"/>
      <c r="Q191" s="65"/>
      <c r="R191" s="65"/>
      <c r="S191" s="77"/>
    </row>
    <row r="192" spans="9:19">
      <c r="I192" s="65"/>
      <c r="J192" s="65"/>
      <c r="K192" s="65"/>
      <c r="L192" s="65"/>
      <c r="M192" s="65"/>
      <c r="N192" s="65"/>
      <c r="O192" s="65"/>
      <c r="P192" s="65"/>
      <c r="Q192" s="65"/>
      <c r="R192" s="65"/>
      <c r="S192" s="77"/>
    </row>
    <row r="193" spans="9:19">
      <c r="I193" s="65"/>
      <c r="J193" s="65"/>
      <c r="K193" s="65"/>
      <c r="L193" s="65"/>
      <c r="M193" s="65"/>
      <c r="N193" s="65"/>
      <c r="O193" s="65"/>
      <c r="P193" s="65"/>
      <c r="Q193" s="65"/>
      <c r="R193" s="65"/>
      <c r="S193" s="77"/>
    </row>
    <row r="194" spans="9:19">
      <c r="I194" s="65"/>
      <c r="J194" s="65"/>
      <c r="K194" s="65"/>
      <c r="L194" s="65"/>
      <c r="M194" s="65"/>
      <c r="N194" s="65"/>
      <c r="O194" s="65"/>
      <c r="P194" s="65"/>
      <c r="Q194" s="65"/>
      <c r="R194" s="65"/>
      <c r="S194" s="77"/>
    </row>
    <row r="195" spans="9:19">
      <c r="I195" s="65"/>
      <c r="J195" s="65"/>
      <c r="K195" s="65"/>
      <c r="L195" s="65"/>
      <c r="M195" s="65"/>
      <c r="N195" s="65"/>
      <c r="O195" s="65"/>
      <c r="P195" s="65"/>
      <c r="Q195" s="65"/>
      <c r="R195" s="65"/>
      <c r="S195" s="77"/>
    </row>
    <row r="196" spans="9:19">
      <c r="I196" s="65"/>
      <c r="J196" s="65"/>
      <c r="K196" s="65"/>
      <c r="L196" s="65"/>
      <c r="M196" s="65"/>
      <c r="N196" s="65"/>
      <c r="O196" s="65"/>
      <c r="P196" s="65"/>
      <c r="Q196" s="65"/>
      <c r="R196" s="65"/>
      <c r="S196" s="77"/>
    </row>
    <row r="197" spans="9:19">
      <c r="I197" s="65"/>
      <c r="J197" s="65"/>
      <c r="K197" s="65"/>
      <c r="L197" s="65"/>
      <c r="M197" s="65"/>
      <c r="N197" s="65"/>
      <c r="O197" s="65"/>
      <c r="P197" s="65"/>
      <c r="Q197" s="65"/>
      <c r="R197" s="65"/>
      <c r="S197" s="77"/>
    </row>
    <row r="198" spans="9:19">
      <c r="I198" s="65"/>
      <c r="J198" s="65"/>
      <c r="K198" s="65"/>
      <c r="L198" s="65"/>
      <c r="M198" s="65"/>
      <c r="N198" s="65"/>
      <c r="O198" s="65"/>
      <c r="P198" s="65"/>
      <c r="Q198" s="65"/>
      <c r="R198" s="65"/>
      <c r="S198" s="77"/>
    </row>
    <row r="199" spans="9:19">
      <c r="I199" s="65"/>
      <c r="J199" s="65"/>
      <c r="K199" s="65"/>
      <c r="L199" s="65"/>
      <c r="M199" s="65"/>
      <c r="N199" s="65"/>
      <c r="O199" s="65"/>
      <c r="P199" s="65"/>
      <c r="Q199" s="65"/>
      <c r="R199" s="65"/>
      <c r="S199" s="77"/>
    </row>
    <row r="200" spans="9:19">
      <c r="I200" s="65"/>
      <c r="J200" s="65"/>
      <c r="K200" s="65"/>
      <c r="L200" s="65"/>
      <c r="M200" s="65"/>
      <c r="N200" s="65"/>
      <c r="O200" s="65"/>
      <c r="P200" s="65"/>
      <c r="Q200" s="65"/>
      <c r="R200" s="65"/>
      <c r="S200" s="77"/>
    </row>
    <row r="201" spans="9:19">
      <c r="I201" s="65"/>
      <c r="J201" s="65"/>
      <c r="K201" s="65"/>
      <c r="L201" s="65"/>
      <c r="M201" s="65"/>
      <c r="N201" s="65"/>
      <c r="O201" s="65"/>
      <c r="P201" s="65"/>
      <c r="Q201" s="65"/>
      <c r="R201" s="65"/>
      <c r="S201" s="77"/>
    </row>
    <row r="202" spans="9:19">
      <c r="I202" s="65"/>
      <c r="J202" s="65"/>
      <c r="K202" s="65"/>
      <c r="L202" s="65"/>
      <c r="M202" s="65"/>
      <c r="N202" s="65"/>
      <c r="O202" s="65"/>
      <c r="P202" s="65"/>
      <c r="Q202" s="65"/>
      <c r="R202" s="65"/>
      <c r="S202" s="77"/>
    </row>
    <row r="203" spans="9:19">
      <c r="I203" s="65"/>
      <c r="J203" s="65"/>
      <c r="K203" s="65"/>
      <c r="L203" s="65"/>
      <c r="M203" s="65"/>
      <c r="N203" s="65"/>
      <c r="O203" s="65"/>
      <c r="P203" s="65"/>
      <c r="Q203" s="65"/>
      <c r="R203" s="65"/>
      <c r="S203" s="77"/>
    </row>
    <row r="204" spans="9:19">
      <c r="I204" s="65"/>
      <c r="J204" s="65"/>
      <c r="K204" s="65"/>
      <c r="L204" s="65"/>
      <c r="M204" s="65"/>
      <c r="N204" s="65"/>
      <c r="O204" s="65"/>
      <c r="P204" s="65"/>
      <c r="Q204" s="65"/>
      <c r="R204" s="65"/>
      <c r="S204" s="77"/>
    </row>
    <row r="205" spans="9:19">
      <c r="I205" s="65"/>
      <c r="J205" s="65"/>
      <c r="K205" s="65"/>
      <c r="L205" s="65"/>
      <c r="M205" s="65"/>
      <c r="N205" s="65"/>
      <c r="O205" s="65"/>
      <c r="P205" s="65"/>
      <c r="Q205" s="65"/>
      <c r="R205" s="65"/>
      <c r="S205" s="77"/>
    </row>
    <row r="206" spans="9:19">
      <c r="I206" s="65"/>
      <c r="J206" s="65"/>
      <c r="K206" s="65"/>
      <c r="L206" s="65"/>
      <c r="M206" s="65"/>
      <c r="N206" s="65"/>
      <c r="O206" s="65"/>
      <c r="P206" s="65"/>
      <c r="Q206" s="65"/>
      <c r="R206" s="65"/>
      <c r="S206" s="77"/>
    </row>
    <row r="207" spans="9:19">
      <c r="I207" s="65"/>
      <c r="J207" s="65"/>
      <c r="K207" s="65"/>
      <c r="L207" s="65"/>
      <c r="M207" s="65"/>
      <c r="N207" s="65"/>
      <c r="O207" s="65"/>
      <c r="P207" s="65"/>
      <c r="Q207" s="65"/>
      <c r="R207" s="65"/>
      <c r="S207" s="77"/>
    </row>
    <row r="208" spans="9:19">
      <c r="I208" s="65"/>
      <c r="J208" s="65"/>
      <c r="K208" s="65"/>
      <c r="L208" s="65"/>
      <c r="M208" s="65"/>
      <c r="N208" s="65"/>
      <c r="O208" s="65"/>
      <c r="P208" s="65"/>
      <c r="Q208" s="65"/>
      <c r="R208" s="65"/>
      <c r="S208" s="77"/>
    </row>
    <row r="209" spans="9:19">
      <c r="I209" s="65"/>
      <c r="J209" s="65"/>
      <c r="K209" s="65"/>
      <c r="L209" s="65"/>
      <c r="M209" s="65"/>
      <c r="N209" s="65"/>
      <c r="O209" s="65"/>
      <c r="P209" s="65"/>
      <c r="Q209" s="65"/>
      <c r="R209" s="65"/>
      <c r="S209" s="77"/>
    </row>
    <row r="210" spans="9:19">
      <c r="I210" s="65"/>
      <c r="J210" s="65"/>
      <c r="K210" s="65"/>
      <c r="L210" s="65"/>
      <c r="M210" s="65"/>
      <c r="N210" s="65"/>
      <c r="O210" s="65"/>
      <c r="P210" s="65"/>
      <c r="Q210" s="65"/>
      <c r="R210" s="65"/>
      <c r="S210" s="77"/>
    </row>
    <row r="211" spans="9:19">
      <c r="I211" s="65"/>
      <c r="J211" s="65"/>
      <c r="K211" s="65"/>
      <c r="L211" s="65"/>
      <c r="M211" s="65"/>
      <c r="N211" s="65"/>
      <c r="O211" s="65"/>
      <c r="P211" s="65"/>
      <c r="Q211" s="65"/>
      <c r="R211" s="65"/>
      <c r="S211" s="77"/>
    </row>
    <row r="212" spans="9:19">
      <c r="I212" s="65"/>
      <c r="J212" s="65"/>
      <c r="K212" s="65"/>
      <c r="L212" s="65"/>
      <c r="M212" s="65"/>
      <c r="N212" s="65"/>
      <c r="O212" s="65"/>
      <c r="P212" s="65"/>
      <c r="Q212" s="65"/>
      <c r="R212" s="65"/>
      <c r="S212" s="77"/>
    </row>
    <row r="213" spans="9:19">
      <c r="I213" s="65"/>
      <c r="J213" s="65"/>
      <c r="K213" s="65"/>
      <c r="L213" s="65"/>
      <c r="M213" s="65"/>
      <c r="N213" s="65"/>
      <c r="O213" s="65"/>
      <c r="P213" s="65"/>
      <c r="Q213" s="65"/>
      <c r="R213" s="65"/>
      <c r="S213" s="77"/>
    </row>
    <row r="214" spans="9:19">
      <c r="I214" s="65"/>
      <c r="J214" s="65"/>
      <c r="K214" s="65"/>
      <c r="L214" s="65"/>
      <c r="M214" s="65"/>
      <c r="N214" s="65"/>
      <c r="O214" s="65"/>
      <c r="P214" s="65"/>
      <c r="Q214" s="65"/>
      <c r="R214" s="65"/>
      <c r="S214" s="77"/>
    </row>
    <row r="215" spans="9:19">
      <c r="I215" s="65"/>
      <c r="J215" s="65"/>
      <c r="K215" s="65"/>
      <c r="L215" s="65"/>
      <c r="M215" s="65"/>
      <c r="N215" s="65"/>
      <c r="O215" s="65"/>
      <c r="P215" s="65"/>
      <c r="Q215" s="65"/>
      <c r="R215" s="65"/>
      <c r="S215" s="77"/>
    </row>
    <row r="216" spans="9:19">
      <c r="I216" s="65"/>
      <c r="J216" s="65"/>
      <c r="K216" s="65"/>
      <c r="L216" s="65"/>
      <c r="M216" s="65"/>
      <c r="N216" s="65"/>
      <c r="O216" s="65"/>
      <c r="P216" s="65"/>
      <c r="Q216" s="65"/>
      <c r="R216" s="65"/>
      <c r="S216" s="77"/>
    </row>
    <row r="217" spans="9:19">
      <c r="I217" s="65"/>
      <c r="J217" s="65"/>
      <c r="K217" s="65"/>
      <c r="L217" s="65"/>
      <c r="M217" s="65"/>
      <c r="N217" s="65"/>
      <c r="O217" s="65"/>
      <c r="P217" s="65"/>
      <c r="Q217" s="65"/>
      <c r="R217" s="65"/>
      <c r="S217" s="77"/>
    </row>
    <row r="218" spans="9:19">
      <c r="I218" s="65"/>
      <c r="J218" s="65"/>
      <c r="K218" s="65"/>
      <c r="L218" s="65"/>
      <c r="M218" s="65"/>
      <c r="N218" s="65"/>
      <c r="O218" s="65"/>
      <c r="P218" s="65"/>
      <c r="Q218" s="65"/>
      <c r="R218" s="65"/>
      <c r="S218" s="77"/>
    </row>
    <row r="219" spans="9:19">
      <c r="I219" s="65"/>
      <c r="J219" s="65"/>
      <c r="K219" s="65"/>
      <c r="L219" s="65"/>
      <c r="M219" s="65"/>
      <c r="N219" s="65"/>
      <c r="O219" s="65"/>
      <c r="P219" s="65"/>
      <c r="Q219" s="65"/>
      <c r="R219" s="65"/>
      <c r="S219" s="77"/>
    </row>
    <row r="220" spans="9:19">
      <c r="I220" s="65"/>
      <c r="J220" s="65"/>
      <c r="K220" s="65"/>
      <c r="L220" s="65"/>
      <c r="M220" s="65"/>
      <c r="N220" s="65"/>
      <c r="O220" s="65"/>
      <c r="P220" s="65"/>
      <c r="Q220" s="65"/>
      <c r="R220" s="65"/>
      <c r="S220" s="77"/>
    </row>
    <row r="221" spans="9:19">
      <c r="I221" s="65"/>
      <c r="J221" s="65"/>
      <c r="K221" s="65"/>
      <c r="L221" s="65"/>
      <c r="M221" s="65"/>
      <c r="N221" s="65"/>
      <c r="O221" s="65"/>
      <c r="P221" s="65"/>
      <c r="Q221" s="65"/>
      <c r="R221" s="65"/>
      <c r="S221" s="77"/>
    </row>
    <row r="222" spans="9:19">
      <c r="I222" s="65"/>
      <c r="J222" s="65"/>
      <c r="K222" s="65"/>
      <c r="L222" s="65"/>
      <c r="M222" s="65"/>
      <c r="N222" s="65"/>
      <c r="O222" s="65"/>
      <c r="P222" s="65"/>
      <c r="Q222" s="65"/>
      <c r="R222" s="65"/>
      <c r="S222" s="77"/>
    </row>
    <row r="223" spans="9:19">
      <c r="I223" s="65"/>
      <c r="J223" s="65"/>
      <c r="K223" s="65"/>
      <c r="L223" s="65"/>
      <c r="M223" s="65"/>
      <c r="N223" s="65"/>
      <c r="O223" s="65"/>
      <c r="P223" s="65"/>
      <c r="Q223" s="65"/>
      <c r="R223" s="65"/>
      <c r="S223" s="77"/>
    </row>
    <row r="224" spans="9:19">
      <c r="I224" s="65"/>
      <c r="J224" s="65"/>
      <c r="K224" s="65"/>
      <c r="L224" s="65"/>
      <c r="M224" s="65"/>
      <c r="N224" s="65"/>
      <c r="O224" s="65"/>
      <c r="P224" s="65"/>
      <c r="Q224" s="65"/>
      <c r="R224" s="65"/>
      <c r="S224" s="77"/>
    </row>
    <row r="225" spans="9:19">
      <c r="I225" s="65"/>
      <c r="J225" s="65"/>
      <c r="K225" s="65"/>
      <c r="L225" s="65"/>
      <c r="M225" s="65"/>
      <c r="N225" s="65"/>
      <c r="O225" s="65"/>
      <c r="P225" s="65"/>
      <c r="Q225" s="65"/>
      <c r="R225" s="65"/>
      <c r="S225" s="77"/>
    </row>
    <row r="226" spans="9:19">
      <c r="I226" s="65"/>
      <c r="J226" s="65"/>
      <c r="K226" s="65"/>
      <c r="L226" s="65"/>
      <c r="M226" s="65"/>
      <c r="N226" s="65"/>
      <c r="O226" s="65"/>
      <c r="P226" s="65"/>
      <c r="Q226" s="65"/>
      <c r="R226" s="65"/>
      <c r="S226" s="77"/>
    </row>
    <row r="227" spans="9:19">
      <c r="K227" s="65"/>
      <c r="S227" s="77"/>
    </row>
    <row r="228" spans="9:19">
      <c r="S228" s="77"/>
    </row>
    <row r="229" spans="9:19">
      <c r="S229" s="77"/>
    </row>
    <row r="230" spans="9:19">
      <c r="S230" s="77"/>
    </row>
    <row r="231" spans="9:19">
      <c r="S231" s="77"/>
    </row>
    <row r="232" spans="9:19">
      <c r="S232" s="77"/>
    </row>
    <row r="233" spans="9:19">
      <c r="S233" s="77"/>
    </row>
    <row r="234" spans="9:19">
      <c r="S234" s="77"/>
    </row>
    <row r="235" spans="9:19">
      <c r="S235" s="77"/>
    </row>
    <row r="236" spans="9:19">
      <c r="S236" s="77"/>
    </row>
    <row r="237" spans="9:19">
      <c r="S237" s="77"/>
    </row>
    <row r="238" spans="9:19">
      <c r="S238" s="77"/>
    </row>
    <row r="239" spans="9:19">
      <c r="S239" s="77"/>
    </row>
    <row r="240" spans="9:19">
      <c r="S240" s="77"/>
    </row>
    <row r="241" spans="19:19">
      <c r="S241" s="77"/>
    </row>
    <row r="242" spans="19:19">
      <c r="S242" s="77"/>
    </row>
    <row r="243" spans="19:19">
      <c r="S243" s="77"/>
    </row>
    <row r="244" spans="19:19">
      <c r="S244" s="77"/>
    </row>
    <row r="245" spans="19:19">
      <c r="S245" s="77"/>
    </row>
    <row r="246" spans="19:19">
      <c r="S246" s="77"/>
    </row>
    <row r="247" spans="19:19">
      <c r="S247" s="77"/>
    </row>
    <row r="248" spans="19:19">
      <c r="S248" s="77"/>
    </row>
    <row r="249" spans="19:19">
      <c r="S249" s="77"/>
    </row>
    <row r="250" spans="19:19">
      <c r="S250" s="77"/>
    </row>
    <row r="251" spans="19:19">
      <c r="S251" s="77"/>
    </row>
    <row r="252" spans="19:19">
      <c r="S252" s="77"/>
    </row>
    <row r="253" spans="19:19">
      <c r="S253" s="77"/>
    </row>
    <row r="254" spans="19:19">
      <c r="S254" s="77"/>
    </row>
    <row r="255" spans="19:19">
      <c r="S255" s="77"/>
    </row>
    <row r="256" spans="19:19">
      <c r="S256" s="77"/>
    </row>
    <row r="257" spans="19:19">
      <c r="S257" s="77"/>
    </row>
    <row r="258" spans="19:19">
      <c r="S258" s="77"/>
    </row>
    <row r="259" spans="19:19">
      <c r="S259" s="77"/>
    </row>
    <row r="260" spans="19:19">
      <c r="S260" s="77"/>
    </row>
    <row r="261" spans="19:19">
      <c r="S261" s="77"/>
    </row>
    <row r="262" spans="19:19">
      <c r="S262" s="77"/>
    </row>
    <row r="263" spans="19:19">
      <c r="S263" s="77"/>
    </row>
  </sheetData>
  <sheetProtection password="81B0" sheet="1" objects="1" scenarios="1"/>
  <mergeCells count="35">
    <mergeCell ref="I14:K14"/>
    <mergeCell ref="I16:K16"/>
    <mergeCell ref="I19:K19"/>
    <mergeCell ref="L23:O23"/>
    <mergeCell ref="P23:S23"/>
    <mergeCell ref="J81:K81"/>
    <mergeCell ref="J30:K30"/>
    <mergeCell ref="J33:K33"/>
    <mergeCell ref="J39:K39"/>
    <mergeCell ref="J47:K47"/>
    <mergeCell ref="J48:K48"/>
    <mergeCell ref="J82:K82"/>
    <mergeCell ref="J83:K83"/>
    <mergeCell ref="J98:K98"/>
    <mergeCell ref="J99:K99"/>
    <mergeCell ref="J100:K100"/>
    <mergeCell ref="J66:K66"/>
    <mergeCell ref="J70:K70"/>
    <mergeCell ref="J76:K76"/>
    <mergeCell ref="J79:K79"/>
    <mergeCell ref="J80:K80"/>
    <mergeCell ref="J101:K101"/>
    <mergeCell ref="J108:K108"/>
    <mergeCell ref="J112:K112"/>
    <mergeCell ref="J113:K113"/>
    <mergeCell ref="J114:K114"/>
    <mergeCell ref="J115:K115"/>
    <mergeCell ref="J141:K141"/>
    <mergeCell ref="J118:K118"/>
    <mergeCell ref="J119:K119"/>
    <mergeCell ref="J127:K127"/>
    <mergeCell ref="J130:K130"/>
    <mergeCell ref="J131:K131"/>
    <mergeCell ref="J136:K136"/>
    <mergeCell ref="J140:K140"/>
  </mergeCells>
  <conditionalFormatting sqref="M19">
    <cfRule type="cellIs" dxfId="14" priority="23" stopIfTrue="1" operator="equal">
      <formula>0</formula>
    </cfRule>
  </conditionalFormatting>
  <conditionalFormatting sqref="L21">
    <cfRule type="cellIs" dxfId="13" priority="18" stopIfTrue="1" operator="equal">
      <formula>98</formula>
    </cfRule>
    <cfRule type="cellIs" dxfId="12" priority="19" stopIfTrue="1" operator="equal">
      <formula>96</formula>
    </cfRule>
    <cfRule type="cellIs" dxfId="11" priority="20" stopIfTrue="1" operator="equal">
      <formula>42</formula>
    </cfRule>
    <cfRule type="cellIs" dxfId="3" priority="21" stopIfTrue="1" operator="equal">
      <formula>97</formula>
    </cfRule>
    <cfRule type="cellIs" dxfId="2" priority="22" stopIfTrue="1" operator="equal">
      <formula>33</formula>
    </cfRule>
  </conditionalFormatting>
  <conditionalFormatting sqref="M21">
    <cfRule type="cellIs" dxfId="10" priority="13" stopIfTrue="1" operator="equal">
      <formula>"ЧУЖДИ СРЕДСТВА"</formula>
    </cfRule>
    <cfRule type="cellIs" dxfId="9" priority="14" stopIfTrue="1" operator="equal">
      <formula>"СЕС - ДМП"</formula>
    </cfRule>
    <cfRule type="cellIs" dxfId="8" priority="15" stopIfTrue="1" operator="equal">
      <formula>"СЕС - РА"</formula>
    </cfRule>
    <cfRule type="cellIs" dxfId="1" priority="16" stopIfTrue="1" operator="equal">
      <formula>"СЕС - ДЕС"</formula>
    </cfRule>
    <cfRule type="cellIs" dxfId="0" priority="17" stopIfTrue="1" operator="equal">
      <formula>"СЕС - КСФ"</formula>
    </cfRule>
  </conditionalFormatting>
  <conditionalFormatting sqref="K28">
    <cfRule type="cellIs" dxfId="7" priority="6" stopIfTrue="1" operator="notEqual">
      <formula>"ИЗБЕРЕТЕ ДЕЙНОСТ"</formula>
    </cfRule>
  </conditionalFormatting>
  <conditionalFormatting sqref="K145">
    <cfRule type="cellIs" dxfId="6" priority="4" stopIfTrue="1" operator="equal">
      <formula>0</formula>
    </cfRule>
  </conditionalFormatting>
  <conditionalFormatting sqref="J28">
    <cfRule type="cellIs" dxfId="5" priority="3" stopIfTrue="1" operator="notEqual">
      <formula>0</formula>
    </cfRule>
  </conditionalFormatting>
  <conditionalFormatting sqref="J26">
    <cfRule type="cellIs" dxfId="4" priority="1" stopIfTrue="1" operator="notEqual">
      <formula>0</formula>
    </cfRule>
  </conditionalFormatting>
  <dataValidations count="5">
    <dataValidation type="list" allowBlank="1" showInputMessage="1" showErrorMessage="1" promptTitle="ВЪВЕДЕТЕ ДЕЙНОСТ" sqref="K28">
      <formula1>EBK_DEIN</formula1>
    </dataValidation>
    <dataValidation type="whole" operator="lessThan" allowBlank="1" showInputMessage="1" showErrorMessage="1" error="Въвежда се цяло число!" sqref="M34:R38 M77:R82 M67:R69 M49:R65 M31:R32 M89:R91 M40:R47 M128:R130 M120:R126 M116:R118 M109:R114 M102:R107 M141:R141 M71:R74 M84:R87 M93:R100 M132:R139">
      <formula1>999999999999999000</formula1>
    </dataValidation>
    <dataValidation type="list" allowBlank="1" showDropDown="1" showInputMessage="1" showErrorMessage="1" prompt="Използва се само  за финансово-правна форма СЕС-КСФ (код 98)_x000a_" sqref="K26">
      <formula1>OP_LIST</formula1>
    </dataValidation>
    <dataValidation type="whole" operator="lessThanOrEqual" allowBlank="1" showInputMessage="1" showErrorMessage="1" error="Въвежда се цяло отрицателно число!" sqref="M75:R75 M88:R88">
      <formula1>0</formula1>
    </dataValidation>
    <dataValidation allowBlank="1" showInputMessage="1" showErrorMessage="1" sqref="L30:L145"/>
  </dataValidations>
  <pageMargins left="0.75" right="0.75" top="1" bottom="1" header="0.5" footer="0.5"/>
  <pageSetup paperSize="9" orientation="portrait" r:id="rId1"/>
  <headerFooter alignWithMargins="0"/>
  <rowBreaks count="1" manualBreakCount="1">
    <brk id="1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6</vt:i4>
      </vt:variant>
      <vt:variant>
        <vt:lpstr>Наименувани диапазони</vt:lpstr>
      </vt:variant>
      <vt:variant>
        <vt:i4>8</vt:i4>
      </vt:variant>
    </vt:vector>
  </HeadingPairs>
  <TitlesOfParts>
    <vt:vector size="14" baseType="lpstr">
      <vt:lpstr>Cash-Flow-DATA</vt:lpstr>
      <vt:lpstr>OTCHET-agregirani pokazateli</vt:lpstr>
      <vt:lpstr>OTCHET</vt:lpstr>
      <vt:lpstr>OCHAKVANO</vt:lpstr>
      <vt:lpstr>list</vt:lpstr>
      <vt:lpstr>INF</vt:lpstr>
      <vt:lpstr>DATE</vt:lpstr>
      <vt:lpstr>DateName</vt:lpstr>
      <vt:lpstr>EBK_DEIN</vt:lpstr>
      <vt:lpstr>EBK_DEIN2</vt:lpstr>
      <vt:lpstr>OP_LIST</vt:lpstr>
      <vt:lpstr>OP_LIST2</vt:lpstr>
      <vt:lpstr>PRBK</vt:lpstr>
      <vt:lpstr>SMETKA</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User</cp:lastModifiedBy>
  <cp:lastPrinted>2019-01-10T13:58:54Z</cp:lastPrinted>
  <dcterms:created xsi:type="dcterms:W3CDTF">1997-12-10T11:54:07Z</dcterms:created>
  <dcterms:modified xsi:type="dcterms:W3CDTF">2020-08-17T07:47:14Z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